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ALOHA\Projekty\Documents\Rozpočty\Brotánek Aleš\Bytové domy Milín\1. etapa\Milín ROZPOČTY\Rozpočty do tendru 07032018\"/>
    </mc:Choice>
  </mc:AlternateContent>
  <bookViews>
    <workbookView xWindow="0" yWindow="0" windowWidth="24000" windowHeight="9675"/>
  </bookViews>
  <sheets>
    <sheet name="Rekapitulace stavby" sheetId="4" r:id="rId1"/>
    <sheet name="1 - Architektonicko-stave..." sheetId="11"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'1 - Architektonicko-stave...'!$C$111:$K$1347</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'1 - Architektonicko-stave...'!$111:$111</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'1 - Architektonicko-stave...'!$C$4:$J$36,'1 - Architektonicko-stave...'!$C$42:$J$93,'1 - Architektonicko-stave...'!$C$99:$K$1347</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C10" i="4" l="1"/>
  <c r="E32" i="4"/>
  <c r="E27" i="4"/>
  <c r="E7" i="11"/>
  <c r="J12" i="11"/>
  <c r="J14" i="11"/>
  <c r="E15" i="11"/>
  <c r="J15" i="11"/>
  <c r="J17" i="11"/>
  <c r="E18" i="11"/>
  <c r="J18" i="11"/>
  <c r="J20" i="11"/>
  <c r="E21" i="11"/>
  <c r="J21" i="11"/>
  <c r="E45" i="11"/>
  <c r="E47" i="11"/>
  <c r="F49" i="11"/>
  <c r="J49" i="11"/>
  <c r="F51" i="11"/>
  <c r="J51" i="11"/>
  <c r="F52" i="11"/>
  <c r="E102" i="11"/>
  <c r="E104" i="11"/>
  <c r="F106" i="11"/>
  <c r="J106" i="11"/>
  <c r="F108" i="11"/>
  <c r="J108" i="11"/>
  <c r="F109" i="11"/>
  <c r="T114" i="11"/>
  <c r="J115" i="11"/>
  <c r="P115" i="11"/>
  <c r="P114" i="11" s="1"/>
  <c r="R115" i="11"/>
  <c r="T115" i="11"/>
  <c r="BE115" i="11"/>
  <c r="BF115" i="11"/>
  <c r="BG115" i="11"/>
  <c r="F32" i="11" s="1"/>
  <c r="BH115" i="11"/>
  <c r="BI115" i="11"/>
  <c r="BK115" i="11"/>
  <c r="BK114" i="11" s="1"/>
  <c r="J114" i="11" s="1"/>
  <c r="J58" i="11" s="1"/>
  <c r="J118" i="11"/>
  <c r="P118" i="11"/>
  <c r="R118" i="11"/>
  <c r="T118" i="11"/>
  <c r="BE118" i="11"/>
  <c r="BF118" i="11"/>
  <c r="BG118" i="11"/>
  <c r="BH118" i="11"/>
  <c r="BI118" i="11"/>
  <c r="BK118" i="11"/>
  <c r="J121" i="11"/>
  <c r="P121" i="11"/>
  <c r="R121" i="11"/>
  <c r="T121" i="11"/>
  <c r="BE121" i="11"/>
  <c r="BF121" i="11"/>
  <c r="BG121" i="11"/>
  <c r="BH121" i="11"/>
  <c r="BI121" i="11"/>
  <c r="BK121" i="11"/>
  <c r="J127" i="11"/>
  <c r="P127" i="11"/>
  <c r="R127" i="11"/>
  <c r="T127" i="11"/>
  <c r="BE127" i="11"/>
  <c r="BF127" i="11"/>
  <c r="BG127" i="11"/>
  <c r="BH127" i="11"/>
  <c r="BI127" i="11"/>
  <c r="BK127" i="11"/>
  <c r="J129" i="11"/>
  <c r="P129" i="11"/>
  <c r="R129" i="11"/>
  <c r="T129" i="11"/>
  <c r="BE129" i="11"/>
  <c r="BF129" i="11"/>
  <c r="BG129" i="11"/>
  <c r="BH129" i="11"/>
  <c r="BI129" i="11"/>
  <c r="BK129" i="11"/>
  <c r="J131" i="11"/>
  <c r="P131" i="11"/>
  <c r="R131" i="11"/>
  <c r="T131" i="11"/>
  <c r="BE131" i="11"/>
  <c r="BF131" i="11"/>
  <c r="BG131" i="11"/>
  <c r="BH131" i="11"/>
  <c r="BI131" i="11"/>
  <c r="BK131" i="11"/>
  <c r="J133" i="11"/>
  <c r="P133" i="11"/>
  <c r="R133" i="11"/>
  <c r="T133" i="11"/>
  <c r="BE133" i="11"/>
  <c r="BF133" i="11"/>
  <c r="BG133" i="11"/>
  <c r="BH133" i="11"/>
  <c r="BI133" i="11"/>
  <c r="BK133" i="11"/>
  <c r="J137" i="11"/>
  <c r="P137" i="11"/>
  <c r="R137" i="11"/>
  <c r="T137" i="11"/>
  <c r="BE137" i="11"/>
  <c r="BF137" i="11"/>
  <c r="BG137" i="11"/>
  <c r="BH137" i="11"/>
  <c r="BI137" i="11"/>
  <c r="BK137" i="11"/>
  <c r="J140" i="11"/>
  <c r="P140" i="11"/>
  <c r="R140" i="11"/>
  <c r="T140" i="11"/>
  <c r="BE140" i="11"/>
  <c r="BF140" i="11"/>
  <c r="BG140" i="11"/>
  <c r="BH140" i="11"/>
  <c r="BI140" i="11"/>
  <c r="BK140" i="11"/>
  <c r="J142" i="11"/>
  <c r="P142" i="11"/>
  <c r="R142" i="11"/>
  <c r="T142" i="11"/>
  <c r="BE142" i="11"/>
  <c r="BF142" i="11"/>
  <c r="BG142" i="11"/>
  <c r="BH142" i="11"/>
  <c r="BI142" i="11"/>
  <c r="BK142" i="11"/>
  <c r="J144" i="11"/>
  <c r="P144" i="11"/>
  <c r="R144" i="11"/>
  <c r="T144" i="11"/>
  <c r="BE144" i="11"/>
  <c r="BF144" i="11"/>
  <c r="BG144" i="11"/>
  <c r="BH144" i="11"/>
  <c r="BI144" i="11"/>
  <c r="BK144" i="11"/>
  <c r="J146" i="11"/>
  <c r="P146" i="11"/>
  <c r="R146" i="11"/>
  <c r="T146" i="11"/>
  <c r="BE146" i="11"/>
  <c r="BF146" i="11"/>
  <c r="BG146" i="11"/>
  <c r="BH146" i="11"/>
  <c r="BI146" i="11"/>
  <c r="BK146" i="11"/>
  <c r="J150" i="11"/>
  <c r="P150" i="11"/>
  <c r="R150" i="11"/>
  <c r="T150" i="11"/>
  <c r="BE150" i="11"/>
  <c r="BF150" i="11"/>
  <c r="BG150" i="11"/>
  <c r="BH150" i="11"/>
  <c r="BI150" i="11"/>
  <c r="BK150" i="11"/>
  <c r="J153" i="11"/>
  <c r="P153" i="11"/>
  <c r="R153" i="11"/>
  <c r="T153" i="11"/>
  <c r="BE153" i="11"/>
  <c r="BF153" i="11"/>
  <c r="BG153" i="11"/>
  <c r="BH153" i="11"/>
  <c r="BI153" i="11"/>
  <c r="BK153" i="11"/>
  <c r="J155" i="11"/>
  <c r="P155" i="11"/>
  <c r="R155" i="11"/>
  <c r="T155" i="11"/>
  <c r="BE155" i="11"/>
  <c r="BF155" i="11"/>
  <c r="BG155" i="11"/>
  <c r="BH155" i="11"/>
  <c r="BI155" i="11"/>
  <c r="BK155" i="11"/>
  <c r="J158" i="11"/>
  <c r="P158" i="11"/>
  <c r="R158" i="11"/>
  <c r="T158" i="11"/>
  <c r="BE158" i="11"/>
  <c r="BF158" i="11"/>
  <c r="BG158" i="11"/>
  <c r="BH158" i="11"/>
  <c r="BI158" i="11"/>
  <c r="BK158" i="11"/>
  <c r="J160" i="11"/>
  <c r="P160" i="11"/>
  <c r="R160" i="11"/>
  <c r="T160" i="11"/>
  <c r="BE160" i="11"/>
  <c r="BF160" i="11"/>
  <c r="BG160" i="11"/>
  <c r="BH160" i="11"/>
  <c r="BI160" i="11"/>
  <c r="BK160" i="11"/>
  <c r="J163" i="11"/>
  <c r="P163" i="11"/>
  <c r="R163" i="11"/>
  <c r="T163" i="11"/>
  <c r="BE163" i="11"/>
  <c r="BF163" i="11"/>
  <c r="BG163" i="11"/>
  <c r="BH163" i="11"/>
  <c r="BI163" i="11"/>
  <c r="BK163" i="11"/>
  <c r="R166" i="11"/>
  <c r="J167" i="11"/>
  <c r="P167" i="11"/>
  <c r="R167" i="11"/>
  <c r="T167" i="11"/>
  <c r="BE167" i="11"/>
  <c r="BF167" i="11"/>
  <c r="BG167" i="11"/>
  <c r="BH167" i="11"/>
  <c r="BI167" i="11"/>
  <c r="BK167" i="11"/>
  <c r="J170" i="11"/>
  <c r="P170" i="11"/>
  <c r="R170" i="11"/>
  <c r="T170" i="11"/>
  <c r="BE170" i="11"/>
  <c r="BF170" i="11"/>
  <c r="BG170" i="11"/>
  <c r="BH170" i="11"/>
  <c r="BI170" i="11"/>
  <c r="BK170" i="11"/>
  <c r="J173" i="11"/>
  <c r="P173" i="11"/>
  <c r="R173" i="11"/>
  <c r="T173" i="11"/>
  <c r="BE173" i="11"/>
  <c r="BF173" i="11"/>
  <c r="BG173" i="11"/>
  <c r="BH173" i="11"/>
  <c r="BI173" i="11"/>
  <c r="BK173" i="11"/>
  <c r="T176" i="11"/>
  <c r="J177" i="11"/>
  <c r="P177" i="11"/>
  <c r="P176" i="11" s="1"/>
  <c r="R177" i="11"/>
  <c r="R176" i="11" s="1"/>
  <c r="T177" i="11"/>
  <c r="BE177" i="11"/>
  <c r="BF177" i="11"/>
  <c r="BG177" i="11"/>
  <c r="BH177" i="11"/>
  <c r="BI177" i="11"/>
  <c r="BK177" i="11"/>
  <c r="BK176" i="11" s="1"/>
  <c r="J176" i="11" s="1"/>
  <c r="J60" i="11" s="1"/>
  <c r="J181" i="11"/>
  <c r="P181" i="11"/>
  <c r="R181" i="11"/>
  <c r="T181" i="11"/>
  <c r="BE181" i="11"/>
  <c r="BF181" i="11"/>
  <c r="BG181" i="11"/>
  <c r="BH181" i="11"/>
  <c r="BI181" i="11"/>
  <c r="BK181" i="11"/>
  <c r="R182" i="11"/>
  <c r="J183" i="11"/>
  <c r="P183" i="11"/>
  <c r="R183" i="11"/>
  <c r="T183" i="11"/>
  <c r="BE183" i="11"/>
  <c r="BF183" i="11"/>
  <c r="BG183" i="11"/>
  <c r="BH183" i="11"/>
  <c r="BI183" i="11"/>
  <c r="BK183" i="11"/>
  <c r="J186" i="11"/>
  <c r="P186" i="11"/>
  <c r="R186" i="11"/>
  <c r="T186" i="11"/>
  <c r="BE186" i="11"/>
  <c r="BF186" i="11"/>
  <c r="BG186" i="11"/>
  <c r="BH186" i="11"/>
  <c r="BI186" i="11"/>
  <c r="BK186" i="11"/>
  <c r="J189" i="11"/>
  <c r="P189" i="11"/>
  <c r="R189" i="11"/>
  <c r="T189" i="11"/>
  <c r="BE189" i="11"/>
  <c r="BF189" i="11"/>
  <c r="BG189" i="11"/>
  <c r="BH189" i="11"/>
  <c r="BI189" i="11"/>
  <c r="BK189" i="11"/>
  <c r="T192" i="11"/>
  <c r="J193" i="11"/>
  <c r="P193" i="11"/>
  <c r="P192" i="11" s="1"/>
  <c r="R193" i="11"/>
  <c r="T193" i="11"/>
  <c r="BE193" i="11"/>
  <c r="BF193" i="11"/>
  <c r="BG193" i="11"/>
  <c r="BH193" i="11"/>
  <c r="BI193" i="11"/>
  <c r="BK193" i="11"/>
  <c r="BK192" i="11" s="1"/>
  <c r="J192" i="11" s="1"/>
  <c r="J62" i="11" s="1"/>
  <c r="J197" i="11"/>
  <c r="P197" i="11"/>
  <c r="R197" i="11"/>
  <c r="T197" i="11"/>
  <c r="BE197" i="11"/>
  <c r="BF197" i="11"/>
  <c r="BG197" i="11"/>
  <c r="BH197" i="11"/>
  <c r="BI197" i="11"/>
  <c r="BK197" i="11"/>
  <c r="J200" i="11"/>
  <c r="P200" i="11"/>
  <c r="R200" i="11"/>
  <c r="T200" i="11"/>
  <c r="BE200" i="11"/>
  <c r="BF200" i="11"/>
  <c r="BG200" i="11"/>
  <c r="BH200" i="11"/>
  <c r="BI200" i="11"/>
  <c r="BK200" i="11"/>
  <c r="J203" i="11"/>
  <c r="P203" i="11"/>
  <c r="R203" i="11"/>
  <c r="T203" i="11"/>
  <c r="BE203" i="11"/>
  <c r="BF203" i="11"/>
  <c r="BG203" i="11"/>
  <c r="BH203" i="11"/>
  <c r="BI203" i="11"/>
  <c r="BK203" i="11"/>
  <c r="J206" i="11"/>
  <c r="P206" i="11"/>
  <c r="R206" i="11"/>
  <c r="T206" i="11"/>
  <c r="BE206" i="11"/>
  <c r="BF206" i="11"/>
  <c r="BG206" i="11"/>
  <c r="BH206" i="11"/>
  <c r="BI206" i="11"/>
  <c r="BK206" i="11"/>
  <c r="J208" i="11"/>
  <c r="P208" i="11"/>
  <c r="R208" i="11"/>
  <c r="T208" i="11"/>
  <c r="BE208" i="11"/>
  <c r="BF208" i="11"/>
  <c r="BG208" i="11"/>
  <c r="BH208" i="11"/>
  <c r="BI208" i="11"/>
  <c r="BK208" i="11"/>
  <c r="J212" i="11"/>
  <c r="P212" i="11"/>
  <c r="R212" i="11"/>
  <c r="T212" i="11"/>
  <c r="BE212" i="11"/>
  <c r="BF212" i="11"/>
  <c r="BG212" i="11"/>
  <c r="BH212" i="11"/>
  <c r="BI212" i="11"/>
  <c r="BK212" i="11"/>
  <c r="J217" i="11"/>
  <c r="P217" i="11"/>
  <c r="R217" i="11"/>
  <c r="T217" i="11"/>
  <c r="BE217" i="11"/>
  <c r="BF217" i="11"/>
  <c r="BG217" i="11"/>
  <c r="BH217" i="11"/>
  <c r="BI217" i="11"/>
  <c r="BK217" i="11"/>
  <c r="R235" i="11"/>
  <c r="J236" i="11"/>
  <c r="P236" i="11"/>
  <c r="R236" i="11"/>
  <c r="T236" i="11"/>
  <c r="BE236" i="11"/>
  <c r="BF236" i="11"/>
  <c r="BG236" i="11"/>
  <c r="BH236" i="11"/>
  <c r="BI236" i="11"/>
  <c r="BK236" i="11"/>
  <c r="J242" i="11"/>
  <c r="P242" i="11"/>
  <c r="R242" i="11"/>
  <c r="T242" i="11"/>
  <c r="BE242" i="11"/>
  <c r="BF242" i="11"/>
  <c r="BG242" i="11"/>
  <c r="BH242" i="11"/>
  <c r="BI242" i="11"/>
  <c r="BK242" i="11"/>
  <c r="J247" i="11"/>
  <c r="P247" i="11"/>
  <c r="R247" i="11"/>
  <c r="T247" i="11"/>
  <c r="BE247" i="11"/>
  <c r="BF247" i="11"/>
  <c r="BG247" i="11"/>
  <c r="BH247" i="11"/>
  <c r="BI247" i="11"/>
  <c r="BK247" i="11"/>
  <c r="J249" i="11"/>
  <c r="P249" i="11"/>
  <c r="R249" i="11"/>
  <c r="T249" i="11"/>
  <c r="BE249" i="11"/>
  <c r="BF249" i="11"/>
  <c r="BG249" i="11"/>
  <c r="BH249" i="11"/>
  <c r="BI249" i="11"/>
  <c r="BK249" i="11"/>
  <c r="J284" i="11"/>
  <c r="P284" i="11"/>
  <c r="R284" i="11"/>
  <c r="T284" i="11"/>
  <c r="BE284" i="11"/>
  <c r="BF284" i="11"/>
  <c r="BG284" i="11"/>
  <c r="BH284" i="11"/>
  <c r="BI284" i="11"/>
  <c r="BK284" i="11"/>
  <c r="J287" i="11"/>
  <c r="P287" i="11"/>
  <c r="R287" i="11"/>
  <c r="T287" i="11"/>
  <c r="BE287" i="11"/>
  <c r="BF287" i="11"/>
  <c r="BG287" i="11"/>
  <c r="BH287" i="11"/>
  <c r="BI287" i="11"/>
  <c r="BK287" i="11"/>
  <c r="J292" i="11"/>
  <c r="P292" i="11"/>
  <c r="R292" i="11"/>
  <c r="T292" i="11"/>
  <c r="BE292" i="11"/>
  <c r="BF292" i="11"/>
  <c r="BG292" i="11"/>
  <c r="BH292" i="11"/>
  <c r="BI292" i="11"/>
  <c r="BK292" i="11"/>
  <c r="J297" i="11"/>
  <c r="P297" i="11"/>
  <c r="R297" i="11"/>
  <c r="T297" i="11"/>
  <c r="BE297" i="11"/>
  <c r="BF297" i="11"/>
  <c r="BG297" i="11"/>
  <c r="BH297" i="11"/>
  <c r="BI297" i="11"/>
  <c r="BK297" i="11"/>
  <c r="J305" i="11"/>
  <c r="P305" i="11"/>
  <c r="R305" i="11"/>
  <c r="T305" i="11"/>
  <c r="BE305" i="11"/>
  <c r="BF305" i="11"/>
  <c r="BG305" i="11"/>
  <c r="BH305" i="11"/>
  <c r="BI305" i="11"/>
  <c r="BK305" i="11"/>
  <c r="J307" i="11"/>
  <c r="P307" i="11"/>
  <c r="R307" i="11"/>
  <c r="T307" i="11"/>
  <c r="BE307" i="11"/>
  <c r="BF307" i="11"/>
  <c r="BG307" i="11"/>
  <c r="BH307" i="11"/>
  <c r="BI307" i="11"/>
  <c r="BK307" i="11"/>
  <c r="J362" i="11"/>
  <c r="P362" i="11"/>
  <c r="R362" i="11"/>
  <c r="T362" i="11"/>
  <c r="BE362" i="11"/>
  <c r="BF362" i="11"/>
  <c r="BG362" i="11"/>
  <c r="BH362" i="11"/>
  <c r="BI362" i="11"/>
  <c r="BK362" i="11"/>
  <c r="J364" i="11"/>
  <c r="P364" i="11"/>
  <c r="R364" i="11"/>
  <c r="T364" i="11"/>
  <c r="BE364" i="11"/>
  <c r="BF364" i="11"/>
  <c r="BG364" i="11"/>
  <c r="BH364" i="11"/>
  <c r="BI364" i="11"/>
  <c r="BK364" i="11"/>
  <c r="J382" i="11"/>
  <c r="P382" i="11"/>
  <c r="R382" i="11"/>
  <c r="T382" i="11"/>
  <c r="BE382" i="11"/>
  <c r="BF382" i="11"/>
  <c r="BG382" i="11"/>
  <c r="BH382" i="11"/>
  <c r="BI382" i="11"/>
  <c r="BK382" i="11"/>
  <c r="J385" i="11"/>
  <c r="P385" i="11"/>
  <c r="R385" i="11"/>
  <c r="T385" i="11"/>
  <c r="BE385" i="11"/>
  <c r="BF385" i="11"/>
  <c r="BG385" i="11"/>
  <c r="BH385" i="11"/>
  <c r="BI385" i="11"/>
  <c r="BK385" i="11"/>
  <c r="J423" i="11"/>
  <c r="P423" i="11"/>
  <c r="R423" i="11"/>
  <c r="T423" i="11"/>
  <c r="BE423" i="11"/>
  <c r="BF423" i="11"/>
  <c r="BG423" i="11"/>
  <c r="BH423" i="11"/>
  <c r="BI423" i="11"/>
  <c r="BK423" i="11"/>
  <c r="J460" i="11"/>
  <c r="P460" i="11"/>
  <c r="R460" i="11"/>
  <c r="T460" i="11"/>
  <c r="BE460" i="11"/>
  <c r="BF460" i="11"/>
  <c r="BG460" i="11"/>
  <c r="BH460" i="11"/>
  <c r="BI460" i="11"/>
  <c r="BK460" i="11"/>
  <c r="J465" i="11"/>
  <c r="P465" i="11"/>
  <c r="R465" i="11"/>
  <c r="T465" i="11"/>
  <c r="BE465" i="11"/>
  <c r="BF465" i="11"/>
  <c r="BG465" i="11"/>
  <c r="BH465" i="11"/>
  <c r="BI465" i="11"/>
  <c r="BK465" i="11"/>
  <c r="J472" i="11"/>
  <c r="P472" i="11"/>
  <c r="R472" i="11"/>
  <c r="T472" i="11"/>
  <c r="BE472" i="11"/>
  <c r="BF472" i="11"/>
  <c r="BG472" i="11"/>
  <c r="BH472" i="11"/>
  <c r="BI472" i="11"/>
  <c r="BK472" i="11"/>
  <c r="J475" i="11"/>
  <c r="P475" i="11"/>
  <c r="R475" i="11"/>
  <c r="T475" i="11"/>
  <c r="BE475" i="11"/>
  <c r="BF475" i="11"/>
  <c r="BG475" i="11"/>
  <c r="BH475" i="11"/>
  <c r="BI475" i="11"/>
  <c r="BK475" i="11"/>
  <c r="J478" i="11"/>
  <c r="P478" i="11"/>
  <c r="R478" i="11"/>
  <c r="T478" i="11"/>
  <c r="BE478" i="11"/>
  <c r="BF478" i="11"/>
  <c r="BG478" i="11"/>
  <c r="BH478" i="11"/>
  <c r="BI478" i="11"/>
  <c r="BK478" i="11"/>
  <c r="J481" i="11"/>
  <c r="P481" i="11"/>
  <c r="R481" i="11"/>
  <c r="T481" i="11"/>
  <c r="BE481" i="11"/>
  <c r="BF481" i="11"/>
  <c r="BG481" i="11"/>
  <c r="BH481" i="11"/>
  <c r="BI481" i="11"/>
  <c r="BK481" i="11"/>
  <c r="J502" i="11"/>
  <c r="P502" i="11"/>
  <c r="R502" i="11"/>
  <c r="T502" i="11"/>
  <c r="BE502" i="11"/>
  <c r="BF502" i="11"/>
  <c r="BG502" i="11"/>
  <c r="BH502" i="11"/>
  <c r="BI502" i="11"/>
  <c r="BK502" i="11"/>
  <c r="J505" i="11"/>
  <c r="P505" i="11"/>
  <c r="R505" i="11"/>
  <c r="T505" i="11"/>
  <c r="BE505" i="11"/>
  <c r="BF505" i="11"/>
  <c r="BG505" i="11"/>
  <c r="BH505" i="11"/>
  <c r="BI505" i="11"/>
  <c r="BK505" i="11"/>
  <c r="J510" i="11"/>
  <c r="P510" i="11"/>
  <c r="R510" i="11"/>
  <c r="T510" i="11"/>
  <c r="BE510" i="11"/>
  <c r="BF510" i="11"/>
  <c r="BG510" i="11"/>
  <c r="BH510" i="11"/>
  <c r="BI510" i="11"/>
  <c r="BK510" i="11"/>
  <c r="J512" i="11"/>
  <c r="P512" i="11"/>
  <c r="R512" i="11"/>
  <c r="T512" i="11"/>
  <c r="BE512" i="11"/>
  <c r="BF512" i="11"/>
  <c r="BG512" i="11"/>
  <c r="BH512" i="11"/>
  <c r="BI512" i="11"/>
  <c r="BK512" i="11"/>
  <c r="J518" i="11"/>
  <c r="P518" i="11"/>
  <c r="R518" i="11"/>
  <c r="T518" i="11"/>
  <c r="BE518" i="11"/>
  <c r="BF518" i="11"/>
  <c r="BG518" i="11"/>
  <c r="BH518" i="11"/>
  <c r="BI518" i="11"/>
  <c r="BK518" i="11"/>
  <c r="J520" i="11"/>
  <c r="P520" i="11"/>
  <c r="R520" i="11"/>
  <c r="T520" i="11"/>
  <c r="BE520" i="11"/>
  <c r="BF520" i="11"/>
  <c r="BG520" i="11"/>
  <c r="BH520" i="11"/>
  <c r="BI520" i="11"/>
  <c r="BK520" i="11"/>
  <c r="J524" i="11"/>
  <c r="P524" i="11"/>
  <c r="R524" i="11"/>
  <c r="T524" i="11"/>
  <c r="BE524" i="11"/>
  <c r="BF524" i="11"/>
  <c r="BG524" i="11"/>
  <c r="BH524" i="11"/>
  <c r="BI524" i="11"/>
  <c r="BK524" i="11"/>
  <c r="J528" i="11"/>
  <c r="P528" i="11"/>
  <c r="R528" i="11"/>
  <c r="T528" i="11"/>
  <c r="BE528" i="11"/>
  <c r="BF528" i="11"/>
  <c r="BG528" i="11"/>
  <c r="BH528" i="11"/>
  <c r="BI528" i="11"/>
  <c r="BK528" i="11"/>
  <c r="J532" i="11"/>
  <c r="P532" i="11"/>
  <c r="R532" i="11"/>
  <c r="T532" i="11"/>
  <c r="BE532" i="11"/>
  <c r="BF532" i="11"/>
  <c r="BG532" i="11"/>
  <c r="BH532" i="11"/>
  <c r="BI532" i="11"/>
  <c r="BK532" i="11"/>
  <c r="J535" i="11"/>
  <c r="P535" i="11"/>
  <c r="R535" i="11"/>
  <c r="T535" i="11"/>
  <c r="BE535" i="11"/>
  <c r="BF535" i="11"/>
  <c r="BG535" i="11"/>
  <c r="BH535" i="11"/>
  <c r="BI535" i="11"/>
  <c r="BK535" i="11"/>
  <c r="J544" i="11"/>
  <c r="P544" i="11"/>
  <c r="R544" i="11"/>
  <c r="T544" i="11"/>
  <c r="BE544" i="11"/>
  <c r="BF544" i="11"/>
  <c r="BG544" i="11"/>
  <c r="BH544" i="11"/>
  <c r="BI544" i="11"/>
  <c r="BK544" i="11"/>
  <c r="J567" i="11"/>
  <c r="P567" i="11"/>
  <c r="R567" i="11"/>
  <c r="T567" i="11"/>
  <c r="BE567" i="11"/>
  <c r="BF567" i="11"/>
  <c r="BG567" i="11"/>
  <c r="BH567" i="11"/>
  <c r="BI567" i="11"/>
  <c r="BK567" i="11"/>
  <c r="J573" i="11"/>
  <c r="P573" i="11"/>
  <c r="R573" i="11"/>
  <c r="T573" i="11"/>
  <c r="BE573" i="11"/>
  <c r="BF573" i="11"/>
  <c r="BG573" i="11"/>
  <c r="BH573" i="11"/>
  <c r="BI573" i="11"/>
  <c r="BK573" i="11"/>
  <c r="J593" i="11"/>
  <c r="P593" i="11"/>
  <c r="R593" i="11"/>
  <c r="T593" i="11"/>
  <c r="BE593" i="11"/>
  <c r="BF593" i="11"/>
  <c r="BG593" i="11"/>
  <c r="BH593" i="11"/>
  <c r="BI593" i="11"/>
  <c r="BK593" i="11"/>
  <c r="T599" i="11"/>
  <c r="J600" i="11"/>
  <c r="P600" i="11"/>
  <c r="P599" i="11" s="1"/>
  <c r="R600" i="11"/>
  <c r="T600" i="11"/>
  <c r="BE600" i="11"/>
  <c r="BF600" i="11"/>
  <c r="BG600" i="11"/>
  <c r="BH600" i="11"/>
  <c r="BI600" i="11"/>
  <c r="BK600" i="11"/>
  <c r="BK599" i="11" s="1"/>
  <c r="J599" i="11" s="1"/>
  <c r="J64" i="11" s="1"/>
  <c r="J602" i="11"/>
  <c r="P602" i="11"/>
  <c r="R602" i="11"/>
  <c r="T602" i="11"/>
  <c r="BE602" i="11"/>
  <c r="BF602" i="11"/>
  <c r="BG602" i="11"/>
  <c r="BH602" i="11"/>
  <c r="BI602" i="11"/>
  <c r="BK602" i="11"/>
  <c r="J604" i="11"/>
  <c r="P604" i="11"/>
  <c r="R604" i="11"/>
  <c r="T604" i="11"/>
  <c r="BE604" i="11"/>
  <c r="BF604" i="11"/>
  <c r="BG604" i="11"/>
  <c r="BH604" i="11"/>
  <c r="BI604" i="11"/>
  <c r="BK604" i="11"/>
  <c r="J606" i="11"/>
  <c r="P606" i="11"/>
  <c r="R606" i="11"/>
  <c r="T606" i="11"/>
  <c r="BE606" i="11"/>
  <c r="BF606" i="11"/>
  <c r="BG606" i="11"/>
  <c r="BH606" i="11"/>
  <c r="BI606" i="11"/>
  <c r="BK606" i="11"/>
  <c r="J608" i="11"/>
  <c r="P608" i="11"/>
  <c r="R608" i="11"/>
  <c r="T608" i="11"/>
  <c r="BE608" i="11"/>
  <c r="BF608" i="11"/>
  <c r="BG608" i="11"/>
  <c r="BH608" i="11"/>
  <c r="BI608" i="11"/>
  <c r="BK608" i="11"/>
  <c r="J610" i="11"/>
  <c r="P610" i="11"/>
  <c r="R610" i="11"/>
  <c r="T610" i="11"/>
  <c r="BE610" i="11"/>
  <c r="BF610" i="11"/>
  <c r="BG610" i="11"/>
  <c r="BH610" i="11"/>
  <c r="BI610" i="11"/>
  <c r="BK610" i="11"/>
  <c r="J623" i="11"/>
  <c r="P623" i="11"/>
  <c r="R623" i="11"/>
  <c r="T623" i="11"/>
  <c r="BE623" i="11"/>
  <c r="BF623" i="11"/>
  <c r="BG623" i="11"/>
  <c r="BH623" i="11"/>
  <c r="BI623" i="11"/>
  <c r="BK623" i="11"/>
  <c r="J627" i="11"/>
  <c r="P627" i="11"/>
  <c r="R627" i="11"/>
  <c r="T627" i="11"/>
  <c r="BE627" i="11"/>
  <c r="BF627" i="11"/>
  <c r="BG627" i="11"/>
  <c r="BH627" i="11"/>
  <c r="BI627" i="11"/>
  <c r="BK627" i="11"/>
  <c r="J631" i="11"/>
  <c r="P631" i="11"/>
  <c r="R631" i="11"/>
  <c r="T631" i="11"/>
  <c r="BE631" i="11"/>
  <c r="BF631" i="11"/>
  <c r="BG631" i="11"/>
  <c r="BH631" i="11"/>
  <c r="BI631" i="11"/>
  <c r="BK631" i="11"/>
  <c r="J633" i="11"/>
  <c r="P633" i="11"/>
  <c r="R633" i="11"/>
  <c r="T633" i="11"/>
  <c r="BE633" i="11"/>
  <c r="BF633" i="11"/>
  <c r="BG633" i="11"/>
  <c r="BH633" i="11"/>
  <c r="BI633" i="11"/>
  <c r="BK633" i="11"/>
  <c r="J637" i="11"/>
  <c r="P637" i="11"/>
  <c r="R637" i="11"/>
  <c r="T637" i="11"/>
  <c r="BE637" i="11"/>
  <c r="BF637" i="11"/>
  <c r="BG637" i="11"/>
  <c r="BH637" i="11"/>
  <c r="BI637" i="11"/>
  <c r="BK637" i="11"/>
  <c r="J639" i="11"/>
  <c r="P639" i="11"/>
  <c r="R639" i="11"/>
  <c r="T639" i="11"/>
  <c r="BE639" i="11"/>
  <c r="BF639" i="11"/>
  <c r="BG639" i="11"/>
  <c r="BH639" i="11"/>
  <c r="BI639" i="11"/>
  <c r="BK639" i="11"/>
  <c r="R641" i="11"/>
  <c r="J642" i="11"/>
  <c r="P642" i="11"/>
  <c r="R642" i="11"/>
  <c r="T642" i="11"/>
  <c r="BE642" i="11"/>
  <c r="BF642" i="11"/>
  <c r="BG642" i="11"/>
  <c r="BH642" i="11"/>
  <c r="BI642" i="11"/>
  <c r="BK642" i="11"/>
  <c r="J645" i="11"/>
  <c r="P645" i="11"/>
  <c r="R645" i="11"/>
  <c r="T645" i="11"/>
  <c r="BE645" i="11"/>
  <c r="BF645" i="11"/>
  <c r="BG645" i="11"/>
  <c r="BH645" i="11"/>
  <c r="BI645" i="11"/>
  <c r="BK645" i="11"/>
  <c r="J647" i="11"/>
  <c r="P647" i="11"/>
  <c r="R647" i="11"/>
  <c r="T647" i="11"/>
  <c r="BE647" i="11"/>
  <c r="BF647" i="11"/>
  <c r="BG647" i="11"/>
  <c r="BH647" i="11"/>
  <c r="BI647" i="11"/>
  <c r="BK647" i="11"/>
  <c r="J649" i="11"/>
  <c r="P649" i="11"/>
  <c r="R649" i="11"/>
  <c r="T649" i="11"/>
  <c r="BE649" i="11"/>
  <c r="BF649" i="11"/>
  <c r="BG649" i="11"/>
  <c r="BH649" i="11"/>
  <c r="BI649" i="11"/>
  <c r="BK649" i="11"/>
  <c r="P652" i="11"/>
  <c r="J653" i="11"/>
  <c r="P653" i="11"/>
  <c r="R653" i="11"/>
  <c r="T653" i="11"/>
  <c r="BE653" i="11"/>
  <c r="F30" i="11" s="1"/>
  <c r="BF653" i="11"/>
  <c r="BG653" i="11"/>
  <c r="BH653" i="11"/>
  <c r="BI653" i="11"/>
  <c r="BK653" i="11"/>
  <c r="J657" i="11"/>
  <c r="P657" i="11"/>
  <c r="R657" i="11"/>
  <c r="T657" i="11"/>
  <c r="BE657" i="11"/>
  <c r="BF657" i="11"/>
  <c r="BG657" i="11"/>
  <c r="BH657" i="11"/>
  <c r="BI657" i="11"/>
  <c r="BK657" i="11"/>
  <c r="BK652" i="11" s="1"/>
  <c r="J652" i="11" s="1"/>
  <c r="J66" i="11" s="1"/>
  <c r="J658" i="11"/>
  <c r="P658" i="11"/>
  <c r="R658" i="11"/>
  <c r="T658" i="11"/>
  <c r="BE658" i="11"/>
  <c r="BF658" i="11"/>
  <c r="BG658" i="11"/>
  <c r="BH658" i="11"/>
  <c r="BI658" i="11"/>
  <c r="BK658" i="11"/>
  <c r="P660" i="11"/>
  <c r="J661" i="11"/>
  <c r="P661" i="11"/>
  <c r="R661" i="11"/>
  <c r="T661" i="11"/>
  <c r="T660" i="11" s="1"/>
  <c r="BE661" i="11"/>
  <c r="BF661" i="11"/>
  <c r="BG661" i="11"/>
  <c r="BH661" i="11"/>
  <c r="BI661" i="11"/>
  <c r="BK661" i="11"/>
  <c r="J666" i="11"/>
  <c r="P666" i="11"/>
  <c r="R666" i="11"/>
  <c r="R660" i="11" s="1"/>
  <c r="T666" i="11"/>
  <c r="BE666" i="11"/>
  <c r="BF666" i="11"/>
  <c r="BG666" i="11"/>
  <c r="BH666" i="11"/>
  <c r="BI666" i="11"/>
  <c r="BK666" i="11"/>
  <c r="J668" i="11"/>
  <c r="P668" i="11"/>
  <c r="R668" i="11"/>
  <c r="T668" i="11"/>
  <c r="BE668" i="11"/>
  <c r="BF668" i="11"/>
  <c r="BG668" i="11"/>
  <c r="BH668" i="11"/>
  <c r="BI668" i="11"/>
  <c r="BK668" i="11"/>
  <c r="J670" i="11"/>
  <c r="P670" i="11"/>
  <c r="R670" i="11"/>
  <c r="T670" i="11"/>
  <c r="BE670" i="11"/>
  <c r="BF670" i="11"/>
  <c r="BG670" i="11"/>
  <c r="BH670" i="11"/>
  <c r="BI670" i="11"/>
  <c r="BK670" i="11"/>
  <c r="J672" i="11"/>
  <c r="P672" i="11"/>
  <c r="R672" i="11"/>
  <c r="T672" i="11"/>
  <c r="BE672" i="11"/>
  <c r="BF672" i="11"/>
  <c r="BG672" i="11"/>
  <c r="BH672" i="11"/>
  <c r="BI672" i="11"/>
  <c r="BK672" i="11"/>
  <c r="J674" i="11"/>
  <c r="P674" i="11"/>
  <c r="R674" i="11"/>
  <c r="T674" i="11"/>
  <c r="BE674" i="11"/>
  <c r="BF674" i="11"/>
  <c r="BG674" i="11"/>
  <c r="BH674" i="11"/>
  <c r="BI674" i="11"/>
  <c r="BK674" i="11"/>
  <c r="J676" i="11"/>
  <c r="P676" i="11"/>
  <c r="R676" i="11"/>
  <c r="T676" i="11"/>
  <c r="BE676" i="11"/>
  <c r="BF676" i="11"/>
  <c r="BG676" i="11"/>
  <c r="BH676" i="11"/>
  <c r="BI676" i="11"/>
  <c r="BK676" i="11"/>
  <c r="J679" i="11"/>
  <c r="P679" i="11"/>
  <c r="R679" i="11"/>
  <c r="T679" i="11"/>
  <c r="BE679" i="11"/>
  <c r="BF679" i="11"/>
  <c r="BG679" i="11"/>
  <c r="BH679" i="11"/>
  <c r="BI679" i="11"/>
  <c r="BK679" i="11"/>
  <c r="J682" i="11"/>
  <c r="P682" i="11"/>
  <c r="R682" i="11"/>
  <c r="T682" i="11"/>
  <c r="BE682" i="11"/>
  <c r="BF682" i="11"/>
  <c r="BG682" i="11"/>
  <c r="BH682" i="11"/>
  <c r="BI682" i="11"/>
  <c r="BK682" i="11"/>
  <c r="J685" i="11"/>
  <c r="P685" i="11"/>
  <c r="P681" i="11" s="1"/>
  <c r="R685" i="11"/>
  <c r="T685" i="11"/>
  <c r="BE685" i="11"/>
  <c r="BF685" i="11"/>
  <c r="BG685" i="11"/>
  <c r="BH685" i="11"/>
  <c r="BI685" i="11"/>
  <c r="BK685" i="11"/>
  <c r="BK681" i="11" s="1"/>
  <c r="J681" i="11" s="1"/>
  <c r="J68" i="11" s="1"/>
  <c r="J687" i="11"/>
  <c r="P687" i="11"/>
  <c r="R687" i="11"/>
  <c r="T687" i="11"/>
  <c r="BE687" i="11"/>
  <c r="BF687" i="11"/>
  <c r="BG687" i="11"/>
  <c r="BH687" i="11"/>
  <c r="BI687" i="11"/>
  <c r="BK687" i="11"/>
  <c r="J689" i="11"/>
  <c r="P689" i="11"/>
  <c r="R689" i="11"/>
  <c r="T689" i="11"/>
  <c r="BE689" i="11"/>
  <c r="BF689" i="11"/>
  <c r="BG689" i="11"/>
  <c r="BH689" i="11"/>
  <c r="BI689" i="11"/>
  <c r="BK689" i="11"/>
  <c r="J694" i="11"/>
  <c r="P694" i="11"/>
  <c r="R694" i="11"/>
  <c r="T694" i="11"/>
  <c r="BE694" i="11"/>
  <c r="BF694" i="11"/>
  <c r="BG694" i="11"/>
  <c r="BH694" i="11"/>
  <c r="BI694" i="11"/>
  <c r="BK694" i="11"/>
  <c r="J696" i="11"/>
  <c r="P696" i="11"/>
  <c r="R696" i="11"/>
  <c r="T696" i="11"/>
  <c r="BE696" i="11"/>
  <c r="BF696" i="11"/>
  <c r="BG696" i="11"/>
  <c r="BH696" i="11"/>
  <c r="BI696" i="11"/>
  <c r="BK696" i="11"/>
  <c r="J698" i="11"/>
  <c r="P698" i="11"/>
  <c r="R698" i="11"/>
  <c r="T698" i="11"/>
  <c r="BE698" i="11"/>
  <c r="BF698" i="11"/>
  <c r="BG698" i="11"/>
  <c r="BH698" i="11"/>
  <c r="BI698" i="11"/>
  <c r="BK698" i="11"/>
  <c r="J701" i="11"/>
  <c r="P701" i="11"/>
  <c r="R701" i="11"/>
  <c r="T701" i="11"/>
  <c r="BE701" i="11"/>
  <c r="BF701" i="11"/>
  <c r="BG701" i="11"/>
  <c r="BH701" i="11"/>
  <c r="BI701" i="11"/>
  <c r="BK701" i="11"/>
  <c r="J704" i="11"/>
  <c r="P704" i="11"/>
  <c r="R704" i="11"/>
  <c r="T704" i="11"/>
  <c r="BE704" i="11"/>
  <c r="BF704" i="11"/>
  <c r="BG704" i="11"/>
  <c r="BH704" i="11"/>
  <c r="BI704" i="11"/>
  <c r="BK704" i="11"/>
  <c r="J706" i="11"/>
  <c r="P706" i="11"/>
  <c r="R706" i="11"/>
  <c r="T706" i="11"/>
  <c r="BE706" i="11"/>
  <c r="BF706" i="11"/>
  <c r="BG706" i="11"/>
  <c r="BH706" i="11"/>
  <c r="BI706" i="11"/>
  <c r="BK706" i="11"/>
  <c r="J712" i="11"/>
  <c r="P712" i="11"/>
  <c r="R712" i="11"/>
  <c r="T712" i="11"/>
  <c r="BE712" i="11"/>
  <c r="BF712" i="11"/>
  <c r="BG712" i="11"/>
  <c r="BH712" i="11"/>
  <c r="BI712" i="11"/>
  <c r="BK712" i="11"/>
  <c r="J715" i="11"/>
  <c r="P715" i="11"/>
  <c r="R715" i="11"/>
  <c r="T715" i="11"/>
  <c r="BE715" i="11"/>
  <c r="BF715" i="11"/>
  <c r="BG715" i="11"/>
  <c r="BH715" i="11"/>
  <c r="BI715" i="11"/>
  <c r="BK715" i="11"/>
  <c r="J717" i="11"/>
  <c r="P717" i="11"/>
  <c r="R717" i="11"/>
  <c r="T717" i="11"/>
  <c r="BE717" i="11"/>
  <c r="BF717" i="11"/>
  <c r="BG717" i="11"/>
  <c r="BH717" i="11"/>
  <c r="BI717" i="11"/>
  <c r="BK717" i="11"/>
  <c r="J719" i="11"/>
  <c r="P719" i="11"/>
  <c r="R719" i="11"/>
  <c r="T719" i="11"/>
  <c r="BE719" i="11"/>
  <c r="BF719" i="11"/>
  <c r="BG719" i="11"/>
  <c r="BH719" i="11"/>
  <c r="BI719" i="11"/>
  <c r="BK719" i="11"/>
  <c r="J721" i="11"/>
  <c r="P721" i="11"/>
  <c r="R721" i="11"/>
  <c r="T721" i="11"/>
  <c r="BE721" i="11"/>
  <c r="BF721" i="11"/>
  <c r="BG721" i="11"/>
  <c r="BH721" i="11"/>
  <c r="BI721" i="11"/>
  <c r="BK721" i="11"/>
  <c r="J723" i="11"/>
  <c r="P723" i="11"/>
  <c r="R723" i="11"/>
  <c r="T723" i="11"/>
  <c r="BE723" i="11"/>
  <c r="BF723" i="11"/>
  <c r="BG723" i="11"/>
  <c r="BH723" i="11"/>
  <c r="BI723" i="11"/>
  <c r="BK723" i="11"/>
  <c r="J725" i="11"/>
  <c r="P725" i="11"/>
  <c r="R725" i="11"/>
  <c r="T725" i="11"/>
  <c r="BE725" i="11"/>
  <c r="BF725" i="11"/>
  <c r="BG725" i="11"/>
  <c r="BH725" i="11"/>
  <c r="BI725" i="11"/>
  <c r="BK725" i="11"/>
  <c r="J727" i="11"/>
  <c r="P727" i="11"/>
  <c r="R727" i="11"/>
  <c r="T727" i="11"/>
  <c r="BE727" i="11"/>
  <c r="BF727" i="11"/>
  <c r="BG727" i="11"/>
  <c r="BH727" i="11"/>
  <c r="BI727" i="11"/>
  <c r="BK727" i="11"/>
  <c r="J731" i="11"/>
  <c r="P731" i="11"/>
  <c r="R731" i="11"/>
  <c r="T731" i="11"/>
  <c r="BE731" i="11"/>
  <c r="BF731" i="11"/>
  <c r="BG731" i="11"/>
  <c r="BH731" i="11"/>
  <c r="BI731" i="11"/>
  <c r="BK731" i="11"/>
  <c r="J733" i="11"/>
  <c r="P733" i="11"/>
  <c r="R733" i="11"/>
  <c r="T733" i="11"/>
  <c r="BE733" i="11"/>
  <c r="BF733" i="11"/>
  <c r="BG733" i="11"/>
  <c r="BH733" i="11"/>
  <c r="BI733" i="11"/>
  <c r="BK733" i="11"/>
  <c r="J736" i="11"/>
  <c r="P736" i="11"/>
  <c r="R736" i="11"/>
  <c r="T736" i="11"/>
  <c r="BE736" i="11"/>
  <c r="BF736" i="11"/>
  <c r="BG736" i="11"/>
  <c r="BH736" i="11"/>
  <c r="BI736" i="11"/>
  <c r="BK736" i="11"/>
  <c r="R740" i="11"/>
  <c r="J741" i="11"/>
  <c r="P741" i="11"/>
  <c r="P740" i="11" s="1"/>
  <c r="R741" i="11"/>
  <c r="T741" i="11"/>
  <c r="BE741" i="11"/>
  <c r="BF741" i="11"/>
  <c r="BG741" i="11"/>
  <c r="BH741" i="11"/>
  <c r="BI741" i="11"/>
  <c r="BK741" i="11"/>
  <c r="J742" i="11"/>
  <c r="P742" i="11"/>
  <c r="R742" i="11"/>
  <c r="T742" i="11"/>
  <c r="BE742" i="11"/>
  <c r="BF742" i="11"/>
  <c r="BG742" i="11"/>
  <c r="BH742" i="11"/>
  <c r="BI742" i="11"/>
  <c r="BK742" i="11"/>
  <c r="J743" i="11"/>
  <c r="P743" i="11"/>
  <c r="R743" i="11"/>
  <c r="T743" i="11"/>
  <c r="BE743" i="11"/>
  <c r="BF743" i="11"/>
  <c r="BG743" i="11"/>
  <c r="BH743" i="11"/>
  <c r="BI743" i="11"/>
  <c r="BK743" i="11"/>
  <c r="J745" i="11"/>
  <c r="P745" i="11"/>
  <c r="R745" i="11"/>
  <c r="T745" i="11"/>
  <c r="BE745" i="11"/>
  <c r="BF745" i="11"/>
  <c r="BG745" i="11"/>
  <c r="BH745" i="11"/>
  <c r="BI745" i="11"/>
  <c r="BK745" i="11"/>
  <c r="J747" i="11"/>
  <c r="P747" i="11"/>
  <c r="R747" i="11"/>
  <c r="T747" i="11"/>
  <c r="BE747" i="11"/>
  <c r="BF747" i="11"/>
  <c r="BG747" i="11"/>
  <c r="BH747" i="11"/>
  <c r="BI747" i="11"/>
  <c r="BK747" i="11"/>
  <c r="J748" i="11"/>
  <c r="P748" i="11"/>
  <c r="R748" i="11"/>
  <c r="T748" i="11"/>
  <c r="BE748" i="11"/>
  <c r="BF748" i="11"/>
  <c r="BG748" i="11"/>
  <c r="BH748" i="11"/>
  <c r="BI748" i="11"/>
  <c r="BK748" i="11"/>
  <c r="J750" i="11"/>
  <c r="P750" i="11"/>
  <c r="R750" i="11"/>
  <c r="T750" i="11"/>
  <c r="BE750" i="11"/>
  <c r="BF750" i="11"/>
  <c r="BG750" i="11"/>
  <c r="BH750" i="11"/>
  <c r="BI750" i="11"/>
  <c r="BK750" i="11"/>
  <c r="J752" i="11"/>
  <c r="P752" i="11"/>
  <c r="R752" i="11"/>
  <c r="T752" i="11"/>
  <c r="BE752" i="11"/>
  <c r="BF752" i="11"/>
  <c r="BG752" i="11"/>
  <c r="BH752" i="11"/>
  <c r="BI752" i="11"/>
  <c r="BK752" i="11"/>
  <c r="J754" i="11"/>
  <c r="J70" i="11" s="1"/>
  <c r="P754" i="11"/>
  <c r="BK754" i="11"/>
  <c r="J755" i="11"/>
  <c r="P755" i="11"/>
  <c r="R755" i="11"/>
  <c r="R754" i="11" s="1"/>
  <c r="T755" i="11"/>
  <c r="T754" i="11" s="1"/>
  <c r="BE755" i="11"/>
  <c r="BF755" i="11"/>
  <c r="BG755" i="11"/>
  <c r="BH755" i="11"/>
  <c r="BI755" i="11"/>
  <c r="BK755" i="11"/>
  <c r="J758" i="11"/>
  <c r="P758" i="11"/>
  <c r="R758" i="11"/>
  <c r="R757" i="11" s="1"/>
  <c r="T758" i="11"/>
  <c r="BE758" i="11"/>
  <c r="BF758" i="11"/>
  <c r="BG758" i="11"/>
  <c r="BH758" i="11"/>
  <c r="BI758" i="11"/>
  <c r="BK758" i="11"/>
  <c r="J762" i="11"/>
  <c r="P762" i="11"/>
  <c r="P757" i="11" s="1"/>
  <c r="R762" i="11"/>
  <c r="T762" i="11"/>
  <c r="BE762" i="11"/>
  <c r="BF762" i="11"/>
  <c r="BG762" i="11"/>
  <c r="BH762" i="11"/>
  <c r="BI762" i="11"/>
  <c r="BK762" i="11"/>
  <c r="BK757" i="11" s="1"/>
  <c r="J769" i="11"/>
  <c r="P769" i="11"/>
  <c r="R769" i="11"/>
  <c r="T769" i="11"/>
  <c r="BE769" i="11"/>
  <c r="BF769" i="11"/>
  <c r="BG769" i="11"/>
  <c r="BH769" i="11"/>
  <c r="BI769" i="11"/>
  <c r="BK769" i="11"/>
  <c r="J774" i="11"/>
  <c r="P774" i="11"/>
  <c r="R774" i="11"/>
  <c r="T774" i="11"/>
  <c r="BE774" i="11"/>
  <c r="BF774" i="11"/>
  <c r="BG774" i="11"/>
  <c r="BH774" i="11"/>
  <c r="BI774" i="11"/>
  <c r="BK774" i="11"/>
  <c r="J776" i="11"/>
  <c r="P776" i="11"/>
  <c r="R776" i="11"/>
  <c r="T776" i="11"/>
  <c r="BE776" i="11"/>
  <c r="BF776" i="11"/>
  <c r="BG776" i="11"/>
  <c r="BH776" i="11"/>
  <c r="BI776" i="11"/>
  <c r="BK776" i="11"/>
  <c r="J778" i="11"/>
  <c r="P778" i="11"/>
  <c r="R778" i="11"/>
  <c r="T778" i="11"/>
  <c r="BE778" i="11"/>
  <c r="BF778" i="11"/>
  <c r="BG778" i="11"/>
  <c r="BH778" i="11"/>
  <c r="BI778" i="11"/>
  <c r="BK778" i="11"/>
  <c r="J780" i="11"/>
  <c r="P780" i="11"/>
  <c r="R780" i="11"/>
  <c r="T780" i="11"/>
  <c r="BE780" i="11"/>
  <c r="BF780" i="11"/>
  <c r="BG780" i="11"/>
  <c r="BH780" i="11"/>
  <c r="BI780" i="11"/>
  <c r="BK780" i="11"/>
  <c r="J782" i="11"/>
  <c r="P782" i="11"/>
  <c r="R782" i="11"/>
  <c r="T782" i="11"/>
  <c r="BE782" i="11"/>
  <c r="BF782" i="11"/>
  <c r="BG782" i="11"/>
  <c r="BH782" i="11"/>
  <c r="BI782" i="11"/>
  <c r="BK782" i="11"/>
  <c r="J786" i="11"/>
  <c r="P786" i="11"/>
  <c r="R786" i="11"/>
  <c r="T786" i="11"/>
  <c r="BE786" i="11"/>
  <c r="BF786" i="11"/>
  <c r="BG786" i="11"/>
  <c r="BH786" i="11"/>
  <c r="BI786" i="11"/>
  <c r="BK786" i="11"/>
  <c r="J789" i="11"/>
  <c r="P789" i="11"/>
  <c r="R789" i="11"/>
  <c r="T789" i="11"/>
  <c r="BE789" i="11"/>
  <c r="BF789" i="11"/>
  <c r="BG789" i="11"/>
  <c r="BH789" i="11"/>
  <c r="BI789" i="11"/>
  <c r="BK789" i="11"/>
  <c r="J792" i="11"/>
  <c r="P792" i="11"/>
  <c r="R792" i="11"/>
  <c r="T792" i="11"/>
  <c r="BE792" i="11"/>
  <c r="BF792" i="11"/>
  <c r="BG792" i="11"/>
  <c r="BH792" i="11"/>
  <c r="BI792" i="11"/>
  <c r="BK792" i="11"/>
  <c r="R793" i="11"/>
  <c r="J794" i="11"/>
  <c r="P794" i="11"/>
  <c r="P793" i="11" s="1"/>
  <c r="R794" i="11"/>
  <c r="T794" i="11"/>
  <c r="T793" i="11" s="1"/>
  <c r="BE794" i="11"/>
  <c r="BF794" i="11"/>
  <c r="BG794" i="11"/>
  <c r="BH794" i="11"/>
  <c r="BI794" i="11"/>
  <c r="BK794" i="11"/>
  <c r="J798" i="11"/>
  <c r="P798" i="11"/>
  <c r="R798" i="11"/>
  <c r="T798" i="11"/>
  <c r="BE798" i="11"/>
  <c r="BF798" i="11"/>
  <c r="BG798" i="11"/>
  <c r="BH798" i="11"/>
  <c r="BI798" i="11"/>
  <c r="BK798" i="11"/>
  <c r="J800" i="11"/>
  <c r="P800" i="11"/>
  <c r="R800" i="11"/>
  <c r="T800" i="11"/>
  <c r="BE800" i="11"/>
  <c r="BF800" i="11"/>
  <c r="BG800" i="11"/>
  <c r="BH800" i="11"/>
  <c r="BI800" i="11"/>
  <c r="BK800" i="11"/>
  <c r="J804" i="11"/>
  <c r="P804" i="11"/>
  <c r="R804" i="11"/>
  <c r="T804" i="11"/>
  <c r="BE804" i="11"/>
  <c r="BF804" i="11"/>
  <c r="BG804" i="11"/>
  <c r="BH804" i="11"/>
  <c r="BI804" i="11"/>
  <c r="BK804" i="11"/>
  <c r="J808" i="11"/>
  <c r="P808" i="11"/>
  <c r="R808" i="11"/>
  <c r="T808" i="11"/>
  <c r="BE808" i="11"/>
  <c r="BF808" i="11"/>
  <c r="BG808" i="11"/>
  <c r="BH808" i="11"/>
  <c r="BI808" i="11"/>
  <c r="BK808" i="11"/>
  <c r="J812" i="11"/>
  <c r="P812" i="11"/>
  <c r="R812" i="11"/>
  <c r="T812" i="11"/>
  <c r="BE812" i="11"/>
  <c r="BF812" i="11"/>
  <c r="BG812" i="11"/>
  <c r="BH812" i="11"/>
  <c r="BI812" i="11"/>
  <c r="BK812" i="11"/>
  <c r="J816" i="11"/>
  <c r="P816" i="11"/>
  <c r="R816" i="11"/>
  <c r="T816" i="11"/>
  <c r="BE816" i="11"/>
  <c r="BF816" i="11"/>
  <c r="BG816" i="11"/>
  <c r="BH816" i="11"/>
  <c r="BI816" i="11"/>
  <c r="BK816" i="11"/>
  <c r="J820" i="11"/>
  <c r="P820" i="11"/>
  <c r="R820" i="11"/>
  <c r="T820" i="11"/>
  <c r="BE820" i="11"/>
  <c r="BF820" i="11"/>
  <c r="BG820" i="11"/>
  <c r="BH820" i="11"/>
  <c r="BI820" i="11"/>
  <c r="BK820" i="11"/>
  <c r="J824" i="11"/>
  <c r="P824" i="11"/>
  <c r="R824" i="11"/>
  <c r="T824" i="11"/>
  <c r="BE824" i="11"/>
  <c r="BF824" i="11"/>
  <c r="BG824" i="11"/>
  <c r="BH824" i="11"/>
  <c r="BI824" i="11"/>
  <c r="BK824" i="11"/>
  <c r="J828" i="11"/>
  <c r="P828" i="11"/>
  <c r="R828" i="11"/>
  <c r="T828" i="11"/>
  <c r="BE828" i="11"/>
  <c r="BF828" i="11"/>
  <c r="BG828" i="11"/>
  <c r="BH828" i="11"/>
  <c r="BI828" i="11"/>
  <c r="BK828" i="11"/>
  <c r="J832" i="11"/>
  <c r="P832" i="11"/>
  <c r="R832" i="11"/>
  <c r="T832" i="11"/>
  <c r="BE832" i="11"/>
  <c r="BF832" i="11"/>
  <c r="BG832" i="11"/>
  <c r="BH832" i="11"/>
  <c r="BI832" i="11"/>
  <c r="BK832" i="11"/>
  <c r="J837" i="11"/>
  <c r="P837" i="11"/>
  <c r="R837" i="11"/>
  <c r="T837" i="11"/>
  <c r="BE837" i="11"/>
  <c r="BF837" i="11"/>
  <c r="BG837" i="11"/>
  <c r="BH837" i="11"/>
  <c r="BI837" i="11"/>
  <c r="BK837" i="11"/>
  <c r="P838" i="11"/>
  <c r="J839" i="11"/>
  <c r="P839" i="11"/>
  <c r="R839" i="11"/>
  <c r="T839" i="11"/>
  <c r="BE839" i="11"/>
  <c r="BF839" i="11"/>
  <c r="BG839" i="11"/>
  <c r="BH839" i="11"/>
  <c r="BI839" i="11"/>
  <c r="BK839" i="11"/>
  <c r="J844" i="11"/>
  <c r="P844" i="11"/>
  <c r="R844" i="11"/>
  <c r="T844" i="11"/>
  <c r="BE844" i="11"/>
  <c r="BF844" i="11"/>
  <c r="BG844" i="11"/>
  <c r="BH844" i="11"/>
  <c r="BI844" i="11"/>
  <c r="BK844" i="11"/>
  <c r="BK838" i="11" s="1"/>
  <c r="J838" i="11" s="1"/>
  <c r="J74" i="11" s="1"/>
  <c r="J846" i="11"/>
  <c r="P846" i="11"/>
  <c r="R846" i="11"/>
  <c r="T846" i="11"/>
  <c r="BE846" i="11"/>
  <c r="BF846" i="11"/>
  <c r="BG846" i="11"/>
  <c r="BH846" i="11"/>
  <c r="BI846" i="11"/>
  <c r="BK846" i="11"/>
  <c r="J848" i="11"/>
  <c r="P848" i="11"/>
  <c r="R848" i="11"/>
  <c r="T848" i="11"/>
  <c r="BE848" i="11"/>
  <c r="BF848" i="11"/>
  <c r="BG848" i="11"/>
  <c r="BH848" i="11"/>
  <c r="BI848" i="11"/>
  <c r="BK848" i="11"/>
  <c r="J851" i="11"/>
  <c r="P851" i="11"/>
  <c r="R851" i="11"/>
  <c r="T851" i="11"/>
  <c r="BE851" i="11"/>
  <c r="BF851" i="11"/>
  <c r="BG851" i="11"/>
  <c r="BH851" i="11"/>
  <c r="BI851" i="11"/>
  <c r="BK851" i="11"/>
  <c r="J853" i="11"/>
  <c r="P853" i="11"/>
  <c r="R853" i="11"/>
  <c r="T853" i="11"/>
  <c r="BE853" i="11"/>
  <c r="BF853" i="11"/>
  <c r="BG853" i="11"/>
  <c r="BH853" i="11"/>
  <c r="BI853" i="11"/>
  <c r="BK853" i="11"/>
  <c r="J856" i="11"/>
  <c r="P856" i="11"/>
  <c r="R856" i="11"/>
  <c r="T856" i="11"/>
  <c r="BE856" i="11"/>
  <c r="BF856" i="11"/>
  <c r="BG856" i="11"/>
  <c r="BH856" i="11"/>
  <c r="BI856" i="11"/>
  <c r="BK856" i="11"/>
  <c r="J860" i="11"/>
  <c r="P860" i="11"/>
  <c r="R860" i="11"/>
  <c r="T860" i="11"/>
  <c r="BE860" i="11"/>
  <c r="BF860" i="11"/>
  <c r="BG860" i="11"/>
  <c r="BH860" i="11"/>
  <c r="BI860" i="11"/>
  <c r="BK860" i="11"/>
  <c r="J865" i="11"/>
  <c r="P865" i="11"/>
  <c r="R865" i="11"/>
  <c r="T865" i="11"/>
  <c r="BE865" i="11"/>
  <c r="BF865" i="11"/>
  <c r="BG865" i="11"/>
  <c r="BH865" i="11"/>
  <c r="BI865" i="11"/>
  <c r="BK865" i="11"/>
  <c r="J870" i="11"/>
  <c r="P870" i="11"/>
  <c r="R870" i="11"/>
  <c r="T870" i="11"/>
  <c r="BE870" i="11"/>
  <c r="BF870" i="11"/>
  <c r="BG870" i="11"/>
  <c r="BH870" i="11"/>
  <c r="BI870" i="11"/>
  <c r="BK870" i="11"/>
  <c r="J874" i="11"/>
  <c r="P874" i="11"/>
  <c r="R874" i="11"/>
  <c r="T874" i="11"/>
  <c r="BE874" i="11"/>
  <c r="BF874" i="11"/>
  <c r="BG874" i="11"/>
  <c r="BH874" i="11"/>
  <c r="BI874" i="11"/>
  <c r="BK874" i="11"/>
  <c r="J876" i="11"/>
  <c r="P876" i="11"/>
  <c r="R876" i="11"/>
  <c r="T876" i="11"/>
  <c r="BE876" i="11"/>
  <c r="BF876" i="11"/>
  <c r="BG876" i="11"/>
  <c r="BH876" i="11"/>
  <c r="BI876" i="11"/>
  <c r="BK876" i="11"/>
  <c r="J878" i="11"/>
  <c r="P878" i="11"/>
  <c r="P877" i="11" s="1"/>
  <c r="R878" i="11"/>
  <c r="T878" i="11"/>
  <c r="T877" i="11" s="1"/>
  <c r="BE878" i="11"/>
  <c r="BF878" i="11"/>
  <c r="BG878" i="11"/>
  <c r="BH878" i="11"/>
  <c r="BI878" i="11"/>
  <c r="BK878" i="11"/>
  <c r="J879" i="11"/>
  <c r="P879" i="11"/>
  <c r="R879" i="11"/>
  <c r="T879" i="11"/>
  <c r="BE879" i="11"/>
  <c r="BF879" i="11"/>
  <c r="BG879" i="11"/>
  <c r="BH879" i="11"/>
  <c r="BI879" i="11"/>
  <c r="BK879" i="11"/>
  <c r="BK877" i="11" s="1"/>
  <c r="J877" i="11" s="1"/>
  <c r="J75" i="11" s="1"/>
  <c r="J882" i="11"/>
  <c r="P882" i="11"/>
  <c r="R882" i="11"/>
  <c r="T882" i="11"/>
  <c r="BE882" i="11"/>
  <c r="BF882" i="11"/>
  <c r="BG882" i="11"/>
  <c r="BH882" i="11"/>
  <c r="BI882" i="11"/>
  <c r="BK882" i="11"/>
  <c r="J883" i="11"/>
  <c r="P883" i="11"/>
  <c r="R883" i="11"/>
  <c r="T883" i="11"/>
  <c r="BE883" i="11"/>
  <c r="BF883" i="11"/>
  <c r="BG883" i="11"/>
  <c r="BH883" i="11"/>
  <c r="BI883" i="11"/>
  <c r="BK883" i="11"/>
  <c r="J886" i="11"/>
  <c r="P886" i="11"/>
  <c r="R886" i="11"/>
  <c r="T886" i="11"/>
  <c r="BE886" i="11"/>
  <c r="BF886" i="11"/>
  <c r="BG886" i="11"/>
  <c r="BH886" i="11"/>
  <c r="BI886" i="11"/>
  <c r="BK886" i="11"/>
  <c r="J890" i="11"/>
  <c r="P890" i="11"/>
  <c r="R890" i="11"/>
  <c r="T890" i="11"/>
  <c r="BE890" i="11"/>
  <c r="BF890" i="11"/>
  <c r="BG890" i="11"/>
  <c r="BH890" i="11"/>
  <c r="BI890" i="11"/>
  <c r="BK890" i="11"/>
  <c r="J893" i="11"/>
  <c r="P893" i="11"/>
  <c r="R893" i="11"/>
  <c r="T893" i="11"/>
  <c r="BE893" i="11"/>
  <c r="BF893" i="11"/>
  <c r="BG893" i="11"/>
  <c r="BH893" i="11"/>
  <c r="BI893" i="11"/>
  <c r="BK893" i="11"/>
  <c r="J895" i="11"/>
  <c r="P895" i="11"/>
  <c r="R895" i="11"/>
  <c r="T895" i="11"/>
  <c r="BE895" i="11"/>
  <c r="BF895" i="11"/>
  <c r="BG895" i="11"/>
  <c r="BH895" i="11"/>
  <c r="BI895" i="11"/>
  <c r="BK895" i="11"/>
  <c r="J897" i="11"/>
  <c r="P897" i="11"/>
  <c r="R897" i="11"/>
  <c r="T897" i="11"/>
  <c r="BE897" i="11"/>
  <c r="BF897" i="11"/>
  <c r="BG897" i="11"/>
  <c r="BH897" i="11"/>
  <c r="BI897" i="11"/>
  <c r="BK897" i="11"/>
  <c r="J898" i="11"/>
  <c r="P898" i="11"/>
  <c r="R898" i="11"/>
  <c r="T898" i="11"/>
  <c r="BE898" i="11"/>
  <c r="BF898" i="11"/>
  <c r="BG898" i="11"/>
  <c r="BH898" i="11"/>
  <c r="BI898" i="11"/>
  <c r="BK898" i="11"/>
  <c r="J899" i="11"/>
  <c r="P899" i="11"/>
  <c r="R899" i="11"/>
  <c r="T899" i="11"/>
  <c r="BE899" i="11"/>
  <c r="BF899" i="11"/>
  <c r="BG899" i="11"/>
  <c r="BH899" i="11"/>
  <c r="BI899" i="11"/>
  <c r="BK899" i="11"/>
  <c r="J900" i="11"/>
  <c r="P900" i="11"/>
  <c r="R900" i="11"/>
  <c r="T900" i="11"/>
  <c r="BE900" i="11"/>
  <c r="BF900" i="11"/>
  <c r="BG900" i="11"/>
  <c r="BH900" i="11"/>
  <c r="BI900" i="11"/>
  <c r="BK900" i="11"/>
  <c r="J902" i="11"/>
  <c r="P902" i="11"/>
  <c r="R902" i="11"/>
  <c r="T902" i="11"/>
  <c r="BE902" i="11"/>
  <c r="BF902" i="11"/>
  <c r="BG902" i="11"/>
  <c r="BH902" i="11"/>
  <c r="BI902" i="11"/>
  <c r="BK902" i="11"/>
  <c r="J904" i="11"/>
  <c r="P904" i="11"/>
  <c r="R904" i="11"/>
  <c r="T904" i="11"/>
  <c r="BE904" i="11"/>
  <c r="BF904" i="11"/>
  <c r="BG904" i="11"/>
  <c r="BH904" i="11"/>
  <c r="BI904" i="11"/>
  <c r="BK904" i="11"/>
  <c r="J905" i="11"/>
  <c r="P905" i="11"/>
  <c r="R905" i="11"/>
  <c r="T905" i="11"/>
  <c r="BE905" i="11"/>
  <c r="BF905" i="11"/>
  <c r="BG905" i="11"/>
  <c r="BH905" i="11"/>
  <c r="BI905" i="11"/>
  <c r="BK905" i="11"/>
  <c r="J906" i="11"/>
  <c r="P906" i="11"/>
  <c r="R906" i="11"/>
  <c r="T906" i="11"/>
  <c r="BE906" i="11"/>
  <c r="BF906" i="11"/>
  <c r="BG906" i="11"/>
  <c r="BH906" i="11"/>
  <c r="BI906" i="11"/>
  <c r="BK906" i="11"/>
  <c r="J907" i="11"/>
  <c r="P907" i="11"/>
  <c r="R907" i="11"/>
  <c r="T907" i="11"/>
  <c r="BE907" i="11"/>
  <c r="BF907" i="11"/>
  <c r="BG907" i="11"/>
  <c r="BH907" i="11"/>
  <c r="BI907" i="11"/>
  <c r="BK907" i="11"/>
  <c r="J909" i="11"/>
  <c r="P909" i="11"/>
  <c r="R909" i="11"/>
  <c r="T909" i="11"/>
  <c r="BE909" i="11"/>
  <c r="BF909" i="11"/>
  <c r="BG909" i="11"/>
  <c r="BH909" i="11"/>
  <c r="BI909" i="11"/>
  <c r="BK909" i="11"/>
  <c r="J910" i="11"/>
  <c r="P910" i="11"/>
  <c r="R910" i="11"/>
  <c r="T910" i="11"/>
  <c r="BE910" i="11"/>
  <c r="BF910" i="11"/>
  <c r="BG910" i="11"/>
  <c r="BH910" i="11"/>
  <c r="BI910" i="11"/>
  <c r="BK910" i="11"/>
  <c r="J911" i="11"/>
  <c r="P911" i="11"/>
  <c r="R911" i="11"/>
  <c r="T911" i="11"/>
  <c r="BE911" i="11"/>
  <c r="BF911" i="11"/>
  <c r="BG911" i="11"/>
  <c r="BH911" i="11"/>
  <c r="BI911" i="11"/>
  <c r="BK911" i="11"/>
  <c r="T912" i="11"/>
  <c r="J913" i="11"/>
  <c r="P913" i="11"/>
  <c r="R913" i="11"/>
  <c r="R912" i="11" s="1"/>
  <c r="T913" i="11"/>
  <c r="BE913" i="11"/>
  <c r="BF913" i="11"/>
  <c r="BG913" i="11"/>
  <c r="BH913" i="11"/>
  <c r="BI913" i="11"/>
  <c r="BK913" i="11"/>
  <c r="J914" i="11"/>
  <c r="P914" i="11"/>
  <c r="R914" i="11"/>
  <c r="T914" i="11"/>
  <c r="BE914" i="11"/>
  <c r="BF914" i="11"/>
  <c r="BG914" i="11"/>
  <c r="BH914" i="11"/>
  <c r="BI914" i="11"/>
  <c r="BK914" i="11"/>
  <c r="J916" i="11"/>
  <c r="P916" i="11"/>
  <c r="R916" i="11"/>
  <c r="T916" i="11"/>
  <c r="BE916" i="11"/>
  <c r="BF916" i="11"/>
  <c r="BG916" i="11"/>
  <c r="BH916" i="11"/>
  <c r="BI916" i="11"/>
  <c r="BK916" i="11"/>
  <c r="T920" i="11"/>
  <c r="J921" i="11"/>
  <c r="P921" i="11"/>
  <c r="P920" i="11" s="1"/>
  <c r="R921" i="11"/>
  <c r="T921" i="11"/>
  <c r="BE921" i="11"/>
  <c r="BF921" i="11"/>
  <c r="BG921" i="11"/>
  <c r="BH921" i="11"/>
  <c r="BI921" i="11"/>
  <c r="BK921" i="11"/>
  <c r="J923" i="11"/>
  <c r="P923" i="11"/>
  <c r="R923" i="11"/>
  <c r="T923" i="11"/>
  <c r="BE923" i="11"/>
  <c r="BF923" i="11"/>
  <c r="BG923" i="11"/>
  <c r="BH923" i="11"/>
  <c r="BI923" i="11"/>
  <c r="BK923" i="11"/>
  <c r="BK920" i="11" s="1"/>
  <c r="J920" i="11" s="1"/>
  <c r="J77" i="11" s="1"/>
  <c r="J925" i="11"/>
  <c r="P925" i="11"/>
  <c r="R925" i="11"/>
  <c r="T925" i="11"/>
  <c r="BE925" i="11"/>
  <c r="BF925" i="11"/>
  <c r="BG925" i="11"/>
  <c r="BH925" i="11"/>
  <c r="BI925" i="11"/>
  <c r="BK925" i="11"/>
  <c r="J928" i="11"/>
  <c r="P928" i="11"/>
  <c r="R928" i="11"/>
  <c r="T928" i="11"/>
  <c r="BE928" i="11"/>
  <c r="BF928" i="11"/>
  <c r="BG928" i="11"/>
  <c r="BH928" i="11"/>
  <c r="BI928" i="11"/>
  <c r="BK928" i="11"/>
  <c r="J931" i="11"/>
  <c r="P931" i="11"/>
  <c r="R931" i="11"/>
  <c r="T931" i="11"/>
  <c r="BE931" i="11"/>
  <c r="BF931" i="11"/>
  <c r="BG931" i="11"/>
  <c r="BH931" i="11"/>
  <c r="BI931" i="11"/>
  <c r="BK931" i="11"/>
  <c r="J933" i="11"/>
  <c r="P933" i="11"/>
  <c r="R933" i="11"/>
  <c r="T933" i="11"/>
  <c r="BE933" i="11"/>
  <c r="BF933" i="11"/>
  <c r="BG933" i="11"/>
  <c r="BH933" i="11"/>
  <c r="BI933" i="11"/>
  <c r="BK933" i="11"/>
  <c r="J935" i="11"/>
  <c r="P935" i="11"/>
  <c r="R935" i="11"/>
  <c r="T935" i="11"/>
  <c r="BE935" i="11"/>
  <c r="BF935" i="11"/>
  <c r="BG935" i="11"/>
  <c r="BH935" i="11"/>
  <c r="BI935" i="11"/>
  <c r="BK935" i="11"/>
  <c r="J937" i="11"/>
  <c r="P937" i="11"/>
  <c r="R937" i="11"/>
  <c r="T937" i="11"/>
  <c r="BE937" i="11"/>
  <c r="BF937" i="11"/>
  <c r="BG937" i="11"/>
  <c r="BH937" i="11"/>
  <c r="BI937" i="11"/>
  <c r="BK937" i="11"/>
  <c r="J941" i="11"/>
  <c r="P941" i="11"/>
  <c r="R941" i="11"/>
  <c r="T941" i="11"/>
  <c r="BE941" i="11"/>
  <c r="BF941" i="11"/>
  <c r="BG941" i="11"/>
  <c r="BH941" i="11"/>
  <c r="BI941" i="11"/>
  <c r="BK941" i="11"/>
  <c r="J946" i="11"/>
  <c r="P946" i="11"/>
  <c r="R946" i="11"/>
  <c r="T946" i="11"/>
  <c r="BE946" i="11"/>
  <c r="BF946" i="11"/>
  <c r="BG946" i="11"/>
  <c r="BH946" i="11"/>
  <c r="BI946" i="11"/>
  <c r="BK946" i="11"/>
  <c r="J950" i="11"/>
  <c r="P950" i="11"/>
  <c r="R950" i="11"/>
  <c r="T950" i="11"/>
  <c r="BE950" i="11"/>
  <c r="BF950" i="11"/>
  <c r="BG950" i="11"/>
  <c r="BH950" i="11"/>
  <c r="BI950" i="11"/>
  <c r="BK950" i="11"/>
  <c r="J953" i="11"/>
  <c r="P953" i="11"/>
  <c r="R953" i="11"/>
  <c r="T953" i="11"/>
  <c r="BE953" i="11"/>
  <c r="BF953" i="11"/>
  <c r="BG953" i="11"/>
  <c r="BH953" i="11"/>
  <c r="BI953" i="11"/>
  <c r="BK953" i="11"/>
  <c r="J955" i="11"/>
  <c r="P955" i="11"/>
  <c r="R955" i="11"/>
  <c r="T955" i="11"/>
  <c r="BE955" i="11"/>
  <c r="BF955" i="11"/>
  <c r="BG955" i="11"/>
  <c r="BH955" i="11"/>
  <c r="BI955" i="11"/>
  <c r="BK955" i="11"/>
  <c r="J957" i="11"/>
  <c r="P957" i="11"/>
  <c r="R957" i="11"/>
  <c r="T957" i="11"/>
  <c r="BE957" i="11"/>
  <c r="BF957" i="11"/>
  <c r="BG957" i="11"/>
  <c r="BH957" i="11"/>
  <c r="BI957" i="11"/>
  <c r="BK957" i="11"/>
  <c r="J961" i="11"/>
  <c r="P961" i="11"/>
  <c r="R961" i="11"/>
  <c r="T961" i="11"/>
  <c r="BE961" i="11"/>
  <c r="BF961" i="11"/>
  <c r="BG961" i="11"/>
  <c r="BH961" i="11"/>
  <c r="BI961" i="11"/>
  <c r="BK961" i="11"/>
  <c r="J963" i="11"/>
  <c r="P963" i="11"/>
  <c r="R963" i="11"/>
  <c r="T963" i="11"/>
  <c r="BE963" i="11"/>
  <c r="BF963" i="11"/>
  <c r="BG963" i="11"/>
  <c r="BH963" i="11"/>
  <c r="BI963" i="11"/>
  <c r="BK963" i="11"/>
  <c r="J965" i="11"/>
  <c r="P965" i="11"/>
  <c r="R965" i="11"/>
  <c r="T965" i="11"/>
  <c r="BE965" i="11"/>
  <c r="BF965" i="11"/>
  <c r="BG965" i="11"/>
  <c r="BH965" i="11"/>
  <c r="BI965" i="11"/>
  <c r="BK965" i="11"/>
  <c r="J969" i="11"/>
  <c r="P969" i="11"/>
  <c r="R969" i="11"/>
  <c r="T969" i="11"/>
  <c r="BE969" i="11"/>
  <c r="BF969" i="11"/>
  <c r="BG969" i="11"/>
  <c r="BH969" i="11"/>
  <c r="BI969" i="11"/>
  <c r="BK969" i="11"/>
  <c r="J973" i="11"/>
  <c r="P973" i="11"/>
  <c r="R973" i="11"/>
  <c r="T973" i="11"/>
  <c r="BE973" i="11"/>
  <c r="BF973" i="11"/>
  <c r="BG973" i="11"/>
  <c r="BH973" i="11"/>
  <c r="BI973" i="11"/>
  <c r="BK973" i="11"/>
  <c r="J976" i="11"/>
  <c r="P976" i="11"/>
  <c r="R976" i="11"/>
  <c r="T976" i="11"/>
  <c r="BE976" i="11"/>
  <c r="BF976" i="11"/>
  <c r="BG976" i="11"/>
  <c r="BH976" i="11"/>
  <c r="BI976" i="11"/>
  <c r="BK976" i="11"/>
  <c r="J979" i="11"/>
  <c r="P979" i="11"/>
  <c r="R979" i="11"/>
  <c r="T979" i="11"/>
  <c r="BE979" i="11"/>
  <c r="BF979" i="11"/>
  <c r="BG979" i="11"/>
  <c r="BH979" i="11"/>
  <c r="BI979" i="11"/>
  <c r="BK979" i="11"/>
  <c r="J982" i="11"/>
  <c r="P982" i="11"/>
  <c r="R982" i="11"/>
  <c r="T982" i="11"/>
  <c r="BE982" i="11"/>
  <c r="BF982" i="11"/>
  <c r="BG982" i="11"/>
  <c r="BH982" i="11"/>
  <c r="BI982" i="11"/>
  <c r="BK982" i="11"/>
  <c r="J984" i="11"/>
  <c r="P984" i="11"/>
  <c r="R984" i="11"/>
  <c r="T984" i="11"/>
  <c r="BE984" i="11"/>
  <c r="BF984" i="11"/>
  <c r="BG984" i="11"/>
  <c r="BH984" i="11"/>
  <c r="BI984" i="11"/>
  <c r="BK984" i="11"/>
  <c r="J986" i="11"/>
  <c r="P986" i="11"/>
  <c r="R986" i="11"/>
  <c r="T986" i="11"/>
  <c r="BE986" i="11"/>
  <c r="BF986" i="11"/>
  <c r="BG986" i="11"/>
  <c r="BH986" i="11"/>
  <c r="BI986" i="11"/>
  <c r="BK986" i="11"/>
  <c r="J990" i="11"/>
  <c r="P990" i="11"/>
  <c r="P985" i="11" s="1"/>
  <c r="R990" i="11"/>
  <c r="T990" i="11"/>
  <c r="BE990" i="11"/>
  <c r="BF990" i="11"/>
  <c r="BG990" i="11"/>
  <c r="BH990" i="11"/>
  <c r="BI990" i="11"/>
  <c r="BK990" i="11"/>
  <c r="BK985" i="11" s="1"/>
  <c r="J985" i="11" s="1"/>
  <c r="J78" i="11" s="1"/>
  <c r="J992" i="11"/>
  <c r="P992" i="11"/>
  <c r="R992" i="11"/>
  <c r="T992" i="11"/>
  <c r="BE992" i="11"/>
  <c r="BF992" i="11"/>
  <c r="BG992" i="11"/>
  <c r="BH992" i="11"/>
  <c r="BI992" i="11"/>
  <c r="BK992" i="11"/>
  <c r="J994" i="11"/>
  <c r="P994" i="11"/>
  <c r="R994" i="11"/>
  <c r="T994" i="11"/>
  <c r="BE994" i="11"/>
  <c r="BF994" i="11"/>
  <c r="BG994" i="11"/>
  <c r="BH994" i="11"/>
  <c r="BI994" i="11"/>
  <c r="BK994" i="11"/>
  <c r="J997" i="11"/>
  <c r="P997" i="11"/>
  <c r="R997" i="11"/>
  <c r="T997" i="11"/>
  <c r="BE997" i="11"/>
  <c r="BF997" i="11"/>
  <c r="BG997" i="11"/>
  <c r="BH997" i="11"/>
  <c r="BI997" i="11"/>
  <c r="BK997" i="11"/>
  <c r="J1001" i="11"/>
  <c r="P1001" i="11"/>
  <c r="R1001" i="11"/>
  <c r="T1001" i="11"/>
  <c r="BE1001" i="11"/>
  <c r="BF1001" i="11"/>
  <c r="BG1001" i="11"/>
  <c r="BH1001" i="11"/>
  <c r="BI1001" i="11"/>
  <c r="BK1001" i="11"/>
  <c r="J1003" i="11"/>
  <c r="P1003" i="11"/>
  <c r="R1003" i="11"/>
  <c r="T1003" i="11"/>
  <c r="BE1003" i="11"/>
  <c r="BF1003" i="11"/>
  <c r="BG1003" i="11"/>
  <c r="BH1003" i="11"/>
  <c r="BI1003" i="11"/>
  <c r="BK1003" i="11"/>
  <c r="J1004" i="11"/>
  <c r="P1004" i="11"/>
  <c r="R1004" i="11"/>
  <c r="T1004" i="11"/>
  <c r="BE1004" i="11"/>
  <c r="BF1004" i="11"/>
  <c r="BG1004" i="11"/>
  <c r="BH1004" i="11"/>
  <c r="BI1004" i="11"/>
  <c r="BK1004" i="11"/>
  <c r="J1005" i="11"/>
  <c r="P1005" i="11"/>
  <c r="R1005" i="11"/>
  <c r="T1005" i="11"/>
  <c r="BE1005" i="11"/>
  <c r="BF1005" i="11"/>
  <c r="BG1005" i="11"/>
  <c r="BH1005" i="11"/>
  <c r="BI1005" i="11"/>
  <c r="BK1005" i="11"/>
  <c r="J1008" i="11"/>
  <c r="P1008" i="11"/>
  <c r="R1008" i="11"/>
  <c r="T1008" i="11"/>
  <c r="BE1008" i="11"/>
  <c r="BF1008" i="11"/>
  <c r="BG1008" i="11"/>
  <c r="BH1008" i="11"/>
  <c r="BI1008" i="11"/>
  <c r="BK1008" i="11"/>
  <c r="J1009" i="11"/>
  <c r="P1009" i="11"/>
  <c r="R1009" i="11"/>
  <c r="T1009" i="11"/>
  <c r="BE1009" i="11"/>
  <c r="BF1009" i="11"/>
  <c r="BG1009" i="11"/>
  <c r="BH1009" i="11"/>
  <c r="BI1009" i="11"/>
  <c r="BK1009" i="11"/>
  <c r="J1012" i="11"/>
  <c r="P1012" i="11"/>
  <c r="R1012" i="11"/>
  <c r="T1012" i="11"/>
  <c r="BE1012" i="11"/>
  <c r="BF1012" i="11"/>
  <c r="BG1012" i="11"/>
  <c r="BH1012" i="11"/>
  <c r="BI1012" i="11"/>
  <c r="BK1012" i="11"/>
  <c r="J1013" i="11"/>
  <c r="P1013" i="11"/>
  <c r="R1013" i="11"/>
  <c r="T1013" i="11"/>
  <c r="BE1013" i="11"/>
  <c r="BF1013" i="11"/>
  <c r="BG1013" i="11"/>
  <c r="BH1013" i="11"/>
  <c r="BI1013" i="11"/>
  <c r="BK1013" i="11"/>
  <c r="J1018" i="11"/>
  <c r="P1018" i="11"/>
  <c r="R1018" i="11"/>
  <c r="T1018" i="11"/>
  <c r="BE1018" i="11"/>
  <c r="BF1018" i="11"/>
  <c r="BG1018" i="11"/>
  <c r="BH1018" i="11"/>
  <c r="BI1018" i="11"/>
  <c r="BK1018" i="11"/>
  <c r="J1021" i="11"/>
  <c r="P1021" i="11"/>
  <c r="R1021" i="11"/>
  <c r="T1021" i="11"/>
  <c r="BE1021" i="11"/>
  <c r="BF1021" i="11"/>
  <c r="BG1021" i="11"/>
  <c r="BH1021" i="11"/>
  <c r="BI1021" i="11"/>
  <c r="BK1021" i="11"/>
  <c r="J1026" i="11"/>
  <c r="P1026" i="11"/>
  <c r="R1026" i="11"/>
  <c r="T1026" i="11"/>
  <c r="BE1026" i="11"/>
  <c r="BF1026" i="11"/>
  <c r="BG1026" i="11"/>
  <c r="BH1026" i="11"/>
  <c r="BI1026" i="11"/>
  <c r="BK1026" i="11"/>
  <c r="J1029" i="11"/>
  <c r="P1029" i="11"/>
  <c r="R1029" i="11"/>
  <c r="T1029" i="11"/>
  <c r="BE1029" i="11"/>
  <c r="BF1029" i="11"/>
  <c r="BG1029" i="11"/>
  <c r="BH1029" i="11"/>
  <c r="BI1029" i="11"/>
  <c r="BK1029" i="11"/>
  <c r="R1030" i="11"/>
  <c r="J1031" i="11"/>
  <c r="P1031" i="11"/>
  <c r="P1030" i="11" s="1"/>
  <c r="R1031" i="11"/>
  <c r="T1031" i="11"/>
  <c r="BE1031" i="11"/>
  <c r="BF1031" i="11"/>
  <c r="BG1031" i="11"/>
  <c r="BH1031" i="11"/>
  <c r="BI1031" i="11"/>
  <c r="BK1031" i="11"/>
  <c r="J1033" i="11"/>
  <c r="P1033" i="11"/>
  <c r="R1033" i="11"/>
  <c r="T1033" i="11"/>
  <c r="BE1033" i="11"/>
  <c r="BF1033" i="11"/>
  <c r="BG1033" i="11"/>
  <c r="BH1033" i="11"/>
  <c r="BI1033" i="11"/>
  <c r="BK1033" i="11"/>
  <c r="J1036" i="11"/>
  <c r="P1036" i="11"/>
  <c r="R1036" i="11"/>
  <c r="T1036" i="11"/>
  <c r="BE1036" i="11"/>
  <c r="BF1036" i="11"/>
  <c r="BG1036" i="11"/>
  <c r="BH1036" i="11"/>
  <c r="BI1036" i="11"/>
  <c r="BK1036" i="11"/>
  <c r="J1039" i="11"/>
  <c r="P1039" i="11"/>
  <c r="R1039" i="11"/>
  <c r="T1039" i="11"/>
  <c r="BE1039" i="11"/>
  <c r="BF1039" i="11"/>
  <c r="BG1039" i="11"/>
  <c r="BH1039" i="11"/>
  <c r="BI1039" i="11"/>
  <c r="BK1039" i="11"/>
  <c r="J1052" i="11"/>
  <c r="P1052" i="11"/>
  <c r="R1052" i="11"/>
  <c r="T1052" i="11"/>
  <c r="BE1052" i="11"/>
  <c r="BF1052" i="11"/>
  <c r="BG1052" i="11"/>
  <c r="BH1052" i="11"/>
  <c r="BI1052" i="11"/>
  <c r="BK1052" i="11"/>
  <c r="J1055" i="11"/>
  <c r="P1055" i="11"/>
  <c r="R1055" i="11"/>
  <c r="T1055" i="11"/>
  <c r="BE1055" i="11"/>
  <c r="BF1055" i="11"/>
  <c r="BG1055" i="11"/>
  <c r="BH1055" i="11"/>
  <c r="BI1055" i="11"/>
  <c r="BK1055" i="11"/>
  <c r="J1057" i="11"/>
  <c r="P1057" i="11"/>
  <c r="R1057" i="11"/>
  <c r="T1057" i="11"/>
  <c r="BE1057" i="11"/>
  <c r="BF1057" i="11"/>
  <c r="BG1057" i="11"/>
  <c r="BH1057" i="11"/>
  <c r="BI1057" i="11"/>
  <c r="BK1057" i="11"/>
  <c r="J1059" i="11"/>
  <c r="P1059" i="11"/>
  <c r="R1059" i="11"/>
  <c r="T1059" i="11"/>
  <c r="BE1059" i="11"/>
  <c r="BF1059" i="11"/>
  <c r="BG1059" i="11"/>
  <c r="BH1059" i="11"/>
  <c r="BI1059" i="11"/>
  <c r="BK1059" i="11"/>
  <c r="J1062" i="11"/>
  <c r="P1062" i="11"/>
  <c r="R1062" i="11"/>
  <c r="T1062" i="11"/>
  <c r="BE1062" i="11"/>
  <c r="BF1062" i="11"/>
  <c r="BG1062" i="11"/>
  <c r="BH1062" i="11"/>
  <c r="BI1062" i="11"/>
  <c r="BK1062" i="11"/>
  <c r="J1079" i="11"/>
  <c r="P1079" i="11"/>
  <c r="R1079" i="11"/>
  <c r="T1079" i="11"/>
  <c r="BE1079" i="11"/>
  <c r="BF1079" i="11"/>
  <c r="BG1079" i="11"/>
  <c r="BH1079" i="11"/>
  <c r="BI1079" i="11"/>
  <c r="BK1079" i="11"/>
  <c r="J1081" i="11"/>
  <c r="P1081" i="11"/>
  <c r="R1081" i="11"/>
  <c r="T1081" i="11"/>
  <c r="BE1081" i="11"/>
  <c r="BF1081" i="11"/>
  <c r="BG1081" i="11"/>
  <c r="BH1081" i="11"/>
  <c r="BI1081" i="11"/>
  <c r="BK1081" i="11"/>
  <c r="J1083" i="11"/>
  <c r="P1083" i="11"/>
  <c r="R1083" i="11"/>
  <c r="T1083" i="11"/>
  <c r="BE1083" i="11"/>
  <c r="BF1083" i="11"/>
  <c r="BG1083" i="11"/>
  <c r="BH1083" i="11"/>
  <c r="BI1083" i="11"/>
  <c r="BK1083" i="11"/>
  <c r="J1085" i="11"/>
  <c r="P1085" i="11"/>
  <c r="R1085" i="11"/>
  <c r="T1085" i="11"/>
  <c r="BE1085" i="11"/>
  <c r="BF1085" i="11"/>
  <c r="BG1085" i="11"/>
  <c r="BH1085" i="11"/>
  <c r="BI1085" i="11"/>
  <c r="BK1085" i="11"/>
  <c r="J1087" i="11"/>
  <c r="P1087" i="11"/>
  <c r="R1087" i="11"/>
  <c r="T1087" i="11"/>
  <c r="BE1087" i="11"/>
  <c r="BF1087" i="11"/>
  <c r="BG1087" i="11"/>
  <c r="BH1087" i="11"/>
  <c r="BI1087" i="11"/>
  <c r="BK1087" i="11"/>
  <c r="P1088" i="11"/>
  <c r="J1089" i="11"/>
  <c r="P1089" i="11"/>
  <c r="R1089" i="11"/>
  <c r="R1088" i="11" s="1"/>
  <c r="T1089" i="11"/>
  <c r="BE1089" i="11"/>
  <c r="BF1089" i="11"/>
  <c r="BG1089" i="11"/>
  <c r="BH1089" i="11"/>
  <c r="BI1089" i="11"/>
  <c r="BK1089" i="11"/>
  <c r="J1093" i="11"/>
  <c r="P1093" i="11"/>
  <c r="R1093" i="11"/>
  <c r="T1093" i="11"/>
  <c r="BE1093" i="11"/>
  <c r="BF1093" i="11"/>
  <c r="BG1093" i="11"/>
  <c r="BH1093" i="11"/>
  <c r="BI1093" i="11"/>
  <c r="BK1093" i="11"/>
  <c r="BK1088" i="11" s="1"/>
  <c r="J1088" i="11" s="1"/>
  <c r="J80" i="11" s="1"/>
  <c r="J1100" i="11"/>
  <c r="P1100" i="11"/>
  <c r="R1100" i="11"/>
  <c r="T1100" i="11"/>
  <c r="BE1100" i="11"/>
  <c r="BF1100" i="11"/>
  <c r="BG1100" i="11"/>
  <c r="BH1100" i="11"/>
  <c r="BI1100" i="11"/>
  <c r="BK1100" i="11"/>
  <c r="J1102" i="11"/>
  <c r="P1102" i="11"/>
  <c r="R1102" i="11"/>
  <c r="T1102" i="11"/>
  <c r="BE1102" i="11"/>
  <c r="BF1102" i="11"/>
  <c r="BG1102" i="11"/>
  <c r="BH1102" i="11"/>
  <c r="BI1102" i="11"/>
  <c r="BK1102" i="11"/>
  <c r="J1105" i="11"/>
  <c r="P1105" i="11"/>
  <c r="R1105" i="11"/>
  <c r="T1105" i="11"/>
  <c r="BE1105" i="11"/>
  <c r="BF1105" i="11"/>
  <c r="BG1105" i="11"/>
  <c r="BH1105" i="11"/>
  <c r="BI1105" i="11"/>
  <c r="BK1105" i="11"/>
  <c r="J1109" i="11"/>
  <c r="P1109" i="11"/>
  <c r="R1109" i="11"/>
  <c r="T1109" i="11"/>
  <c r="BE1109" i="11"/>
  <c r="BF1109" i="11"/>
  <c r="BG1109" i="11"/>
  <c r="BH1109" i="11"/>
  <c r="BI1109" i="11"/>
  <c r="BK1109" i="11"/>
  <c r="J1111" i="11"/>
  <c r="P1111" i="11"/>
  <c r="R1111" i="11"/>
  <c r="T1111" i="11"/>
  <c r="BE1111" i="11"/>
  <c r="BF1111" i="11"/>
  <c r="BG1111" i="11"/>
  <c r="BH1111" i="11"/>
  <c r="BI1111" i="11"/>
  <c r="BK1111" i="11"/>
  <c r="J1115" i="11"/>
  <c r="P1115" i="11"/>
  <c r="R1115" i="11"/>
  <c r="T1115" i="11"/>
  <c r="BE1115" i="11"/>
  <c r="BF1115" i="11"/>
  <c r="BG1115" i="11"/>
  <c r="BH1115" i="11"/>
  <c r="BI1115" i="11"/>
  <c r="BK1115" i="11"/>
  <c r="J1117" i="11"/>
  <c r="P1117" i="11"/>
  <c r="R1117" i="11"/>
  <c r="T1117" i="11"/>
  <c r="T1116" i="11" s="1"/>
  <c r="BE1117" i="11"/>
  <c r="BF1117" i="11"/>
  <c r="BG1117" i="11"/>
  <c r="BH1117" i="11"/>
  <c r="BI1117" i="11"/>
  <c r="BK1117" i="11"/>
  <c r="J1126" i="11"/>
  <c r="P1126" i="11"/>
  <c r="R1126" i="11"/>
  <c r="T1126" i="11"/>
  <c r="BE1126" i="11"/>
  <c r="BF1126" i="11"/>
  <c r="BG1126" i="11"/>
  <c r="BH1126" i="11"/>
  <c r="BI1126" i="11"/>
  <c r="BK1126" i="11"/>
  <c r="BK1116" i="11" s="1"/>
  <c r="J1116" i="11" s="1"/>
  <c r="J81" i="11" s="1"/>
  <c r="J1133" i="11"/>
  <c r="P1133" i="11"/>
  <c r="R1133" i="11"/>
  <c r="T1133" i="11"/>
  <c r="BE1133" i="11"/>
  <c r="BF1133" i="11"/>
  <c r="BG1133" i="11"/>
  <c r="BH1133" i="11"/>
  <c r="BI1133" i="11"/>
  <c r="BK1133" i="11"/>
  <c r="J1137" i="11"/>
  <c r="P1137" i="11"/>
  <c r="R1137" i="11"/>
  <c r="T1137" i="11"/>
  <c r="BE1137" i="11"/>
  <c r="BF1137" i="11"/>
  <c r="BG1137" i="11"/>
  <c r="BH1137" i="11"/>
  <c r="BI1137" i="11"/>
  <c r="BK1137" i="11"/>
  <c r="J1139" i="11"/>
  <c r="P1139" i="11"/>
  <c r="R1139" i="11"/>
  <c r="T1139" i="11"/>
  <c r="BE1139" i="11"/>
  <c r="BF1139" i="11"/>
  <c r="BG1139" i="11"/>
  <c r="BH1139" i="11"/>
  <c r="BI1139" i="11"/>
  <c r="BK1139" i="11"/>
  <c r="J1141" i="11"/>
  <c r="P1141" i="11"/>
  <c r="R1141" i="11"/>
  <c r="T1141" i="11"/>
  <c r="BE1141" i="11"/>
  <c r="BF1141" i="11"/>
  <c r="BG1141" i="11"/>
  <c r="BH1141" i="11"/>
  <c r="BI1141" i="11"/>
  <c r="BK1141" i="11"/>
  <c r="J1143" i="11"/>
  <c r="P1143" i="11"/>
  <c r="R1143" i="11"/>
  <c r="T1143" i="11"/>
  <c r="BE1143" i="11"/>
  <c r="BF1143" i="11"/>
  <c r="BG1143" i="11"/>
  <c r="BH1143" i="11"/>
  <c r="BI1143" i="11"/>
  <c r="BK1143" i="11"/>
  <c r="J1146" i="11"/>
  <c r="P1146" i="11"/>
  <c r="R1146" i="11"/>
  <c r="T1146" i="11"/>
  <c r="BE1146" i="11"/>
  <c r="BF1146" i="11"/>
  <c r="BG1146" i="11"/>
  <c r="BH1146" i="11"/>
  <c r="BI1146" i="11"/>
  <c r="BK1146" i="11"/>
  <c r="J1156" i="11"/>
  <c r="P1156" i="11"/>
  <c r="R1156" i="11"/>
  <c r="T1156" i="11"/>
  <c r="BE1156" i="11"/>
  <c r="BF1156" i="11"/>
  <c r="BG1156" i="11"/>
  <c r="BH1156" i="11"/>
  <c r="BI1156" i="11"/>
  <c r="BK1156" i="11"/>
  <c r="J1162" i="11"/>
  <c r="P1162" i="11"/>
  <c r="R1162" i="11"/>
  <c r="T1162" i="11"/>
  <c r="BE1162" i="11"/>
  <c r="BF1162" i="11"/>
  <c r="BG1162" i="11"/>
  <c r="BH1162" i="11"/>
  <c r="BI1162" i="11"/>
  <c r="BK1162" i="11"/>
  <c r="J1167" i="11"/>
  <c r="P1167" i="11"/>
  <c r="R1167" i="11"/>
  <c r="T1167" i="11"/>
  <c r="BE1167" i="11"/>
  <c r="BF1167" i="11"/>
  <c r="BG1167" i="11"/>
  <c r="BH1167" i="11"/>
  <c r="BI1167" i="11"/>
  <c r="BK1167" i="11"/>
  <c r="J1182" i="11"/>
  <c r="P1182" i="11"/>
  <c r="R1182" i="11"/>
  <c r="T1182" i="11"/>
  <c r="BE1182" i="11"/>
  <c r="BF1182" i="11"/>
  <c r="BG1182" i="11"/>
  <c r="BH1182" i="11"/>
  <c r="BI1182" i="11"/>
  <c r="BK1182" i="11"/>
  <c r="J1202" i="11"/>
  <c r="P1202" i="11"/>
  <c r="R1202" i="11"/>
  <c r="T1202" i="11"/>
  <c r="BE1202" i="11"/>
  <c r="BF1202" i="11"/>
  <c r="BG1202" i="11"/>
  <c r="BH1202" i="11"/>
  <c r="BI1202" i="11"/>
  <c r="BK1202" i="11"/>
  <c r="J1205" i="11"/>
  <c r="P1205" i="11"/>
  <c r="R1205" i="11"/>
  <c r="T1205" i="11"/>
  <c r="BE1205" i="11"/>
  <c r="BF1205" i="11"/>
  <c r="BG1205" i="11"/>
  <c r="BH1205" i="11"/>
  <c r="BI1205" i="11"/>
  <c r="BK1205" i="11"/>
  <c r="J1207" i="11"/>
  <c r="P1207" i="11"/>
  <c r="R1207" i="11"/>
  <c r="T1207" i="11"/>
  <c r="BE1207" i="11"/>
  <c r="BF1207" i="11"/>
  <c r="BG1207" i="11"/>
  <c r="BH1207" i="11"/>
  <c r="BI1207" i="11"/>
  <c r="BK1207" i="11"/>
  <c r="J1209" i="11"/>
  <c r="P1209" i="11"/>
  <c r="R1209" i="11"/>
  <c r="T1209" i="11"/>
  <c r="BE1209" i="11"/>
  <c r="BF1209" i="11"/>
  <c r="BG1209" i="11"/>
  <c r="BH1209" i="11"/>
  <c r="BI1209" i="11"/>
  <c r="BK1209" i="11"/>
  <c r="J1212" i="11"/>
  <c r="P1212" i="11"/>
  <c r="R1212" i="11"/>
  <c r="T1212" i="11"/>
  <c r="BE1212" i="11"/>
  <c r="BF1212" i="11"/>
  <c r="BG1212" i="11"/>
  <c r="BH1212" i="11"/>
  <c r="BI1212" i="11"/>
  <c r="BK1212" i="11"/>
  <c r="J1215" i="11"/>
  <c r="P1215" i="11"/>
  <c r="R1215" i="11"/>
  <c r="T1215" i="11"/>
  <c r="BE1215" i="11"/>
  <c r="BF1215" i="11"/>
  <c r="BG1215" i="11"/>
  <c r="BH1215" i="11"/>
  <c r="BI1215" i="11"/>
  <c r="BK1215" i="11"/>
  <c r="J1218" i="11"/>
  <c r="P1218" i="11"/>
  <c r="R1218" i="11"/>
  <c r="T1218" i="11"/>
  <c r="BE1218" i="11"/>
  <c r="BF1218" i="11"/>
  <c r="BG1218" i="11"/>
  <c r="BH1218" i="11"/>
  <c r="BI1218" i="11"/>
  <c r="BK1218" i="11"/>
  <c r="J1221" i="11"/>
  <c r="P1221" i="11"/>
  <c r="R1221" i="11"/>
  <c r="T1221" i="11"/>
  <c r="BE1221" i="11"/>
  <c r="BF1221" i="11"/>
  <c r="BG1221" i="11"/>
  <c r="BH1221" i="11"/>
  <c r="BI1221" i="11"/>
  <c r="BK1221" i="11"/>
  <c r="J1222" i="11"/>
  <c r="P1222" i="11"/>
  <c r="R1222" i="11"/>
  <c r="T1222" i="11"/>
  <c r="BE1222" i="11"/>
  <c r="BF1222" i="11"/>
  <c r="BG1222" i="11"/>
  <c r="BH1222" i="11"/>
  <c r="BI1222" i="11"/>
  <c r="BK1222" i="11"/>
  <c r="J1225" i="11"/>
  <c r="P1225" i="11"/>
  <c r="R1225" i="11"/>
  <c r="T1225" i="11"/>
  <c r="BE1225" i="11"/>
  <c r="BF1225" i="11"/>
  <c r="BG1225" i="11"/>
  <c r="BH1225" i="11"/>
  <c r="BI1225" i="11"/>
  <c r="BK1225" i="11"/>
  <c r="J1227" i="11"/>
  <c r="P1227" i="11"/>
  <c r="R1227" i="11"/>
  <c r="T1227" i="11"/>
  <c r="BE1227" i="11"/>
  <c r="BF1227" i="11"/>
  <c r="BG1227" i="11"/>
  <c r="BH1227" i="11"/>
  <c r="BI1227" i="11"/>
  <c r="BK1227" i="11"/>
  <c r="J1230" i="11"/>
  <c r="P1230" i="11"/>
  <c r="R1230" i="11"/>
  <c r="T1230" i="11"/>
  <c r="BE1230" i="11"/>
  <c r="BF1230" i="11"/>
  <c r="BG1230" i="11"/>
  <c r="BH1230" i="11"/>
  <c r="BI1230" i="11"/>
  <c r="BK1230" i="11"/>
  <c r="J1231" i="11"/>
  <c r="P1231" i="11"/>
  <c r="R1231" i="11"/>
  <c r="T1231" i="11"/>
  <c r="BE1231" i="11"/>
  <c r="BF1231" i="11"/>
  <c r="BG1231" i="11"/>
  <c r="BH1231" i="11"/>
  <c r="BI1231" i="11"/>
  <c r="BK1231" i="11"/>
  <c r="J1234" i="11"/>
  <c r="P1234" i="11"/>
  <c r="R1234" i="11"/>
  <c r="T1234" i="11"/>
  <c r="BE1234" i="11"/>
  <c r="BF1234" i="11"/>
  <c r="BG1234" i="11"/>
  <c r="BH1234" i="11"/>
  <c r="BI1234" i="11"/>
  <c r="BK1234" i="11"/>
  <c r="J1236" i="11"/>
  <c r="P1236" i="11"/>
  <c r="R1236" i="11"/>
  <c r="T1236" i="11"/>
  <c r="BE1236" i="11"/>
  <c r="BF1236" i="11"/>
  <c r="BG1236" i="11"/>
  <c r="BH1236" i="11"/>
  <c r="BI1236" i="11"/>
  <c r="BK1236" i="11"/>
  <c r="J1239" i="11"/>
  <c r="P1239" i="11"/>
  <c r="R1239" i="11"/>
  <c r="T1239" i="11"/>
  <c r="BE1239" i="11"/>
  <c r="BF1239" i="11"/>
  <c r="BG1239" i="11"/>
  <c r="BH1239" i="11"/>
  <c r="BI1239" i="11"/>
  <c r="BK1239" i="11"/>
  <c r="J1243" i="11"/>
  <c r="P1243" i="11"/>
  <c r="R1243" i="11"/>
  <c r="T1243" i="11"/>
  <c r="BE1243" i="11"/>
  <c r="BF1243" i="11"/>
  <c r="BG1243" i="11"/>
  <c r="BH1243" i="11"/>
  <c r="BI1243" i="11"/>
  <c r="BK1243" i="11"/>
  <c r="J1247" i="11"/>
  <c r="P1247" i="11"/>
  <c r="R1247" i="11"/>
  <c r="T1247" i="11"/>
  <c r="BE1247" i="11"/>
  <c r="BF1247" i="11"/>
  <c r="BG1247" i="11"/>
  <c r="BH1247" i="11"/>
  <c r="BI1247" i="11"/>
  <c r="BK1247" i="11"/>
  <c r="J1250" i="11"/>
  <c r="P1250" i="11"/>
  <c r="R1250" i="11"/>
  <c r="T1250" i="11"/>
  <c r="BE1250" i="11"/>
  <c r="BF1250" i="11"/>
  <c r="BG1250" i="11"/>
  <c r="BH1250" i="11"/>
  <c r="BI1250" i="11"/>
  <c r="BK1250" i="11"/>
  <c r="J1263" i="11"/>
  <c r="P1263" i="11"/>
  <c r="R1263" i="11"/>
  <c r="T1263" i="11"/>
  <c r="BE1263" i="11"/>
  <c r="BF1263" i="11"/>
  <c r="BG1263" i="11"/>
  <c r="BH1263" i="11"/>
  <c r="BI1263" i="11"/>
  <c r="BK1263" i="11"/>
  <c r="J1265" i="11"/>
  <c r="P1265" i="11"/>
  <c r="R1265" i="11"/>
  <c r="R1264" i="11" s="1"/>
  <c r="T1265" i="11"/>
  <c r="BE1265" i="11"/>
  <c r="BF1265" i="11"/>
  <c r="BG1265" i="11"/>
  <c r="BH1265" i="11"/>
  <c r="BI1265" i="11"/>
  <c r="BK1265" i="11"/>
  <c r="J1266" i="11"/>
  <c r="P1266" i="11"/>
  <c r="R1266" i="11"/>
  <c r="T1266" i="11"/>
  <c r="T1264" i="11" s="1"/>
  <c r="BE1266" i="11"/>
  <c r="BF1266" i="11"/>
  <c r="BG1266" i="11"/>
  <c r="BH1266" i="11"/>
  <c r="BI1266" i="11"/>
  <c r="BK1266" i="11"/>
  <c r="J1271" i="11"/>
  <c r="P1271" i="11"/>
  <c r="R1271" i="11"/>
  <c r="T1271" i="11"/>
  <c r="BE1271" i="11"/>
  <c r="BF1271" i="11"/>
  <c r="BG1271" i="11"/>
  <c r="BH1271" i="11"/>
  <c r="BI1271" i="11"/>
  <c r="BK1271" i="11"/>
  <c r="J1272" i="11"/>
  <c r="P1272" i="11"/>
  <c r="R1272" i="11"/>
  <c r="T1272" i="11"/>
  <c r="BE1272" i="11"/>
  <c r="BF1272" i="11"/>
  <c r="BG1272" i="11"/>
  <c r="BH1272" i="11"/>
  <c r="BI1272" i="11"/>
  <c r="BK1272" i="11"/>
  <c r="J1273" i="11"/>
  <c r="P1273" i="11"/>
  <c r="R1273" i="11"/>
  <c r="T1273" i="11"/>
  <c r="BE1273" i="11"/>
  <c r="BF1273" i="11"/>
  <c r="BG1273" i="11"/>
  <c r="BH1273" i="11"/>
  <c r="BI1273" i="11"/>
  <c r="BK1273" i="11"/>
  <c r="J1274" i="11"/>
  <c r="P1274" i="11"/>
  <c r="R1274" i="11"/>
  <c r="T1274" i="11"/>
  <c r="BE1274" i="11"/>
  <c r="BF1274" i="11"/>
  <c r="BG1274" i="11"/>
  <c r="BH1274" i="11"/>
  <c r="BI1274" i="11"/>
  <c r="BK1274" i="11"/>
  <c r="J1275" i="11"/>
  <c r="P1275" i="11"/>
  <c r="R1275" i="11"/>
  <c r="T1275" i="11"/>
  <c r="BE1275" i="11"/>
  <c r="BF1275" i="11"/>
  <c r="BG1275" i="11"/>
  <c r="BH1275" i="11"/>
  <c r="BI1275" i="11"/>
  <c r="BK1275" i="11"/>
  <c r="J1276" i="11"/>
  <c r="P1276" i="11"/>
  <c r="R1276" i="11"/>
  <c r="T1276" i="11"/>
  <c r="BE1276" i="11"/>
  <c r="BF1276" i="11"/>
  <c r="BG1276" i="11"/>
  <c r="BH1276" i="11"/>
  <c r="BI1276" i="11"/>
  <c r="BK1276" i="11"/>
  <c r="J1279" i="11"/>
  <c r="P1279" i="11"/>
  <c r="R1279" i="11"/>
  <c r="T1279" i="11"/>
  <c r="BE1279" i="11"/>
  <c r="BF1279" i="11"/>
  <c r="BG1279" i="11"/>
  <c r="BH1279" i="11"/>
  <c r="BI1279" i="11"/>
  <c r="BK1279" i="11"/>
  <c r="J1282" i="11"/>
  <c r="P1282" i="11"/>
  <c r="R1282" i="11"/>
  <c r="T1282" i="11"/>
  <c r="BE1282" i="11"/>
  <c r="BF1282" i="11"/>
  <c r="BG1282" i="11"/>
  <c r="BH1282" i="11"/>
  <c r="BI1282" i="11"/>
  <c r="BK1282" i="11"/>
  <c r="J1283" i="11"/>
  <c r="P1283" i="11"/>
  <c r="R1283" i="11"/>
  <c r="T1283" i="11"/>
  <c r="BE1283" i="11"/>
  <c r="BF1283" i="11"/>
  <c r="BG1283" i="11"/>
  <c r="BH1283" i="11"/>
  <c r="BI1283" i="11"/>
  <c r="BK1283" i="11"/>
  <c r="J1284" i="11"/>
  <c r="P1284" i="11"/>
  <c r="R1284" i="11"/>
  <c r="T1284" i="11"/>
  <c r="BE1284" i="11"/>
  <c r="BF1284" i="11"/>
  <c r="BG1284" i="11"/>
  <c r="BH1284" i="11"/>
  <c r="BI1284" i="11"/>
  <c r="BK1284" i="11"/>
  <c r="J1285" i="11"/>
  <c r="P1285" i="11"/>
  <c r="R1285" i="11"/>
  <c r="T1285" i="11"/>
  <c r="BE1285" i="11"/>
  <c r="BF1285" i="11"/>
  <c r="BG1285" i="11"/>
  <c r="BH1285" i="11"/>
  <c r="BI1285" i="11"/>
  <c r="BK1285" i="11"/>
  <c r="J1287" i="11"/>
  <c r="P1287" i="11"/>
  <c r="R1287" i="11"/>
  <c r="T1287" i="11"/>
  <c r="BE1287" i="11"/>
  <c r="BF1287" i="11"/>
  <c r="BG1287" i="11"/>
  <c r="BH1287" i="11"/>
  <c r="BI1287" i="11"/>
  <c r="BK1287" i="11"/>
  <c r="J1288" i="11"/>
  <c r="P1288" i="11"/>
  <c r="R1288" i="11"/>
  <c r="T1288" i="11"/>
  <c r="BE1288" i="11"/>
  <c r="BF1288" i="11"/>
  <c r="BG1288" i="11"/>
  <c r="BH1288" i="11"/>
  <c r="BI1288" i="11"/>
  <c r="BK1288" i="11"/>
  <c r="J1289" i="11"/>
  <c r="P1289" i="11"/>
  <c r="R1289" i="11"/>
  <c r="T1289" i="11"/>
  <c r="BE1289" i="11"/>
  <c r="BF1289" i="11"/>
  <c r="BG1289" i="11"/>
  <c r="BH1289" i="11"/>
  <c r="BI1289" i="11"/>
  <c r="BK1289" i="11"/>
  <c r="J1291" i="11"/>
  <c r="P1291" i="11"/>
  <c r="P1290" i="11" s="1"/>
  <c r="R1291" i="11"/>
  <c r="R1290" i="11" s="1"/>
  <c r="T1291" i="11"/>
  <c r="BE1291" i="11"/>
  <c r="BF1291" i="11"/>
  <c r="BG1291" i="11"/>
  <c r="BH1291" i="11"/>
  <c r="BI1291" i="11"/>
  <c r="BK1291" i="11"/>
  <c r="J1293" i="11"/>
  <c r="P1293" i="11"/>
  <c r="R1293" i="11"/>
  <c r="T1293" i="11"/>
  <c r="T1290" i="11" s="1"/>
  <c r="BE1293" i="11"/>
  <c r="BF1293" i="11"/>
  <c r="BG1293" i="11"/>
  <c r="BH1293" i="11"/>
  <c r="BI1293" i="11"/>
  <c r="BK1293" i="11"/>
  <c r="J1296" i="11"/>
  <c r="P1296" i="11"/>
  <c r="R1296" i="11"/>
  <c r="T1296" i="11"/>
  <c r="BE1296" i="11"/>
  <c r="BF1296" i="11"/>
  <c r="BG1296" i="11"/>
  <c r="BH1296" i="11"/>
  <c r="BI1296" i="11"/>
  <c r="BK1296" i="11"/>
  <c r="J1300" i="11"/>
  <c r="P1300" i="11"/>
  <c r="R1300" i="11"/>
  <c r="T1300" i="11"/>
  <c r="BE1300" i="11"/>
  <c r="BF1300" i="11"/>
  <c r="BG1300" i="11"/>
  <c r="BH1300" i="11"/>
  <c r="BI1300" i="11"/>
  <c r="BK1300" i="11"/>
  <c r="J1303" i="11"/>
  <c r="P1303" i="11"/>
  <c r="R1303" i="11"/>
  <c r="T1303" i="11"/>
  <c r="BE1303" i="11"/>
  <c r="BF1303" i="11"/>
  <c r="BG1303" i="11"/>
  <c r="BH1303" i="11"/>
  <c r="BI1303" i="11"/>
  <c r="BK1303" i="11"/>
  <c r="J1305" i="11"/>
  <c r="P1305" i="11"/>
  <c r="R1305" i="11"/>
  <c r="T1305" i="11"/>
  <c r="BE1305" i="11"/>
  <c r="BF1305" i="11"/>
  <c r="BG1305" i="11"/>
  <c r="BH1305" i="11"/>
  <c r="BI1305" i="11"/>
  <c r="BK1305" i="11"/>
  <c r="J1307" i="11"/>
  <c r="P1307" i="11"/>
  <c r="R1307" i="11"/>
  <c r="T1307" i="11"/>
  <c r="BE1307" i="11"/>
  <c r="BF1307" i="11"/>
  <c r="BG1307" i="11"/>
  <c r="BH1307" i="11"/>
  <c r="BI1307" i="11"/>
  <c r="BK1307" i="11"/>
  <c r="J1309" i="11"/>
  <c r="P1309" i="11"/>
  <c r="R1309" i="11"/>
  <c r="T1309" i="11"/>
  <c r="BE1309" i="11"/>
  <c r="BF1309" i="11"/>
  <c r="BG1309" i="11"/>
  <c r="BH1309" i="11"/>
  <c r="BI1309" i="11"/>
  <c r="BK1309" i="11"/>
  <c r="R1310" i="11"/>
  <c r="J1311" i="11"/>
  <c r="P1311" i="11"/>
  <c r="P1310" i="11" s="1"/>
  <c r="R1311" i="11"/>
  <c r="T1311" i="11"/>
  <c r="BE1311" i="11"/>
  <c r="BF1311" i="11"/>
  <c r="BG1311" i="11"/>
  <c r="BH1311" i="11"/>
  <c r="BI1311" i="11"/>
  <c r="BK1311" i="11"/>
  <c r="BK1310" i="11" s="1"/>
  <c r="J1310" i="11" s="1"/>
  <c r="J84" i="11" s="1"/>
  <c r="J1314" i="11"/>
  <c r="P1314" i="11"/>
  <c r="R1314" i="11"/>
  <c r="T1314" i="11"/>
  <c r="BE1314" i="11"/>
  <c r="BF1314" i="11"/>
  <c r="BG1314" i="11"/>
  <c r="BH1314" i="11"/>
  <c r="BI1314" i="11"/>
  <c r="BK1314" i="11"/>
  <c r="J1317" i="11"/>
  <c r="P1317" i="11"/>
  <c r="R1317" i="11"/>
  <c r="T1317" i="11"/>
  <c r="BE1317" i="11"/>
  <c r="BF1317" i="11"/>
  <c r="BG1317" i="11"/>
  <c r="BH1317" i="11"/>
  <c r="BI1317" i="11"/>
  <c r="BK1317" i="11"/>
  <c r="J1320" i="11"/>
  <c r="P1320" i="11"/>
  <c r="R1320" i="11"/>
  <c r="T1320" i="11"/>
  <c r="BE1320" i="11"/>
  <c r="BF1320" i="11"/>
  <c r="BG1320" i="11"/>
  <c r="BH1320" i="11"/>
  <c r="BI1320" i="11"/>
  <c r="BK1320" i="11"/>
  <c r="J1322" i="11"/>
  <c r="P1322" i="11"/>
  <c r="R1322" i="11"/>
  <c r="T1322" i="11"/>
  <c r="BE1322" i="11"/>
  <c r="BF1322" i="11"/>
  <c r="BG1322" i="11"/>
  <c r="BH1322" i="11"/>
  <c r="BI1322" i="11"/>
  <c r="BK1322" i="11"/>
  <c r="J1325" i="11"/>
  <c r="P1325" i="11"/>
  <c r="P1324" i="11" s="1"/>
  <c r="R1325" i="11"/>
  <c r="R1324" i="11" s="1"/>
  <c r="T1325" i="11"/>
  <c r="BE1325" i="11"/>
  <c r="BF1325" i="11"/>
  <c r="BG1325" i="11"/>
  <c r="BH1325" i="11"/>
  <c r="BI1325" i="11"/>
  <c r="BK1325" i="11"/>
  <c r="BK1324" i="11" s="1"/>
  <c r="J1324" i="11" s="1"/>
  <c r="J85" i="11" s="1"/>
  <c r="J1327" i="11"/>
  <c r="P1327" i="11"/>
  <c r="R1327" i="11"/>
  <c r="T1327" i="11"/>
  <c r="T1324" i="11" s="1"/>
  <c r="BE1327" i="11"/>
  <c r="BF1327" i="11"/>
  <c r="BG1327" i="11"/>
  <c r="BH1327" i="11"/>
  <c r="BI1327" i="11"/>
  <c r="BK1327" i="11"/>
  <c r="J1330" i="11"/>
  <c r="P1330" i="11"/>
  <c r="P1329" i="11" s="1"/>
  <c r="R1330" i="11"/>
  <c r="T1330" i="11"/>
  <c r="BE1330" i="11"/>
  <c r="BF1330" i="11"/>
  <c r="BG1330" i="11"/>
  <c r="BH1330" i="11"/>
  <c r="BI1330" i="11"/>
  <c r="BK1330" i="11"/>
  <c r="BK1329" i="11" s="1"/>
  <c r="J1329" i="11" s="1"/>
  <c r="J86" i="11" s="1"/>
  <c r="J1332" i="11"/>
  <c r="P1332" i="11"/>
  <c r="R1332" i="11"/>
  <c r="R1329" i="11" s="1"/>
  <c r="T1332" i="11"/>
  <c r="BE1332" i="11"/>
  <c r="BF1332" i="11"/>
  <c r="BG1332" i="11"/>
  <c r="BH1332" i="11"/>
  <c r="BI1332" i="11"/>
  <c r="BK1332" i="11"/>
  <c r="R1335" i="11"/>
  <c r="J1336" i="11"/>
  <c r="P1336" i="11"/>
  <c r="P1335" i="11" s="1"/>
  <c r="R1336" i="11"/>
  <c r="T1336" i="11"/>
  <c r="T1335" i="11" s="1"/>
  <c r="T1334" i="11" s="1"/>
  <c r="BE1336" i="11"/>
  <c r="BF1336" i="11"/>
  <c r="BG1336" i="11"/>
  <c r="BH1336" i="11"/>
  <c r="BI1336" i="11"/>
  <c r="BK1336" i="11"/>
  <c r="BK1335" i="11" s="1"/>
  <c r="J1337" i="11"/>
  <c r="P1337" i="11"/>
  <c r="R1337" i="11"/>
  <c r="T1337" i="11"/>
  <c r="BE1337" i="11"/>
  <c r="BF1337" i="11"/>
  <c r="BG1337" i="11"/>
  <c r="BH1337" i="11"/>
  <c r="BI1337" i="11"/>
  <c r="BK1337" i="11"/>
  <c r="T1338" i="11"/>
  <c r="J1339" i="11"/>
  <c r="P1339" i="11"/>
  <c r="P1338" i="11" s="1"/>
  <c r="R1339" i="11"/>
  <c r="R1338" i="11" s="1"/>
  <c r="T1339" i="11"/>
  <c r="BE1339" i="11"/>
  <c r="BF1339" i="11"/>
  <c r="BG1339" i="11"/>
  <c r="BH1339" i="11"/>
  <c r="BI1339" i="11"/>
  <c r="BK1339" i="11"/>
  <c r="BK1338" i="11" s="1"/>
  <c r="J1338" i="11" s="1"/>
  <c r="J89" i="11" s="1"/>
  <c r="T1340" i="11"/>
  <c r="J1341" i="11"/>
  <c r="P1341" i="11"/>
  <c r="R1341" i="11"/>
  <c r="R1340" i="11" s="1"/>
  <c r="T1341" i="11"/>
  <c r="BE1341" i="11"/>
  <c r="BF1341" i="11"/>
  <c r="BG1341" i="11"/>
  <c r="BH1341" i="11"/>
  <c r="BI1341" i="11"/>
  <c r="BK1341" i="11"/>
  <c r="J1342" i="11"/>
  <c r="P1342" i="11"/>
  <c r="R1342" i="11"/>
  <c r="T1342" i="11"/>
  <c r="BE1342" i="11"/>
  <c r="BF1342" i="11"/>
  <c r="BG1342" i="11"/>
  <c r="BH1342" i="11"/>
  <c r="BI1342" i="11"/>
  <c r="BK1342" i="11"/>
  <c r="BK1340" i="11" s="1"/>
  <c r="J1340" i="11" s="1"/>
  <c r="J90" i="11" s="1"/>
  <c r="J1343" i="11"/>
  <c r="P1343" i="11"/>
  <c r="R1343" i="11"/>
  <c r="T1343" i="11"/>
  <c r="BE1343" i="11"/>
  <c r="BF1343" i="11"/>
  <c r="BG1343" i="11"/>
  <c r="BH1343" i="11"/>
  <c r="BI1343" i="11"/>
  <c r="BK1343" i="11"/>
  <c r="J1344" i="11"/>
  <c r="J91" i="11" s="1"/>
  <c r="P1344" i="11"/>
  <c r="T1344" i="11"/>
  <c r="BK1344" i="11"/>
  <c r="J1345" i="11"/>
  <c r="P1345" i="11"/>
  <c r="R1345" i="11"/>
  <c r="R1344" i="11" s="1"/>
  <c r="T1345" i="11"/>
  <c r="BE1345" i="11"/>
  <c r="BF1345" i="11"/>
  <c r="BG1345" i="11"/>
  <c r="BH1345" i="11"/>
  <c r="BI1345" i="11"/>
  <c r="BK1345" i="11"/>
  <c r="J1346" i="11"/>
  <c r="J92" i="11" s="1"/>
  <c r="R1346" i="11"/>
  <c r="BK1346" i="11"/>
  <c r="J1347" i="11"/>
  <c r="P1347" i="11"/>
  <c r="P1346" i="11" s="1"/>
  <c r="R1347" i="11"/>
  <c r="T1347" i="11"/>
  <c r="T1346" i="11" s="1"/>
  <c r="BE1347" i="11"/>
  <c r="BF1347" i="11"/>
  <c r="BG1347" i="11"/>
  <c r="BH1347" i="11"/>
  <c r="BI1347" i="11"/>
  <c r="BK1347" i="11"/>
  <c r="BK1334" i="11" l="1"/>
  <c r="J1334" i="11" s="1"/>
  <c r="J87" i="11" s="1"/>
  <c r="J1335" i="11"/>
  <c r="J88" i="11" s="1"/>
  <c r="P1334" i="11"/>
  <c r="J757" i="11"/>
  <c r="J72" i="11" s="1"/>
  <c r="P756" i="11"/>
  <c r="T757" i="11"/>
  <c r="BK740" i="11"/>
  <c r="J740" i="11" s="1"/>
  <c r="J69" i="11" s="1"/>
  <c r="F33" i="11"/>
  <c r="BK1290" i="11"/>
  <c r="J1290" i="11" s="1"/>
  <c r="J83" i="11" s="1"/>
  <c r="R1116" i="11"/>
  <c r="T838" i="11"/>
  <c r="T652" i="11"/>
  <c r="BK641" i="11"/>
  <c r="J641" i="11" s="1"/>
  <c r="J65" i="11" s="1"/>
  <c r="P641" i="11"/>
  <c r="R599" i="11"/>
  <c r="BK235" i="11"/>
  <c r="J235" i="11" s="1"/>
  <c r="J63" i="11" s="1"/>
  <c r="P235" i="11"/>
  <c r="R192" i="11"/>
  <c r="BK182" i="11"/>
  <c r="J182" i="11" s="1"/>
  <c r="J61" i="11" s="1"/>
  <c r="P182" i="11"/>
  <c r="BK166" i="11"/>
  <c r="J166" i="11" s="1"/>
  <c r="J59" i="11" s="1"/>
  <c r="P166" i="11"/>
  <c r="R114" i="11"/>
  <c r="R1334" i="11"/>
  <c r="BK1264" i="11"/>
  <c r="J1264" i="11" s="1"/>
  <c r="J82" i="11" s="1"/>
  <c r="P1264" i="11"/>
  <c r="BK1030" i="11"/>
  <c r="J1030" i="11" s="1"/>
  <c r="J79" i="11" s="1"/>
  <c r="R920" i="11"/>
  <c r="T1329" i="11"/>
  <c r="P1116" i="11"/>
  <c r="T1030" i="11"/>
  <c r="T985" i="11"/>
  <c r="BK912" i="11"/>
  <c r="J912" i="11" s="1"/>
  <c r="J76" i="11" s="1"/>
  <c r="P912" i="11"/>
  <c r="R838" i="11"/>
  <c r="BK793" i="11"/>
  <c r="J793" i="11" s="1"/>
  <c r="J73" i="11" s="1"/>
  <c r="T740" i="11"/>
  <c r="T681" i="11"/>
  <c r="R652" i="11"/>
  <c r="F31" i="11"/>
  <c r="P113" i="11"/>
  <c r="P112" i="11" s="1"/>
  <c r="P1340" i="11"/>
  <c r="T1310" i="11"/>
  <c r="T1088" i="11"/>
  <c r="R985" i="11"/>
  <c r="R756" i="11" s="1"/>
  <c r="R877" i="11"/>
  <c r="R681" i="11"/>
  <c r="BK660" i="11"/>
  <c r="J660" i="11" s="1"/>
  <c r="J67" i="11" s="1"/>
  <c r="T641" i="11"/>
  <c r="T235" i="11"/>
  <c r="T182" i="11"/>
  <c r="T166" i="11"/>
  <c r="T113" i="11" s="1"/>
  <c r="F34" i="11"/>
  <c r="J30" i="11"/>
  <c r="J31" i="11"/>
  <c r="BK756" i="11" l="1"/>
  <c r="J756" i="11" s="1"/>
  <c r="J71" i="11" s="1"/>
  <c r="T756" i="11"/>
  <c r="T112" i="11" s="1"/>
  <c r="BK113" i="11"/>
  <c r="R113" i="11"/>
  <c r="R112" i="11" s="1"/>
  <c r="BK112" i="11" l="1"/>
  <c r="J112" i="11" s="1"/>
  <c r="J113" i="11"/>
  <c r="J57" i="11" s="1"/>
  <c r="J27" i="11" l="1"/>
  <c r="J36" i="11" s="1"/>
  <c r="J56" i="11"/>
  <c r="E29" i="4" l="1"/>
  <c r="E28" i="4"/>
  <c r="E9" i="4" l="1"/>
  <c r="E12" i="4" s="1"/>
  <c r="E15" i="4" s="1"/>
  <c r="E22" i="4" s="1"/>
  <c r="E34" i="4"/>
  <c r="E33" i="4"/>
  <c r="E16" i="4" l="1"/>
  <c r="E17" i="4" s="1"/>
  <c r="E24" i="4" s="1"/>
  <c r="E23" i="4" l="1"/>
</calcChain>
</file>

<file path=xl/sharedStrings.xml><?xml version="1.0" encoding="utf-8"?>
<sst xmlns="http://schemas.openxmlformats.org/spreadsheetml/2006/main" count="13593" uniqueCount="2162">
  <si>
    <t>List obsahuje:</t>
  </si>
  <si>
    <t/>
  </si>
  <si>
    <t>False</t>
  </si>
  <si>
    <t>&gt;&gt;  skryté sloupce  &lt;&lt;</t>
  </si>
  <si>
    <t>21</t>
  </si>
  <si>
    <t>15</t>
  </si>
  <si>
    <t>v ---  níže se nacházejí doplnkové a pomocné údaje k sestavám  --- v</t>
  </si>
  <si>
    <t>Stavba:</t>
  </si>
  <si>
    <t>Stavební úpravy BD Milín - blok E, Medvídků č.p. 215, 216</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</si>
  <si>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</si>
  <si>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</si>
  <si>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</si>
  <si>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</si>
  <si>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</si>
  <si>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</si>
  <si>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</si>
  <si>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</si>
  <si>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</si>
  <si>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</si>
  <si>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</si>
  <si>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</si>
  <si>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</si>
  <si>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</si>
  <si>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</si>
  <si>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</si>
  <si>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</si>
  <si>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</si>
  <si>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</si>
  <si>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</si>
  <si>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</si>
  <si>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</si>
  <si>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</si>
  <si>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</si>
  <si>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</si>
  <si>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</si>
  <si>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</si>
  <si>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</si>
  <si>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</si>
  <si>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</si>
  <si>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</si>
  <si>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</si>
  <si>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{fdee8abf-30b1-4cf1-8a03-d376a41e26da}</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</si>
  <si>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</si>
  <si>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</si>
  <si>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</si>
  <si>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</si>
  <si>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</si>
  <si>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</si>
  <si>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</si>
  <si>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</si>
  <si>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</si>
  <si>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</si>
  <si>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</si>
  <si>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</si>
  <si>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</si>
  <si>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</si>
  <si>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</si>
  <si>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</si>
  <si>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</si>
  <si>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</si>
  <si>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</si>
  <si>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</si>
  <si>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</si>
  <si>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</si>
  <si>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</si>
  <si>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</si>
  <si>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</si>
  <si>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</si>
  <si>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</si>
  <si>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</si>
  <si>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</si>
  <si>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</si>
  <si>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</si>
  <si>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</si>
  <si>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</si>
  <si>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</si>
  <si>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</si>
  <si>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</si>
  <si>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</si>
  <si>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</si>
  <si>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</si>
  <si>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</si>
  <si>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</si>
  <si>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</si>
  <si>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</si>
  <si>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</si>
  <si>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</si>
  <si>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</si>
  <si>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</si>
  <si>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</si>
  <si>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</si>
  <si>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</si>
  <si>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</si>
  <si>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</si>
  <si>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</si>
  <si>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</si>
  <si>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</si>
  <si>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</si>
  <si>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</si>
  <si>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</si>
  <si>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</si>
  <si>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</si>
  <si>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</si>
  <si>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</si>
  <si>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</si>
  <si>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</si>
  <si>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</si>
  <si>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</si>
  <si>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</si>
  <si>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</si>
  <si>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</si>
  <si>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113107022</t>
  </si>
  <si>
    <t>Odstranění podkladu plochy do 15 m2 z kameniva drceného tl 200 mm při překopech inž sítí</t>
  </si>
  <si>
    <t>m2</t>
  </si>
  <si>
    <t>CS ÚRS 2015 01</t>
  </si>
  <si>
    <t>4</t>
  </si>
  <si>
    <t>1730291424</t>
  </si>
  <si>
    <t>VV</t>
  </si>
  <si>
    <t>"viz výkres D.1.1.02"</t>
  </si>
  <si>
    <t>"odkopání soklu - v místě štěrku" (10,60+8,20+6,00)*0,60</t>
  </si>
  <si>
    <t>113107031</t>
  </si>
  <si>
    <t>Odstranění podkladu plochy do 15 m2 z betonu prostého tl 150 mm při překopech inž sítí</t>
  </si>
  <si>
    <t>-1011258463</t>
  </si>
  <si>
    <t>"odkopání soklu - v místě betonu" (16,80+10,70+32,60+19,40)*0,60</t>
  </si>
  <si>
    <t>3</t>
  </si>
  <si>
    <t>132201101</t>
  </si>
  <si>
    <t>Hloubení rýh š do 600 mm v hornině tř. 3 objemu do 100 m3</t>
  </si>
  <si>
    <t>m3</t>
  </si>
  <si>
    <t>2142494084</t>
  </si>
  <si>
    <t>"odkopání soklu - v místě štěrku" (10,60+8,20+6,00)*0,60*0,45</t>
  </si>
  <si>
    <t>"odkopání soklu - v místě betonu" (16,80+10,70+32,60+19,40)*0,60*0,50</t>
  </si>
  <si>
    <t>"základové pasy pro venější schodiště" (1,20*0,40*0,90)*2</t>
  </si>
  <si>
    <t>"odpočet ručního kopání" -5,00</t>
  </si>
  <si>
    <t>132201109</t>
  </si>
  <si>
    <t>Příplatek za lepivost k hloubení rýh š do 600 mm v hornině tř. 3</t>
  </si>
  <si>
    <t>-743622312</t>
  </si>
  <si>
    <t>"množství převzato z položky č. 132201101" 26,41</t>
  </si>
  <si>
    <t>5</t>
  </si>
  <si>
    <t>132212101</t>
  </si>
  <si>
    <t>Hloubení rýh š do 600 mm ručním nebo pneum nářadím v soudržných horninách tř. 3</t>
  </si>
  <si>
    <t>CS ÚRS 2017 01</t>
  </si>
  <si>
    <t>1451731151</t>
  </si>
  <si>
    <t>"odkopání soklu v místě podzemního vedení TZB" 5,00</t>
  </si>
  <si>
    <t>6</t>
  </si>
  <si>
    <t>132212109</t>
  </si>
  <si>
    <t>Příplatek za lepivost u hloubení rýh š do 600 mm ručním nebo pneum nářadím v hornině tř. 3</t>
  </si>
  <si>
    <t>-2004875051</t>
  </si>
  <si>
    <t>7</t>
  </si>
  <si>
    <t>162701105</t>
  </si>
  <si>
    <t>Vodorovné přemístění do 10000 m výkopku/sypaniny z horniny tř. 1 až 4</t>
  </si>
  <si>
    <t>1274427849</t>
  </si>
  <si>
    <t>"množství převzato z položky č. 132212101" 5,00</t>
  </si>
  <si>
    <t>"množství převzato z položky č. 175101201" -26,075</t>
  </si>
  <si>
    <t>8</t>
  </si>
  <si>
    <t>162701109</t>
  </si>
  <si>
    <t>Příplatek k vodorovnému přemístění výkopku/sypaniny z horniny tř. 1 až 4 ZKD 1000 m přes 10000 m</t>
  </si>
  <si>
    <t>-2038242589</t>
  </si>
  <si>
    <t>"množství převzato z položky č. 162701105" 5,335</t>
  </si>
  <si>
    <t>5,335*2 'Přepočtené koeficientem množství</t>
  </si>
  <si>
    <t>9</t>
  </si>
  <si>
    <t>167101101</t>
  </si>
  <si>
    <t>Nakládání výkopku z hornin tř. 1 až 4 do 100 m3</t>
  </si>
  <si>
    <t>247659673</t>
  </si>
  <si>
    <t>10</t>
  </si>
  <si>
    <t>171201201</t>
  </si>
  <si>
    <t>Uložení sypaniny na skládky</t>
  </si>
  <si>
    <t>-903855644</t>
  </si>
  <si>
    <t>11</t>
  </si>
  <si>
    <t>171201211</t>
  </si>
  <si>
    <t>Poplatek za uložení odpadu ze sypaniny na skládce (skládkovné)</t>
  </si>
  <si>
    <t>t</t>
  </si>
  <si>
    <t>-803727002</t>
  </si>
  <si>
    <t>"množství převzato z položky č. 162701105" 5,335*1,75</t>
  </si>
  <si>
    <t>12</t>
  </si>
  <si>
    <t>175101201</t>
  </si>
  <si>
    <t>Obsypání objektu nad přilehlým původním terénem sypaninou bez prohození, uloženou do 3 m</t>
  </si>
  <si>
    <t>-49997648</t>
  </si>
  <si>
    <t>"odkopání soklu - v místě štěrku" (10,60+8,20+6,00)*0,50*0,50</t>
  </si>
  <si>
    <t>"odkopání soklu - v místě betonu" (16,80+10,70+32,60+19,40)*0,50*0,50</t>
  </si>
  <si>
    <t>13</t>
  </si>
  <si>
    <t>181411141</t>
  </si>
  <si>
    <t>Založení parterového trávníku výsevem plochy do 1000 m2 v rovině a ve svahu do 1:5</t>
  </si>
  <si>
    <t>-334236759</t>
  </si>
  <si>
    <t>"dosetí v místech dotčených stavbou"</t>
  </si>
  <si>
    <t>"viz výkres D.1.1.02" (10,60+8,20+6,00+16,80+10,70+32,60+19,40-2,40-2,40)*0,40</t>
  </si>
  <si>
    <t>14</t>
  </si>
  <si>
    <t>M</t>
  </si>
  <si>
    <t>005724150</t>
  </si>
  <si>
    <t>osivo směs travní parková směs exclusive</t>
  </si>
  <si>
    <t>kg</t>
  </si>
  <si>
    <t>1276361219</t>
  </si>
  <si>
    <t>39,8*0,025 'Přepočtené koeficientem množství</t>
  </si>
  <si>
    <t>182303111</t>
  </si>
  <si>
    <t>Doplnění zeminy nebo substrátu na travnatých plochách tl 50 mm rovina v rovinně a svahu do 1:5</t>
  </si>
  <si>
    <t>-436114029</t>
  </si>
  <si>
    <t>16</t>
  </si>
  <si>
    <t>103715000</t>
  </si>
  <si>
    <t>substrát pro trávníky A  VL</t>
  </si>
  <si>
    <t>-1667133180</t>
  </si>
  <si>
    <t>39,8*0,058 'Přepočtené koeficientem množství</t>
  </si>
  <si>
    <t>17</t>
  </si>
  <si>
    <t>183403153</t>
  </si>
  <si>
    <t>Obdělání půdy hrabáním v rovině a svahu do 1:5</t>
  </si>
  <si>
    <t>165626082</t>
  </si>
  <si>
    <t>18</t>
  </si>
  <si>
    <t>184802111</t>
  </si>
  <si>
    <t>Chemické odplevelení před založením kultury nad 20 m2 postřikem na široko v rovině a svahu do 1:5</t>
  </si>
  <si>
    <t>520425700</t>
  </si>
  <si>
    <t>Zakládání</t>
  </si>
  <si>
    <t>19</t>
  </si>
  <si>
    <t>274313611</t>
  </si>
  <si>
    <t>Základové pásy z betonu tř. C 16/20</t>
  </si>
  <si>
    <t>1101159941</t>
  </si>
  <si>
    <t>"základové pasy pro vnější schodiště" (1,20*0,40*1,00)*2</t>
  </si>
  <si>
    <t>20</t>
  </si>
  <si>
    <t>274351215</t>
  </si>
  <si>
    <t>Zřízení bednění stěn základových pasů</t>
  </si>
  <si>
    <t>1205761776</t>
  </si>
  <si>
    <t>"základové pasy pro vnější schodiště" (1,20+1,20+0,45+0,45)*0,15*2</t>
  </si>
  <si>
    <t>274351216</t>
  </si>
  <si>
    <t>Odstranění bednění stěn základových pasů</t>
  </si>
  <si>
    <t>-1091635205</t>
  </si>
  <si>
    <t>Svislé a kompletní konstrukce</t>
  </si>
  <si>
    <t>22</t>
  </si>
  <si>
    <t>340238212</t>
  </si>
  <si>
    <t>Zazdívka otvorů pl do 1 m2 v příčkách nebo stěnách z cihel tl přes 100 mm</t>
  </si>
  <si>
    <t>-257750653</t>
  </si>
  <si>
    <t xml:space="preserve">"zazdívka nových dveřních zárubní" </t>
  </si>
  <si>
    <t>"viz výkres D.1.1.01" 5</t>
  </si>
  <si>
    <t>"viz výkres D.1.1.04" 1</t>
  </si>
  <si>
    <t>23</t>
  </si>
  <si>
    <t>3462499</t>
  </si>
  <si>
    <t>Stavební přípomoce pro VZT (bourání drážek, prostupů) včetně jejich zapravení</t>
  </si>
  <si>
    <t>kompl</t>
  </si>
  <si>
    <t>-462977489</t>
  </si>
  <si>
    <t>Komunikace pozemní</t>
  </si>
  <si>
    <t>24</t>
  </si>
  <si>
    <t>564732111</t>
  </si>
  <si>
    <t>Podklad z vibrovaného štěrku VŠ tl 100 mm</t>
  </si>
  <si>
    <t>-1769772581</t>
  </si>
  <si>
    <t>"viz vákres D.1.1.02"</t>
  </si>
  <si>
    <t>"nový okapový chodník" (10,60+8,20+6,00+16,80+10,70+32,60+19,40-(1,80*3))*0,45</t>
  </si>
  <si>
    <t>25</t>
  </si>
  <si>
    <t>596811220</t>
  </si>
  <si>
    <t>Kladení betonové dlažby komunikací pro pěší do lože z kameniva vel do 0,25 m2 plochy do 50 m2</t>
  </si>
  <si>
    <t>-1592881914</t>
  </si>
  <si>
    <t>26</t>
  </si>
  <si>
    <t>592457020</t>
  </si>
  <si>
    <t>dlažba betonová plošná hladká Standard 40x40x5 cm šedá</t>
  </si>
  <si>
    <t>-258119881</t>
  </si>
  <si>
    <t>P</t>
  </si>
  <si>
    <t>Poznámka k položce:
Spotřeba: 6,25 kus/m2</t>
  </si>
  <si>
    <t>44,505*1,05 'Přepočtené koeficientem množství</t>
  </si>
  <si>
    <t>61</t>
  </si>
  <si>
    <t>Úprava povrchů vnitřních</t>
  </si>
  <si>
    <t>27</t>
  </si>
  <si>
    <t>611131121</t>
  </si>
  <si>
    <t>Penetrace akrylát-silikonová vnitřních stropů nanášená ručně</t>
  </si>
  <si>
    <t>682074913</t>
  </si>
  <si>
    <t>"viz výkres D.1.1.05, D.1.1.34"</t>
  </si>
  <si>
    <t>"pod perlinku a pood štuk"</t>
  </si>
  <si>
    <t>"skladba V06 a V07" (2,41*(2,60+2,40))*2</t>
  </si>
  <si>
    <t>28</t>
  </si>
  <si>
    <t>611142001</t>
  </si>
  <si>
    <t>Potažení vnitřních stropů sklovláknitým pletivem vtlačeným do tenkovrstvé hmoty</t>
  </si>
  <si>
    <t>-717166283</t>
  </si>
  <si>
    <t>"skladba V06 a V07" 2,41*(2,60+2,40)</t>
  </si>
  <si>
    <t>29</t>
  </si>
  <si>
    <t>611311131</t>
  </si>
  <si>
    <t>Potažení vnitřních rovných stropů vápenným štukem tloušťky do 3 mm</t>
  </si>
  <si>
    <t>1339825112</t>
  </si>
  <si>
    <t>30</t>
  </si>
  <si>
    <t>611325412</t>
  </si>
  <si>
    <t>Oprava vnitřní vápenocementové hladké omítky stropů v rozsahu plochy do 30%</t>
  </si>
  <si>
    <t>-317258325</t>
  </si>
  <si>
    <t>"pod KZS"</t>
  </si>
  <si>
    <t>"množství převzato z položky č. 621211041"268,83</t>
  </si>
  <si>
    <t>31</t>
  </si>
  <si>
    <t>612142001</t>
  </si>
  <si>
    <t>Potažení vnitřních stěn sklovláknitým pletivem vtlačeným do tenkovrstvé hmoty</t>
  </si>
  <si>
    <t>484507227</t>
  </si>
  <si>
    <t>"strop nad schodištěm - skladba V06" (3,42*2,90)+((3,42+2,90+2,90)*0,22)</t>
  </si>
  <si>
    <t>32</t>
  </si>
  <si>
    <t>612325222</t>
  </si>
  <si>
    <t>Vápenocementová štuková omítka malých ploch do 0,25 m2 na stěnách</t>
  </si>
  <si>
    <t>kus</t>
  </si>
  <si>
    <t>-1453471403</t>
  </si>
  <si>
    <t>"zapravení omítky stěn pod parapetem"</t>
  </si>
  <si>
    <t>"viz výkres D.1.1.02" 21</t>
  </si>
  <si>
    <t>"viz výkres D.1.1.03" 24</t>
  </si>
  <si>
    <t>33</t>
  </si>
  <si>
    <t>612325225</t>
  </si>
  <si>
    <t>Vápenocementová štuková omítka malých ploch do 4,0 m2 na stěnách</t>
  </si>
  <si>
    <t>-1264802857</t>
  </si>
  <si>
    <t xml:space="preserve">"viz výkres D.1.1.01" </t>
  </si>
  <si>
    <t>"po zazdívce nových dveřních zárubní" 5</t>
  </si>
  <si>
    <t xml:space="preserve">"viz výkres D.1.1.04" </t>
  </si>
  <si>
    <t>"zazdívce nových dveřních zárubní" 1</t>
  </si>
  <si>
    <t>34</t>
  </si>
  <si>
    <t>612325302</t>
  </si>
  <si>
    <t>Vápenocementová štuková omítka ostění nebo nadpraží</t>
  </si>
  <si>
    <t>-1716343186</t>
  </si>
  <si>
    <t>"viz výkres D.1.1.01"</t>
  </si>
  <si>
    <t>"okna 1.PP" ((1,33+1,33+0,57+0,57)*0,40*6)+((1,17+1,17+0,57+0,57)*0,40*14)+((0,53+0,53+0,57+0,57)*0,40)</t>
  </si>
  <si>
    <t xml:space="preserve">"viz výkres D.1.1.02 - okna" </t>
  </si>
  <si>
    <t>(0,70+1,45+1,45)*0,48*6</t>
  </si>
  <si>
    <t>(1,33+1,14+1,14)*0,48*8</t>
  </si>
  <si>
    <t>(2,07+1,44+1,44)*0,48*6</t>
  </si>
  <si>
    <t>(0,81+2,18+2,18)*0,48</t>
  </si>
  <si>
    <t>(0,80+0,80+0,80+0,80)*0,48</t>
  </si>
  <si>
    <t xml:space="preserve">"viz výkres D.1.1.03" </t>
  </si>
  <si>
    <t>(1,33+1,14+1,14)*0,48*7</t>
  </si>
  <si>
    <t>(1,33+2,28+2,28)*0,48*3</t>
  </si>
  <si>
    <t>(1,33+1,73+1,73)*0,48</t>
  </si>
  <si>
    <t>(0,80+0,80+0,80)*0,48</t>
  </si>
  <si>
    <t>"dveře vchodové" (1,45+2,20+2,20)*0,48*3</t>
  </si>
  <si>
    <t>62</t>
  </si>
  <si>
    <t>Úprava povrchů vnějších</t>
  </si>
  <si>
    <t>35</t>
  </si>
  <si>
    <t>621131121</t>
  </si>
  <si>
    <t>Penetrace akrylát-silikon vnějších podhledů nanášená ručně</t>
  </si>
  <si>
    <t>695712789</t>
  </si>
  <si>
    <t>"lodžie"</t>
  </si>
  <si>
    <t>"viz výkres D.1.1.02" 2,20*0,90</t>
  </si>
  <si>
    <t>"viz výkres D.1.1.03" 2,20*0,90</t>
  </si>
  <si>
    <t>36</t>
  </si>
  <si>
    <t>621211011</t>
  </si>
  <si>
    <t>Montáž kontaktního zateplení vnějších podhledů z polystyrénových desek tl do 80 mm</t>
  </si>
  <si>
    <t>-642119480</t>
  </si>
  <si>
    <t>37</t>
  </si>
  <si>
    <t>2837644</t>
  </si>
  <si>
    <t>deska z fenolické pěny tl. 60 mm (lambda=0,020 W/mK)</t>
  </si>
  <si>
    <t>-939144612</t>
  </si>
  <si>
    <t>3,96*1,07 'Přepočtené koeficientem množství</t>
  </si>
  <si>
    <t>38</t>
  </si>
  <si>
    <t>621211041</t>
  </si>
  <si>
    <t>Montáž kontaktního zateplení vnějších podhledů z polystyrénových desek tl do 200 mm</t>
  </si>
  <si>
    <t>16646092</t>
  </si>
  <si>
    <t>"skladba V02"</t>
  </si>
  <si>
    <t>(4,30*1,45)</t>
  </si>
  <si>
    <t>(2,80*2,20)</t>
  </si>
  <si>
    <t>(2,80*2,35)</t>
  </si>
  <si>
    <t>(1,30*4,50)</t>
  </si>
  <si>
    <t>(1,20*2,85)</t>
  </si>
  <si>
    <t>(1,20*4,80)</t>
  </si>
  <si>
    <t>(2,90*2,80)</t>
  </si>
  <si>
    <t>(2,90*1,60)</t>
  </si>
  <si>
    <t>(2,90*1,75)</t>
  </si>
  <si>
    <t>(2,90*1,25)</t>
  </si>
  <si>
    <t>(4,70*4,15)</t>
  </si>
  <si>
    <t>(1,80*4,15)</t>
  </si>
  <si>
    <t>(2,90*1,50)+(6,20*1,50)</t>
  </si>
  <si>
    <t>(6,20*1,50)</t>
  </si>
  <si>
    <t>(1,70*2,90)</t>
  </si>
  <si>
    <t>(1,45*2,90)</t>
  </si>
  <si>
    <t>(1,25*2,90)*2</t>
  </si>
  <si>
    <t>(3,40*2,90)*2</t>
  </si>
  <si>
    <t>(2,90*2,90)+(2,10*1,30)</t>
  </si>
  <si>
    <t>(4,15*1,50)</t>
  </si>
  <si>
    <t>(2,30*1,50)</t>
  </si>
  <si>
    <t>(2,40*2,90)</t>
  </si>
  <si>
    <t>(2,10*4,20)</t>
  </si>
  <si>
    <t>(2,00*4,20)</t>
  </si>
  <si>
    <t>(4,00*1,30)</t>
  </si>
  <si>
    <t>(1,40*1,40)+(2,60*3,00)</t>
  </si>
  <si>
    <t>(2,60*3,00)</t>
  </si>
  <si>
    <t>(4,40*4,20)</t>
  </si>
  <si>
    <t>(4,30*4,20)</t>
  </si>
  <si>
    <t>(3,00*4,20)</t>
  </si>
  <si>
    <t>39</t>
  </si>
  <si>
    <t>283760810</t>
  </si>
  <si>
    <t>deska fasádní polystyrénová Isover EPS GreyWall Plus 1000 x 500 x 200 mm</t>
  </si>
  <si>
    <t>1960406170</t>
  </si>
  <si>
    <t>Poznámka k položce:
lambda=0,031 [W / m K]</t>
  </si>
  <si>
    <t>268,83*1,07 'Přepočtené koeficientem množství</t>
  </si>
  <si>
    <t>40</t>
  </si>
  <si>
    <t>621325107</t>
  </si>
  <si>
    <t>Oprava vnější vápenocementové hladké omítky složitosti 1 podhledů v rozsahu do 65%</t>
  </si>
  <si>
    <t>-938150082</t>
  </si>
  <si>
    <t>41</t>
  </si>
  <si>
    <t>621521011</t>
  </si>
  <si>
    <t>Tenkovrstvá silikátová zrnitá omítka tl. 1,5 mm včetně penetrace vnějších podhledů</t>
  </si>
  <si>
    <t>799687279</t>
  </si>
  <si>
    <t>42</t>
  </si>
  <si>
    <t>622131121</t>
  </si>
  <si>
    <t>Penetrace akrylát-silikon vnějších stěn nanášená ručně</t>
  </si>
  <si>
    <t>-1081869435</t>
  </si>
  <si>
    <t>"množství převzato z položky č. 622211011" 246,12</t>
  </si>
  <si>
    <t>"množství převzato z položky č. 622211021" 146,283</t>
  </si>
  <si>
    <t>"množství převzato z položky č. 622211031" 81,606</t>
  </si>
  <si>
    <t>"množství převzato z položky č. 622211041" 598,618</t>
  </si>
  <si>
    <t>"množství převzato z položky č. 622221031" 50,863</t>
  </si>
  <si>
    <t>"viz výkres D.1.1.33 - římsa" (18,70+10,25+8,30+22,75+10,25+33,00)*(0,10+0,15+0,05+0,25)</t>
  </si>
  <si>
    <t>43</t>
  </si>
  <si>
    <t>622142001</t>
  </si>
  <si>
    <t>Potažení vnějších stěn sklovláknitým pletivem vtlačeným do tenkovrstvé hmoty</t>
  </si>
  <si>
    <t>-1392489207</t>
  </si>
  <si>
    <t>44</t>
  </si>
  <si>
    <t>622143003</t>
  </si>
  <si>
    <t>Montáž omítkových plastových nebo pozinkovaných rohových profilů s tkaninou</t>
  </si>
  <si>
    <t>m</t>
  </si>
  <si>
    <t>-1299382398</t>
  </si>
  <si>
    <t>"okna 1.PP" ((1,33+1,33+0,57+0,57)*6)+((1,17+1,17+0,57+0,57)*14)+(0,53+0,53+0,57+0,57)</t>
  </si>
  <si>
    <t>"zateplení soklu" (1,60*5)+20,00</t>
  </si>
  <si>
    <t>"viz výkres D.1.1.01, D.1.1.35"</t>
  </si>
  <si>
    <t>"zakončení obráceného soklu v 1.PP"</t>
  </si>
  <si>
    <t>(4,30+4,30+4,15+1,45)</t>
  </si>
  <si>
    <t>(2,80+2,80+2,20+2,20)</t>
  </si>
  <si>
    <t>(2,80+2,80+2,35+2,35)</t>
  </si>
  <si>
    <t>(1,30+1,30+4,50+4,50+0,50+0,50)</t>
  </si>
  <si>
    <t>(4,30+4,30+1,45+1,45)</t>
  </si>
  <si>
    <t>(1,20+1,20+2,85+2,85)</t>
  </si>
  <si>
    <t>(1,20+1,20+4,80+4,80)</t>
  </si>
  <si>
    <t>(2,90+2,90+2,80+2,80+0,40+0,40)</t>
  </si>
  <si>
    <t>(2,90+2,90+1,60+1,60)</t>
  </si>
  <si>
    <t>(2,90+2,90+1,75+1,75)</t>
  </si>
  <si>
    <t>(2,90+2,90+1,25+1,25)</t>
  </si>
  <si>
    <t>(4,70+4,70+4,15+4,15+0,50+0,50+0,85+0,85)</t>
  </si>
  <si>
    <t>(1,80+1,80+4,15+4,15)</t>
  </si>
  <si>
    <t>(4,15+4,15+6,20+6,20)</t>
  </si>
  <si>
    <t>(6,20+6,20+1,50+1,50)</t>
  </si>
  <si>
    <t>(1,70+1,70+2,90+2,90)</t>
  </si>
  <si>
    <t>(1,45+1,45+2,90+2,90+0,40+0,40)</t>
  </si>
  <si>
    <t>(1,25+1,25+2,90+2,90)*2</t>
  </si>
  <si>
    <t>(3,40+3,40+2,90+2,90)*2</t>
  </si>
  <si>
    <t>(4,15+4,15+2,90+2,90+0,40+0,40)</t>
  </si>
  <si>
    <t>(4,15+4,15+1,50+1,50)</t>
  </si>
  <si>
    <t>(2,30+2,30+1,50+1,50)</t>
  </si>
  <si>
    <t>(2,40+2,40+2,90+2,90)</t>
  </si>
  <si>
    <t>(2,10+2,10+4,20+4,20)</t>
  </si>
  <si>
    <t>(2,00+2,00+4,20+4,20)</t>
  </si>
  <si>
    <t>(4,00+4,00+1,30+1,30+0,50+0,50)</t>
  </si>
  <si>
    <t>(2,60+2,60+4,15+4,15)</t>
  </si>
  <si>
    <t>(2,60+2,60+3,00+3,00)</t>
  </si>
  <si>
    <t>(4,40+4,40+4,20+4,20)</t>
  </si>
  <si>
    <t>(4,30+4,30+4,20+4,20)</t>
  </si>
  <si>
    <t>(3,00+3,00+4,20+4,20)</t>
  </si>
  <si>
    <t>(0,70+0,70+1,45+1,45)*6</t>
  </si>
  <si>
    <t>(1,33+1,33+1,14+1,14)*8</t>
  </si>
  <si>
    <t>(2,07+2,07+1,44+1,44)*6</t>
  </si>
  <si>
    <t>(0,81+2,18+2,18)</t>
  </si>
  <si>
    <t>(0,80+0,80+0,80+0,80)</t>
  </si>
  <si>
    <t>(1,33+1,33+1,14+1,14)*7</t>
  </si>
  <si>
    <t>(1,33+2,28+2,28)*3</t>
  </si>
  <si>
    <t>(1,33+1,33+1,73+1,73)</t>
  </si>
  <si>
    <t>"dveře vchodové" (1,45+2,20+2,20)*3</t>
  </si>
  <si>
    <t>"viz výkres D.1.1.33 - římsa" 18,70+10,25+8,30+22,75+10,25+33,00</t>
  </si>
  <si>
    <t>"hlavní fasáda" (6,50*5)+100,00</t>
  </si>
  <si>
    <t>45</t>
  </si>
  <si>
    <t>590514840</t>
  </si>
  <si>
    <t>lišta rohová PVC 10/10 cm s tkaninou bal. 2,5 m</t>
  </si>
  <si>
    <t>1362916892</t>
  </si>
  <si>
    <t>1015,69*1,05 'Přepočtené koeficientem množství</t>
  </si>
  <si>
    <t>46</t>
  </si>
  <si>
    <t>622143004</t>
  </si>
  <si>
    <t>Montáž omítkových samolepících začišťovacích profilů (APU lišt)</t>
  </si>
  <si>
    <t>-1059507753</t>
  </si>
  <si>
    <t xml:space="preserve">"viz výkres D.1.1.02 vnitřní a vnější" </t>
  </si>
  <si>
    <t>(0,70+0,70+1,45+1,45)*6*2</t>
  </si>
  <si>
    <t>(1,33+1,33+1,14+1,14)*8*2</t>
  </si>
  <si>
    <t>(2,07+2,07+1,44+1,44)*6*2</t>
  </si>
  <si>
    <t>(0,81+2,18+2,18)*2</t>
  </si>
  <si>
    <t>(0,80+0,80+0,80+0,80)*2</t>
  </si>
  <si>
    <t>(1,33+1,33+1,14+1,14)*7*2</t>
  </si>
  <si>
    <t>(1,33+2,28+2,28)*3*2</t>
  </si>
  <si>
    <t>(1,33+1,33+1,73+1,73)*2</t>
  </si>
  <si>
    <t>"dveře vchodové" (1,45+2,20+2,20)*3*2</t>
  </si>
  <si>
    <t>47</t>
  </si>
  <si>
    <t>590514750</t>
  </si>
  <si>
    <t>profil okenní začišťovací s tkaninou - 6 mm/2,4 m</t>
  </si>
  <si>
    <t>314816660</t>
  </si>
  <si>
    <t>Poznámka k položce:
délka 2,4 m, přesah tkaniny 100 mm</t>
  </si>
  <si>
    <t>609,76*1,05 'Přepočtené koeficientem množství</t>
  </si>
  <si>
    <t>48</t>
  </si>
  <si>
    <t>622211011</t>
  </si>
  <si>
    <t>Montáž zateplení vnějších stěn z polystyrénových desek tl do 80 mm</t>
  </si>
  <si>
    <t>1216979538</t>
  </si>
  <si>
    <t>"vnitřní obrácený sokl zdiva 1.PP"</t>
  </si>
  <si>
    <t>(4,30+4,30+4,15+1,45)*0,60</t>
  </si>
  <si>
    <t>(2,80+2,80+2,20+2,20)*0,60</t>
  </si>
  <si>
    <t>(2,80+2,80+2,35+2,35)*0,60</t>
  </si>
  <si>
    <t>(1,30+1,30+4,50+4,50+0,50+0,50)*0,60</t>
  </si>
  <si>
    <t>(4,30+4,30+1,45+1,45)*0,60</t>
  </si>
  <si>
    <t>(1,20+1,20+2,85+2,85)*0,60</t>
  </si>
  <si>
    <t>(1,20+1,20+4,80+4,80)*0,60</t>
  </si>
  <si>
    <t>(2,90+2,90+2,80+2,80+0,40+0,40)*0,60</t>
  </si>
  <si>
    <t>(2,90+2,90+1,60+1,60)*0,60</t>
  </si>
  <si>
    <t>(2,90+2,90+1,75+1,75)*0,60</t>
  </si>
  <si>
    <t>(2,90+2,90+1,25+1,25)*0,60</t>
  </si>
  <si>
    <t>(4,70+4,70+4,15+4,15+0,50+0,50+0,85+0,85)*0,60</t>
  </si>
  <si>
    <t>(1,80+1,80+4,15+4,15)*0,60</t>
  </si>
  <si>
    <t>(4,15+4,15+6,20+6,20)*0,60</t>
  </si>
  <si>
    <t>(6,20+6,20+1,50+1,50)*0,60</t>
  </si>
  <si>
    <t>(1,70+1,70+2,90+2,90)*0,60</t>
  </si>
  <si>
    <t>(1,45+1,45+2,90+2,90+0,40+0,40)*0,60</t>
  </si>
  <si>
    <t>(1,25+1,25+2,90+2,90)*2*0,60</t>
  </si>
  <si>
    <t>(3,40+3,40+2,90+2,90)*2*0,60</t>
  </si>
  <si>
    <t>(4,15+4,15+2,90+2,90+0,40+0,40)*0,60</t>
  </si>
  <si>
    <t>(4,15+4,15+1,50+1,50)*0,60</t>
  </si>
  <si>
    <t>(2,30+2,30+1,50+1,50)*0,60</t>
  </si>
  <si>
    <t>(2,40+2,40+2,90+2,90)*0,60</t>
  </si>
  <si>
    <t>(2,10+2,10+4,20+4,20)*0,60</t>
  </si>
  <si>
    <t>(2,00+2,00+4,20+4,20)*0,60</t>
  </si>
  <si>
    <t>(4,00+4,00+1,30+1,30+0,50+0,50)*0,60</t>
  </si>
  <si>
    <t>(2,60+2,60+4,15+4,15)*0,60</t>
  </si>
  <si>
    <t>(2,60+2,60+3,00+3,00)*0,60</t>
  </si>
  <si>
    <t>(4,40+4,40+4,20+4,20)*0,60</t>
  </si>
  <si>
    <t>(4,30+4,30+4,20+4,20)*0,60</t>
  </si>
  <si>
    <t>(3,00+3,00+4,20+4,20)*0,60</t>
  </si>
  <si>
    <t>"viz výkres D.1.1.02" (0,95+0,95)*2,20</t>
  </si>
  <si>
    <t>"viz výkres D.1.1.03" (0,95+0,95)*2,20</t>
  </si>
  <si>
    <t>49</t>
  </si>
  <si>
    <t>283760340</t>
  </si>
  <si>
    <t>deska fasádní polystyrénová EPS "šedý" 1000 x 500 x 60 mm (lambda=0,035 W/mK)</t>
  </si>
  <si>
    <t>551633243</t>
  </si>
  <si>
    <t>Poznámka k položce:
lambda=0,032 [W / m K]</t>
  </si>
  <si>
    <t>246,12*1,07 'Přepočtené koeficientem množství</t>
  </si>
  <si>
    <t>50</t>
  </si>
  <si>
    <t>396108307</t>
  </si>
  <si>
    <t>8,36*1,07 'Přepočtené koeficientem množství</t>
  </si>
  <si>
    <t>51</t>
  </si>
  <si>
    <t>622211021</t>
  </si>
  <si>
    <t>Montáž zateplení vnějších stěn z polystyrénových desek tl do 120 mm</t>
  </si>
  <si>
    <t>-1842005463</t>
  </si>
  <si>
    <t xml:space="preserve">"zateplení soklu" </t>
  </si>
  <si>
    <t>"viz výkres D.1.1.06" (32,60*1,55)+(2,95*2,25*2)-(1,40*2,00*2)</t>
  </si>
  <si>
    <t>"viz výkres D.1.1.07" (18,20*1,20)</t>
  </si>
  <si>
    <t>"viz výkres D.1.1.08" (22,65*1,55)+(10,00*1,20)+(2,95*2,25)-(1,40*2,00)</t>
  </si>
  <si>
    <t>"viz výkres D.1.1.09" (10,00*1,80)+(8,20*1,40)</t>
  </si>
  <si>
    <t>"odpočet sklepních oken" -(((1,33*0,57)*6)+((1,17*0,57)*14)+(0,53*0,57))</t>
  </si>
  <si>
    <t>52</t>
  </si>
  <si>
    <t>283760170</t>
  </si>
  <si>
    <t>deska fasádní polystyrénová soklová EPS 1250 x 600 x 100 mm (lambda=0,035 W/mK)</t>
  </si>
  <si>
    <t>307865482</t>
  </si>
  <si>
    <t>Poznámka k položce:
lambda=0,035 [W / m K]</t>
  </si>
  <si>
    <t>146,283*1,07 'Přepočtené koeficientem množství</t>
  </si>
  <si>
    <t>53</t>
  </si>
  <si>
    <t>622211031</t>
  </si>
  <si>
    <t>Montáž zateplení vnějších stěn z polystyrénových desek tl do 160 mm</t>
  </si>
  <si>
    <t>-77207773</t>
  </si>
  <si>
    <t>"viz výkres D.1.1.04"</t>
  </si>
  <si>
    <t>"půlštoky" (17,00+17,00+31,40+31,40-3,00)*0,87</t>
  </si>
  <si>
    <t>54</t>
  </si>
  <si>
    <t>283760420</t>
  </si>
  <si>
    <t>deska fasádní polystyrénová EPS "šedý" 1000 x 500 x 140 mm (lambda=0,032 W/mK)</t>
  </si>
  <si>
    <t>-633540721</t>
  </si>
  <si>
    <t>81,606*1,07 'Přepočtené koeficientem množství</t>
  </si>
  <si>
    <t>55</t>
  </si>
  <si>
    <t>622211041</t>
  </si>
  <si>
    <t>Montáž zateplení vnějších stěn z polystyrénových desek tl do 200 mm</t>
  </si>
  <si>
    <t>571047209</t>
  </si>
  <si>
    <t>"skladba S01b" ((3,00+3,10+3,00)*2,40)-(0,70*2,07)+((1,80*0,80)*2)+(((1,80*1,80)/2)*2)</t>
  </si>
  <si>
    <t>"viz výkres D.1.1.02, D.1.1.03"</t>
  </si>
  <si>
    <t>"hlavní fasáda" (32,90+18,50+10,25+8,30+22,60+10,25)*6,60</t>
  </si>
  <si>
    <t>"odpočet zateplení soklu v místě vstupních dveří" -(2,95*2,20*3)</t>
  </si>
  <si>
    <t>"odpočet oken"</t>
  </si>
  <si>
    <t xml:space="preserve">"viz výkres D.1.1.02" </t>
  </si>
  <si>
    <t>-(0,70*1,45)*6</t>
  </si>
  <si>
    <t>-(1,33*1,14)*8</t>
  </si>
  <si>
    <t>-(2,07*1,44)*6</t>
  </si>
  <si>
    <t>-(0,81*2,18)</t>
  </si>
  <si>
    <t>-(0,80*0,80)</t>
  </si>
  <si>
    <t>-(1,33*1,14)*7</t>
  </si>
  <si>
    <t>-(1,33*2,28)*3</t>
  </si>
  <si>
    <t>-(1,33*1,73)</t>
  </si>
  <si>
    <t>56</t>
  </si>
  <si>
    <t>283760480</t>
  </si>
  <si>
    <t>deska fasádní polystyrénová EPS "šedý" 1000 x 500 x 200 mm (lambda=0,032 W/mK)</t>
  </si>
  <si>
    <t>-810047096</t>
  </si>
  <si>
    <t>598,618*1,07 'Přepočtené koeficientem množství</t>
  </si>
  <si>
    <t>57</t>
  </si>
  <si>
    <t>622221031</t>
  </si>
  <si>
    <t>Montáž zateplení vnějších stěn z minerální vlny s podélnou orientací vláken tl do 160 mm</t>
  </si>
  <si>
    <t>169676875</t>
  </si>
  <si>
    <t>"zateplení komínů" ((0,75+0,75+1,10+1,10)*1,00*8)</t>
  </si>
  <si>
    <t>"zateplení komínů v místě technické místnosti" ((1,20+0,75+0,40)*2,75)+((0,40+0,40)*2,75)+((0,60+0,80+0,40)*2,75)</t>
  </si>
  <si>
    <t>"zateplení komínů mimo technické místnosti" ((1,10+0,75+0,20)*1,00)+((0,45+0,80+1,10+0,80)*1,00)+((0,75+0,70+1,00)*1,00)</t>
  </si>
  <si>
    <t>58</t>
  </si>
  <si>
    <t>631515310</t>
  </si>
  <si>
    <t>deska minerální izolační s podélnou orientací vláken tl. 140 mm</t>
  </si>
  <si>
    <t>-1593631669</t>
  </si>
  <si>
    <t>50,863*1,07 'Přepočtené koeficientem množství</t>
  </si>
  <si>
    <t>59</t>
  </si>
  <si>
    <t>6222512</t>
  </si>
  <si>
    <t>Příplatek k cenám zateplení za použití systému kotvení pod izolantem</t>
  </si>
  <si>
    <t>933428090</t>
  </si>
  <si>
    <t>60</t>
  </si>
  <si>
    <t>6222520</t>
  </si>
  <si>
    <t>Dodávka a montáž fásádní polystyrenové římsy ze "šedého" EPS, rozměr 200x200 mm, tvar klínu - viz výkres D.1.1.33</t>
  </si>
  <si>
    <t>-1247976711</t>
  </si>
  <si>
    <t>622325101</t>
  </si>
  <si>
    <t>Oprava vnější vápenocementové hladké omítky složitosti 1 stěn v rozsahu do 10%</t>
  </si>
  <si>
    <t>1875563956</t>
  </si>
  <si>
    <t>622511101</t>
  </si>
  <si>
    <t>Tenkovrstvá akrylátová mozaiková jemnozrnná omítka včetně penetrace vnějších stěn</t>
  </si>
  <si>
    <t>-2040485688</t>
  </si>
  <si>
    <t>"ostění sklepních oken" (((1,33+0,57+0,57)*6)+((1,17+0,57+0,57)*14)+(0,53+0,57+0,57))*0,12</t>
  </si>
  <si>
    <t>"ostění vstupních dveří" ((1,40+2,10+2,10)*3)*0,12</t>
  </si>
  <si>
    <t>63</t>
  </si>
  <si>
    <t>622521011</t>
  </si>
  <si>
    <t>Tenkovrstvá silikátová zrnitá omítka tl. 1,5 mm včetně penetrace vnějších stěn</t>
  </si>
  <si>
    <t>1045465073</t>
  </si>
  <si>
    <t>"stěny lodžií" (1,05+1,05+1,05+1,05)*2,40</t>
  </si>
  <si>
    <t>(-(0,70*1,45)*6)+((0,70+1,45+1,45)*0,22*6)</t>
  </si>
  <si>
    <t>(-(1,33*1,14)*8)+((1,33+1,14+1,14)*0,22*8)</t>
  </si>
  <si>
    <t>(-(2,07*1,44)*6)+((2,07+1,44+1,44)*0,22*6)</t>
  </si>
  <si>
    <t>(-(0,81*2,18))+((0,81+2,18+2,18)*0,22)</t>
  </si>
  <si>
    <t>(-(0,80*0,80))+((0,80+0,80+0,80)*0,22)</t>
  </si>
  <si>
    <t>(-(1,33*1,14)*7)+((1,33+1,14+1,14)*0,22*7)</t>
  </si>
  <si>
    <t>(-(1,33*2,28)*3)+((1,33+2,28+2,28)*0,22*3)</t>
  </si>
  <si>
    <t>(-(1,33*1,73))+((1,33+1,73+1,73)*0,22)</t>
  </si>
  <si>
    <t>64</t>
  </si>
  <si>
    <t>628195001</t>
  </si>
  <si>
    <t>Očištění zdiva nebo betonu zdí a valů před započetím oprav ručně</t>
  </si>
  <si>
    <t>1731296127</t>
  </si>
  <si>
    <t xml:space="preserve">"zateplení soklu - podzemní část" </t>
  </si>
  <si>
    <t>"viz výkres D.1.1.06" (32,60*0,60)</t>
  </si>
  <si>
    <t>"viz výkres D.1.1.07" (18,20*0,60)</t>
  </si>
  <si>
    <t>"viz výkres D.1.1.08" (22,65*0,60)+(10,00*0,60)</t>
  </si>
  <si>
    <t>"viz výkres D.1.1.09" (10,00*0,60)+(8,20*0,60)</t>
  </si>
  <si>
    <t>65</t>
  </si>
  <si>
    <t>629991011</t>
  </si>
  <si>
    <t>Zakrytí výplní otvorů a svislých ploch fólií přilepenou lepící páskou</t>
  </si>
  <si>
    <t>276714004</t>
  </si>
  <si>
    <t>"vnitřní a vnejší strana"</t>
  </si>
  <si>
    <t>"okna 1.PP" ((1,33*0,57)*6)+((1,17*0,57)*14)+(0,53*0,57)</t>
  </si>
  <si>
    <t>(0,70*1,45)*6</t>
  </si>
  <si>
    <t>(1,33*1,14)*8</t>
  </si>
  <si>
    <t>(2,07*1,44)*6</t>
  </si>
  <si>
    <t>(0,81*2,18)</t>
  </si>
  <si>
    <t>(0,80*0,80)</t>
  </si>
  <si>
    <t>(1,33*1,14)*7</t>
  </si>
  <si>
    <t>(1,33*2,28)*3</t>
  </si>
  <si>
    <t>(1,33*1,73)</t>
  </si>
  <si>
    <t>"dveře vchodové" (1,45*2,20)*3</t>
  </si>
  <si>
    <t>110,66*2 'Přepočtené koeficientem množství</t>
  </si>
  <si>
    <t>66</t>
  </si>
  <si>
    <t>629999011</t>
  </si>
  <si>
    <t>Příplatek k úpravám povrchů za provádění styku dvou barev nebo struktur na fasádě</t>
  </si>
  <si>
    <t>-1103120944</t>
  </si>
  <si>
    <t>"viz výkres D.1.1.06 - okna" ((2,20+2,20+1,65+1,65)*8)+((1,40+1,40+2,40+2,40)*3)+(1,40+1,40+1,65+1,65)</t>
  </si>
  <si>
    <t>"viz výkres D.1.1.07 - okna" ((1,40+1,40+1,35+1,35)*4)+((2,20+2,20+1,65+1,65)*4)</t>
  </si>
  <si>
    <t>"viz výkres D.1.1.08 - okna" ((1,40+1,40+1,35+1,35)*8)+((1,40+1,40+1,65+1,65)*4)+(1,40+1,40+1,95+1,95)</t>
  </si>
  <si>
    <t>"viz výkres D.1.1.09 - okna" ((1,40+1,40+1,35+1,35)*4)</t>
  </si>
  <si>
    <t>Podlahy a podlahové konstrukce</t>
  </si>
  <si>
    <t>67</t>
  </si>
  <si>
    <t>631311114</t>
  </si>
  <si>
    <t>Mazanina tl do 80 mm z betonu prostého tř. C 16/20</t>
  </si>
  <si>
    <t>1550268065</t>
  </si>
  <si>
    <t>"viz výkres D.1.1.04" (292,10+8,00+4,50)*0,06</t>
  </si>
  <si>
    <t>68</t>
  </si>
  <si>
    <t>631312141</t>
  </si>
  <si>
    <t>Doplnění rýh v dosavadních mazaninách betonem prostým</t>
  </si>
  <si>
    <t>589132749</t>
  </si>
  <si>
    <t>"viz výkres D.1.1.04" (292,10+8,00+4,50)*0,25*0,03</t>
  </si>
  <si>
    <t>69</t>
  </si>
  <si>
    <t>631319011</t>
  </si>
  <si>
    <t>Příplatek k mazanině tl do 80 mm za přehlazení povrchu</t>
  </si>
  <si>
    <t>-195292679</t>
  </si>
  <si>
    <t>70</t>
  </si>
  <si>
    <t>631319171</t>
  </si>
  <si>
    <t>Příplatek k mazanině tl do 80 mm za stržení povrchu spodní vrstvy před vložením výztuže</t>
  </si>
  <si>
    <t>-1559178836</t>
  </si>
  <si>
    <t>71</t>
  </si>
  <si>
    <t>631362021</t>
  </si>
  <si>
    <t>Výztuž mazanin svařovanými sítěmi Kari</t>
  </si>
  <si>
    <t>-687823503</t>
  </si>
  <si>
    <t>"viz výkres D.1.1.04" ((292,10+8,00+4,50)*0,985*1,20)*0,001</t>
  </si>
  <si>
    <t>72</t>
  </si>
  <si>
    <t>632451023</t>
  </si>
  <si>
    <t>Vyrovnávací potěr tl do 40 mm z MC 15 provedený v pásu</t>
  </si>
  <si>
    <t>653492096</t>
  </si>
  <si>
    <t xml:space="preserve">"vyrovnávací potěr pod vnitřní parapety" </t>
  </si>
  <si>
    <t>0,70*0,48*6</t>
  </si>
  <si>
    <t>1,33*0,48*8</t>
  </si>
  <si>
    <t>2,07*0,48*6</t>
  </si>
  <si>
    <t>0,80*0,48</t>
  </si>
  <si>
    <t>1,33*0,48*7</t>
  </si>
  <si>
    <t>1,33*0,48</t>
  </si>
  <si>
    <t>73</t>
  </si>
  <si>
    <t>632451445</t>
  </si>
  <si>
    <t>Potěr pískocementový tl do 40 mm tř. C 20 běžný</t>
  </si>
  <si>
    <t>-721235839</t>
  </si>
  <si>
    <t>"lodžie - spádová vrstva"</t>
  </si>
  <si>
    <t>"viz výkres D.1.1.02" 0,90*2,20</t>
  </si>
  <si>
    <t>"viz výkres D.1.1.03" 0,90*2,20</t>
  </si>
  <si>
    <t>74</t>
  </si>
  <si>
    <t>634111113</t>
  </si>
  <si>
    <t>Obvodová dilatace pružnou těsnicí páskou v 80 mm mezi stěnou a mazaninou</t>
  </si>
  <si>
    <t>1286578147</t>
  </si>
  <si>
    <t>"půlštoky" (8,80+8,80+31,40+17,00+8,30+22,60)</t>
  </si>
  <si>
    <t>"komíny" (1,10+1,10+0,50+0,50)+((0,90+0,90+0,50+0,50)*10)</t>
  </si>
  <si>
    <t>75</t>
  </si>
  <si>
    <t>634113115</t>
  </si>
  <si>
    <t>Výplň dilatačních spár mazanin plastovým profilem v 80 mm</t>
  </si>
  <si>
    <t>448726043</t>
  </si>
  <si>
    <t>"viz výkres D.1.1.04" 8,90*5</t>
  </si>
  <si>
    <t>76</t>
  </si>
  <si>
    <t>636311111</t>
  </si>
  <si>
    <t>Kladení dlažby z betonových dlaždic 40x40cm na sucho na terče z umělé hmoty o výšce do 25 mm</t>
  </si>
  <si>
    <t>-1960652902</t>
  </si>
  <si>
    <t>77</t>
  </si>
  <si>
    <t>592453200</t>
  </si>
  <si>
    <t>dlažba desková betonová 40x40x4,5 cm šedá</t>
  </si>
  <si>
    <t>1686780243</t>
  </si>
  <si>
    <t>3,96*1,15 'Přepočtené koeficientem množství</t>
  </si>
  <si>
    <t>Osazování výplní otvorů</t>
  </si>
  <si>
    <t>78</t>
  </si>
  <si>
    <t>642945111</t>
  </si>
  <si>
    <t>Osazování protipožárních nebo protiplynových zárubní dveří jednokřídlových do 2,5 m2</t>
  </si>
  <si>
    <t>-18869372</t>
  </si>
  <si>
    <t>"viz výkres D.1.1.04" 1+2</t>
  </si>
  <si>
    <t>79</t>
  </si>
  <si>
    <t>55331199</t>
  </si>
  <si>
    <t>zárubeň ocelová s požární odolností H 110 DV 700 L/P</t>
  </si>
  <si>
    <t>-846759869</t>
  </si>
  <si>
    <t>80</t>
  </si>
  <si>
    <t>55331201</t>
  </si>
  <si>
    <t>zárubeň ocelová s požární odolností H 110 DV 800 L/P</t>
  </si>
  <si>
    <t>1125854137</t>
  </si>
  <si>
    <t>"viz výkres D.1.1.01" 4</t>
  </si>
  <si>
    <t>81</t>
  </si>
  <si>
    <t>55331203</t>
  </si>
  <si>
    <t>zárubeň ocelová s požární odolností H 110 DV 900 L/P</t>
  </si>
  <si>
    <t>1262671488</t>
  </si>
  <si>
    <t>"viz výkres D.1.1.01" 1</t>
  </si>
  <si>
    <t>"viz výkres D.1.1.04" 2</t>
  </si>
  <si>
    <t>Ostatní konstrukce a práce, bourání</t>
  </si>
  <si>
    <t>82</t>
  </si>
  <si>
    <t>952901111</t>
  </si>
  <si>
    <t>Vyčištění budov bytové a občanské výstavby při výšce podlaží do 4 m</t>
  </si>
  <si>
    <t>-521379251</t>
  </si>
  <si>
    <t>"množství převzato z položky č. 621221041" 268,83</t>
  </si>
  <si>
    <t>"množství převzato z položky č. 763131411" 113,90</t>
  </si>
  <si>
    <t>"viz výkres D.1.1.04" 292,10+8,00+4,50</t>
  </si>
  <si>
    <t>83</t>
  </si>
  <si>
    <t>9539611</t>
  </si>
  <si>
    <t>Dodávka a montáž utěsnění prostupů přes požárně dělící k-ce požárními ucpávkami</t>
  </si>
  <si>
    <t>-89412762</t>
  </si>
  <si>
    <t>84</t>
  </si>
  <si>
    <t>953961113</t>
  </si>
  <si>
    <t>Kotvy chemickým tmelem M 12 hl 110 mm do betonu, ŽB nebo kamene s vyvrtáním otvoru</t>
  </si>
  <si>
    <t>2109758329</t>
  </si>
  <si>
    <t>"dodatečné přikotvení pozednice" ((9,20+9,20+31,90+17,50+8,40+22,70)/1,50)+0,067</t>
  </si>
  <si>
    <t>94</t>
  </si>
  <si>
    <t>Lešení a stavební výtahy</t>
  </si>
  <si>
    <t>85</t>
  </si>
  <si>
    <t>941211111</t>
  </si>
  <si>
    <t>Montáž lešení řadového rámového lehkého zatížení do 200 kg/m2 š do 0,9 m v do 10 m</t>
  </si>
  <si>
    <t>1422124925</t>
  </si>
  <si>
    <t>"viz výkres D.1.1.06" (32,90*7,20)</t>
  </si>
  <si>
    <t>"viz výkres D.1.1.07" (20,50*7,20)</t>
  </si>
  <si>
    <t>"viz výkres D.1.1.08" (22,60*7,20)+(10,90*7,20)</t>
  </si>
  <si>
    <t>"viz výkres D.1.1.09" (10,90*7,20)+(8,30*7,20)</t>
  </si>
  <si>
    <t>86</t>
  </si>
  <si>
    <t>941211211</t>
  </si>
  <si>
    <t>Příplatek k lešení řadovému rámovému lehkému š 0,9 m v do 25 m za první a ZKD den použití</t>
  </si>
  <si>
    <t>1981401077</t>
  </si>
  <si>
    <t>"množství převzato z položky č. 941211111" 763,92*90</t>
  </si>
  <si>
    <t>87</t>
  </si>
  <si>
    <t>941211811</t>
  </si>
  <si>
    <t>Demontáž lešení řadového rámového lehkého zatížení do 200 kg/m2 š do 0,9 m v do 10 m</t>
  </si>
  <si>
    <t>-2078723877</t>
  </si>
  <si>
    <t>"množství převzato z položky č. 941211111" 763,92</t>
  </si>
  <si>
    <t>88</t>
  </si>
  <si>
    <t>944511111</t>
  </si>
  <si>
    <t>Montáž ochranné sítě z textilie z umělých vláken</t>
  </si>
  <si>
    <t>148487308</t>
  </si>
  <si>
    <t>89</t>
  </si>
  <si>
    <t>944511211</t>
  </si>
  <si>
    <t>Příplatek k ochranné síti za první a ZKD den použití</t>
  </si>
  <si>
    <t>1483835493</t>
  </si>
  <si>
    <t>90</t>
  </si>
  <si>
    <t>944511811</t>
  </si>
  <si>
    <t>Demontáž ochranné sítě z textilie z umělých vláken</t>
  </si>
  <si>
    <t>1868278084</t>
  </si>
  <si>
    <t>91</t>
  </si>
  <si>
    <t>949101111</t>
  </si>
  <si>
    <t>Lešení pomocné pro objekty pozemních staveb s lešeňovou podlahou v do 1,9 m zatížení do 150 kg/m2</t>
  </si>
  <si>
    <t>30768149</t>
  </si>
  <si>
    <t>92</t>
  </si>
  <si>
    <t>949101112</t>
  </si>
  <si>
    <t>Lešení pomocné pro objekty pozemních staveb s lešeňovou podlahou v do 3,5 m zatížení do 150 kg/m2</t>
  </si>
  <si>
    <t>-912758827</t>
  </si>
  <si>
    <t>"viz výkres D.1.1.04 - schodiště" 2,40*4,30</t>
  </si>
  <si>
    <t>96</t>
  </si>
  <si>
    <t>Bourání konstrukcí</t>
  </si>
  <si>
    <t>93</t>
  </si>
  <si>
    <t>962032314</t>
  </si>
  <si>
    <t>Bourání pilířů cihelných z dutých nebo plných cihel pálených i nepálených na jakoukoli maltu</t>
  </si>
  <si>
    <t>-167738601</t>
  </si>
  <si>
    <t>"zdivo balkónů" ((2,10+0,70+0,70-1,20)*1,10*0,20)*3</t>
  </si>
  <si>
    <t>"stěny vikýře" 0,80*2</t>
  </si>
  <si>
    <t>963051113</t>
  </si>
  <si>
    <t>Bourání ŽB stropů deskových tl přes 80 mm</t>
  </si>
  <si>
    <t>559128986</t>
  </si>
  <si>
    <t>"balkón" (2,10*0,70*0,15)*3</t>
  </si>
  <si>
    <t>95</t>
  </si>
  <si>
    <t>965042131</t>
  </si>
  <si>
    <t>Bourání podkladů pod dlažby nebo mazanin betonových nebo z litého asfaltu tl do 100 mm pl do 4 m2</t>
  </si>
  <si>
    <t>-443770968</t>
  </si>
  <si>
    <t>"viz výkres D.1.1.02" 2,20*0,90*0,10</t>
  </si>
  <si>
    <t>"viz výkres D.1.1.03" 2,20*0,90*0,10</t>
  </si>
  <si>
    <t>"viz výkres D.1.1.37" ((2,41*1,25)+(0,90*0,35)+(0,80*0,80))*0,10</t>
  </si>
  <si>
    <t>965042141</t>
  </si>
  <si>
    <t>Bourání podkladů pod dlažby nebo mazanin betonových nebo z litého asfaltu tl do 100 mm pl přes 4 m2</t>
  </si>
  <si>
    <t>1775133512</t>
  </si>
  <si>
    <t>"viz výkres D.1.1.04" (292,10+8,00+4,50)*0,05</t>
  </si>
  <si>
    <t>97</t>
  </si>
  <si>
    <t>965082923</t>
  </si>
  <si>
    <t>Odstranění násypů pod podlahy tl do 100 mm pl přes 2 m2</t>
  </si>
  <si>
    <t>1500368901</t>
  </si>
  <si>
    <t>98</t>
  </si>
  <si>
    <t>966053121</t>
  </si>
  <si>
    <t>Vybourání částí ŽB říms vyložených do 250 mm</t>
  </si>
  <si>
    <t>872056744</t>
  </si>
  <si>
    <t>"soklová římsa" (32,90+18,50+10,25+8,30+22,60+10,25)-(1,45*3)</t>
  </si>
  <si>
    <t>99</t>
  </si>
  <si>
    <t>966054121</t>
  </si>
  <si>
    <t>Vybourání částí ŽB říms vyložených do 500 mm</t>
  </si>
  <si>
    <t>-728882240</t>
  </si>
  <si>
    <t>"podstřešní římsa" 18,70+10,25+8,30+22,75+10,25+33,00</t>
  </si>
  <si>
    <t>100</t>
  </si>
  <si>
    <t>966055121</t>
  </si>
  <si>
    <t>Vybourání částí ŽB říms vyložených přes 500 mm</t>
  </si>
  <si>
    <t>-1660653628</t>
  </si>
  <si>
    <t>"stříška nad vstupy ve dvoře" 3,30*3</t>
  </si>
  <si>
    <t>101</t>
  </si>
  <si>
    <t>968072244</t>
  </si>
  <si>
    <t>Vybourání kovových rámů oken jednoduchých včetně křídel pl do 1 m2</t>
  </si>
  <si>
    <t>-1110975880</t>
  </si>
  <si>
    <t xml:space="preserve">"sklepní okna" </t>
  </si>
  <si>
    <t>(0,53*0,57)</t>
  </si>
  <si>
    <t>(1,17*0,57)*14</t>
  </si>
  <si>
    <t>(1,33*0,57)*6</t>
  </si>
  <si>
    <t>102</t>
  </si>
  <si>
    <t>968072455</t>
  </si>
  <si>
    <t>Vybourání kovových dveřních zárubní pl do 2 m2</t>
  </si>
  <si>
    <t>1625851134</t>
  </si>
  <si>
    <t>"viz výkres D.1.1.01" 5*0,80*2,00</t>
  </si>
  <si>
    <t>"viz výkres D.1.1.04" 1*0,90*2,00</t>
  </si>
  <si>
    <t>103</t>
  </si>
  <si>
    <t>978011141</t>
  </si>
  <si>
    <t>Otlučení vnitřní vápenné nebo vápenocementové omítky stropů v rozsahu do 30 %</t>
  </si>
  <si>
    <t>1668358524</t>
  </si>
  <si>
    <t>104</t>
  </si>
  <si>
    <t>978012191</t>
  </si>
  <si>
    <t>Otlučení vnitřní vápenné nebo vápenocementové omítky stropů rákosových v rozsahu do 100 %</t>
  </si>
  <si>
    <t>570278543</t>
  </si>
  <si>
    <t>"viz výkres D.1.1.34" 2,41*2,45</t>
  </si>
  <si>
    <t>105</t>
  </si>
  <si>
    <t>978015321</t>
  </si>
  <si>
    <t>Otlučení vnější vápenné nebo vápenocementové vnější omítky stupně členitosti 1 a 2 rozsahu do 10%</t>
  </si>
  <si>
    <t>1378615504</t>
  </si>
  <si>
    <t>106</t>
  </si>
  <si>
    <t>978015371</t>
  </si>
  <si>
    <t>Otlučení vnější vápenné nebo vápenocementové vnější omítky stupně členitosti 1 a 2 rozsahu do 65%</t>
  </si>
  <si>
    <t>1527565796</t>
  </si>
  <si>
    <t>997</t>
  </si>
  <si>
    <t>Přesun sutě</t>
  </si>
  <si>
    <t>107</t>
  </si>
  <si>
    <t>997002611</t>
  </si>
  <si>
    <t>Nakládání suti a vybouraných hmot</t>
  </si>
  <si>
    <t>584819581</t>
  </si>
  <si>
    <t>108</t>
  </si>
  <si>
    <t>997013211</t>
  </si>
  <si>
    <t>Vnitrostaveništní doprava suti a vybouraných hmot pro budovy v do 6 m ručně</t>
  </si>
  <si>
    <t>-868854550</t>
  </si>
  <si>
    <t>109</t>
  </si>
  <si>
    <t>997013311</t>
  </si>
  <si>
    <t>Montáž a demontáž shozu suti v do 10 m</t>
  </si>
  <si>
    <t>1798284626</t>
  </si>
  <si>
    <t>8+8</t>
  </si>
  <si>
    <t>110</t>
  </si>
  <si>
    <t>997013321</t>
  </si>
  <si>
    <t>Příplatek k shozu suti v do 10 m za první a ZKD den použití</t>
  </si>
  <si>
    <t>844083079</t>
  </si>
  <si>
    <t>16*10</t>
  </si>
  <si>
    <t>111</t>
  </si>
  <si>
    <t>997013501</t>
  </si>
  <si>
    <t>Odvoz suti a vybouraných hmot na skládku nebo meziskládku do 1 km se složením</t>
  </si>
  <si>
    <t>-598089071</t>
  </si>
  <si>
    <t>112</t>
  </si>
  <si>
    <t>997013509</t>
  </si>
  <si>
    <t>Příplatek k odvozu suti a vybouraných hmot na skládku ZKD 1 km přes 1 km</t>
  </si>
  <si>
    <t>380478170</t>
  </si>
  <si>
    <t>113</t>
  </si>
  <si>
    <t>997013801</t>
  </si>
  <si>
    <t>Poplatek za uložení stavebního betonového odpadu na skládce (skládkovné)</t>
  </si>
  <si>
    <t>53139655</t>
  </si>
  <si>
    <t>"oddíl HSV" 105,237</t>
  </si>
  <si>
    <t>114</t>
  </si>
  <si>
    <t>997013831</t>
  </si>
  <si>
    <t>Poplatek za uložení stavebního směsného odpadu na skládce (skládkovné)</t>
  </si>
  <si>
    <t>-1107817424</t>
  </si>
  <si>
    <t>110,264-105,237</t>
  </si>
  <si>
    <t>998</t>
  </si>
  <si>
    <t>Přesun hmot</t>
  </si>
  <si>
    <t>115</t>
  </si>
  <si>
    <t>998017002</t>
  </si>
  <si>
    <t>Přesun hmot s omezením mechanizace pro budovy v do 12 m</t>
  </si>
  <si>
    <t>1254099884</t>
  </si>
  <si>
    <t>PSV</t>
  </si>
  <si>
    <t>Práce a dodávky PSV</t>
  </si>
  <si>
    <t>711</t>
  </si>
  <si>
    <t>Izolace proti vodě, vlhkosti a plynům</t>
  </si>
  <si>
    <t>116</t>
  </si>
  <si>
    <t>711111001</t>
  </si>
  <si>
    <t>Provedení izolace proti zemní vlhkosti vodorovné za studena nátěrem penetračním</t>
  </si>
  <si>
    <t>342479396</t>
  </si>
  <si>
    <t>"strop nad schodištěm - skladba V06" 3,42*2,90</t>
  </si>
  <si>
    <t>"viz výkres D.1.1.37" (2,41*1,25)+(0,90*0,35)+(0,80*0,80)</t>
  </si>
  <si>
    <t>117</t>
  </si>
  <si>
    <t>711112001</t>
  </si>
  <si>
    <t>Provedení izolace proti zemní vlhkosti svislé za studena nátěrem penetračním</t>
  </si>
  <si>
    <t>-1548777189</t>
  </si>
  <si>
    <t xml:space="preserve">"soklová část" </t>
  </si>
  <si>
    <t>"viz výkres D.1.1.01" (10,00+18,15+8,20+22,60+10,00+32,60)*0,80</t>
  </si>
  <si>
    <t>"půlštoky" (31,40+31,40+17,00+17,00)*0,87</t>
  </si>
  <si>
    <t>"komíny" (1,10+1,10+0,85+0,85)*0,50*11</t>
  </si>
  <si>
    <t>118</t>
  </si>
  <si>
    <t>111631500</t>
  </si>
  <si>
    <t>lak asfaltový ALP/9 (MJ t) bal 9 kg</t>
  </si>
  <si>
    <t>-1946909638</t>
  </si>
  <si>
    <t>Poznámka k položce:
Spotřeba 0,3-0,4kg/m2 dle povrchu, ředidlo technický benzín</t>
  </si>
  <si>
    <t>"množství převzato z položky č. 711111001" 318,486</t>
  </si>
  <si>
    <t>"množství převzato z položky č. 711112001" 186,906</t>
  </si>
  <si>
    <t>505,392*0,0003 'Přepočtené koeficientem množství</t>
  </si>
  <si>
    <t>119</t>
  </si>
  <si>
    <t>711131101</t>
  </si>
  <si>
    <t>Provedení izolace proti zemní vlhkosti pásy na sucho vodorovné AIP nebo tkaninou</t>
  </si>
  <si>
    <t>-114560756</t>
  </si>
  <si>
    <t>120</t>
  </si>
  <si>
    <t>628111200</t>
  </si>
  <si>
    <t>pás asfaltovaný A330</t>
  </si>
  <si>
    <t>-1959811500</t>
  </si>
  <si>
    <t>304,6*1,15 'Přepočtené koeficientem množství</t>
  </si>
  <si>
    <t>121</t>
  </si>
  <si>
    <t>711141559</t>
  </si>
  <si>
    <t>Provedení izolace proti zemní vlhkosti pásy přitavením vodorovné NAIP</t>
  </si>
  <si>
    <t>-1803629635</t>
  </si>
  <si>
    <t>122</t>
  </si>
  <si>
    <t>711142559</t>
  </si>
  <si>
    <t>Provedení izolace proti zemní vlhkosti pásy přitavením svislé NAIP</t>
  </si>
  <si>
    <t>1122276281</t>
  </si>
  <si>
    <t>123</t>
  </si>
  <si>
    <t>628322820</t>
  </si>
  <si>
    <t>pás těžký asfaltovaný V 60 S 35</t>
  </si>
  <si>
    <t>-1993293301</t>
  </si>
  <si>
    <t>505,392*1,2 'Přepočtené koeficientem množství</t>
  </si>
  <si>
    <t>124</t>
  </si>
  <si>
    <t>711161306</t>
  </si>
  <si>
    <t>Izolace proti zemní vlhkosti stěn foliemi nopovými pro běžné podmínky tl. 0,5 mm šířky 1,0 m</t>
  </si>
  <si>
    <t>919340043</t>
  </si>
  <si>
    <t>"viz výkres D.1.1.01" (10,00+18,15+8,20+22,60+10,00+32,60)*1,00</t>
  </si>
  <si>
    <t>125</t>
  </si>
  <si>
    <t>711161381</t>
  </si>
  <si>
    <t>Izolace proti zemní vlhkosti foliemi nopovými ukončené horní lištou</t>
  </si>
  <si>
    <t>1284991299</t>
  </si>
  <si>
    <t>"zateplení soklu" (10,00+18,15+8,20+22,60+10,00+32,60-(1,45*3))</t>
  </si>
  <si>
    <t>126</t>
  </si>
  <si>
    <t>998711102</t>
  </si>
  <si>
    <t>Přesun hmot tonážní pro izolace proti vodě, vlhkosti a plynům v objektech výšky do 12 m</t>
  </si>
  <si>
    <t>-214117957</t>
  </si>
  <si>
    <t>712</t>
  </si>
  <si>
    <t>Povlakové krytiny</t>
  </si>
  <si>
    <t>127</t>
  </si>
  <si>
    <t>712363005</t>
  </si>
  <si>
    <t>Provedení povlakové krytiny střech do 10° navařením fólie PVC na oplechování v plné ploše</t>
  </si>
  <si>
    <t>-1311030503</t>
  </si>
  <si>
    <t>"viz výkres D.1.1.02" (0,90*2,20)+((0,90+0,90+2,20)*0,15)</t>
  </si>
  <si>
    <t>"viz výkres D.1.1.03" (0,90*2,20)+((0,90+0,90+2,20)*0,15)</t>
  </si>
  <si>
    <t>128</t>
  </si>
  <si>
    <t>283220000</t>
  </si>
  <si>
    <t>fólie hydroizolační střešní tl 2 mm šedá</t>
  </si>
  <si>
    <t>592604990</t>
  </si>
  <si>
    <t>5,16*1,15 'Přepočtené koeficientem množství</t>
  </si>
  <si>
    <t>129</t>
  </si>
  <si>
    <t>712363311</t>
  </si>
  <si>
    <t>Povlakové krytiny střech do 10° fóliové plechy poplastované délky 2 m pásek rš 50 mm</t>
  </si>
  <si>
    <t>-343662019</t>
  </si>
  <si>
    <t>"viz výkres D.1.1.02" 0,90+0,90+2,20</t>
  </si>
  <si>
    <t>"viz výkres D.1.1.03" 0,90+0,90+2,20</t>
  </si>
  <si>
    <t>130</t>
  </si>
  <si>
    <t>712363312</t>
  </si>
  <si>
    <t>Povlakové krytiny střech do 10° fóliové plechy poplastované délky 2 m koutová lišta vnitřní rš 100 mm</t>
  </si>
  <si>
    <t>1155608387</t>
  </si>
  <si>
    <t>131</t>
  </si>
  <si>
    <t>712363314</t>
  </si>
  <si>
    <t>Povlakové krytiny střech do 10° fóliové plechy poplastované délky 2 m stěnová lišta vyhnutá rš 71 mm</t>
  </si>
  <si>
    <t>1329476223</t>
  </si>
  <si>
    <t>132</t>
  </si>
  <si>
    <t>712363316</t>
  </si>
  <si>
    <t>Povlakové krytiny střech do 10° fóliové plechy poplastované délky 2 m okapnice široká rš 200 mm</t>
  </si>
  <si>
    <t>1024940039</t>
  </si>
  <si>
    <t>"viz výkres D.1.1.02" 2,20</t>
  </si>
  <si>
    <t>"viz výkres D.1.1.03" 2,20</t>
  </si>
  <si>
    <t>133</t>
  </si>
  <si>
    <t>712363318</t>
  </si>
  <si>
    <t>Povlakové krytiny střech do 10° fóliové plechy poplastované délky 2 m zádržná perforovaná lišta rš 250 mm</t>
  </si>
  <si>
    <t>-1708104596</t>
  </si>
  <si>
    <t>134</t>
  </si>
  <si>
    <t>712391171</t>
  </si>
  <si>
    <t>Provedení povlakové krytiny střech do 10° podkladní textilní vrstvy</t>
  </si>
  <si>
    <t>1540526906</t>
  </si>
  <si>
    <t>135</t>
  </si>
  <si>
    <t>712391172</t>
  </si>
  <si>
    <t>Provedení povlakové krytiny střech do 10° ochranné textilní vrstvy</t>
  </si>
  <si>
    <t>-1117957349</t>
  </si>
  <si>
    <t>136</t>
  </si>
  <si>
    <t>693111140</t>
  </si>
  <si>
    <t>geotextilie netkaná 300 g/m2</t>
  </si>
  <si>
    <t>945728382</t>
  </si>
  <si>
    <t>"množství převzato z položky č. 712391171" 3,96</t>
  </si>
  <si>
    <t>"množství převzato z položky č. 712391172" 3,96</t>
  </si>
  <si>
    <t>7,92*1,15 'Přepočtené koeficientem množství</t>
  </si>
  <si>
    <t>137</t>
  </si>
  <si>
    <t>712391176</t>
  </si>
  <si>
    <t>Provedení povlakové krytiny střech do 10° připevnění izolace kotvícími terči (dodávka a montáž)</t>
  </si>
  <si>
    <t>927186275</t>
  </si>
  <si>
    <t>"viz výkres D.1.1.02" (2,20*0,90)</t>
  </si>
  <si>
    <t>"viz výkres D.1.1.03" (2,20*0,90)</t>
  </si>
  <si>
    <t>3,96*6 'Přepočtené koeficientem množství</t>
  </si>
  <si>
    <t>138</t>
  </si>
  <si>
    <t>998712102</t>
  </si>
  <si>
    <t>Přesun hmot tonážní tonážní pro krytiny povlakové v objektech v do 12 m</t>
  </si>
  <si>
    <t>1293065546</t>
  </si>
  <si>
    <t>713</t>
  </si>
  <si>
    <t>Izolace tepelné</t>
  </si>
  <si>
    <t>139</t>
  </si>
  <si>
    <t>713121111</t>
  </si>
  <si>
    <t>Montáž izolace tepelné podlah volně kladenými rohožemi, pásy, dílci, deskami 1 vrstva</t>
  </si>
  <si>
    <t>1562870344</t>
  </si>
  <si>
    <t>140</t>
  </si>
  <si>
    <t>-190283999</t>
  </si>
  <si>
    <t>7,928*1,02 'Přepočtené koeficientem množství</t>
  </si>
  <si>
    <t>141</t>
  </si>
  <si>
    <t>713121121</t>
  </si>
  <si>
    <t>Montáž izolace tepelné podlah volně kladenými rohožemi, pásy, dílci, deskami 2 vrstvy</t>
  </si>
  <si>
    <t>1345872086</t>
  </si>
  <si>
    <t>142</t>
  </si>
  <si>
    <t>283723190</t>
  </si>
  <si>
    <t>deska z pěnového polystyrenu EPS 100 S 1000 x 500 x 160 mm</t>
  </si>
  <si>
    <t>1695037666</t>
  </si>
  <si>
    <t>Poznámka k položce:
lambda=0,037 [W / m K]</t>
  </si>
  <si>
    <t>304,6*2,04 'Přepočtené koeficientem množství</t>
  </si>
  <si>
    <t>143</t>
  </si>
  <si>
    <t>713131141</t>
  </si>
  <si>
    <t>Montáž izolace tepelné stěn a základů lepením celoplošně rohoží, pásů, dílců, desek</t>
  </si>
  <si>
    <t>377708178</t>
  </si>
  <si>
    <t>144</t>
  </si>
  <si>
    <t>283723210</t>
  </si>
  <si>
    <t>deska z pěnového polystyrenu EPS 100 S 1000 x 500 x 200 mm</t>
  </si>
  <si>
    <t>1665871140</t>
  </si>
  <si>
    <t>9,918*1,07 'Přepočtené koeficientem množství</t>
  </si>
  <si>
    <t>145</t>
  </si>
  <si>
    <t>713151111</t>
  </si>
  <si>
    <t>Montáž izolace tepelné střech šikmých kladené volně mezi krokve rohoží, pásů, desek</t>
  </si>
  <si>
    <t>701165186</t>
  </si>
  <si>
    <t xml:space="preserve">"viz výkres D.1.1.34" </t>
  </si>
  <si>
    <t>"skladba V07" (2,50*3,50)*3</t>
  </si>
  <si>
    <t>"viz výkres D.1.1.33 - střešní římsa" ((18,50+8,30+22,60+32,85+10,20+10,20)*0,90)*2</t>
  </si>
  <si>
    <t>146</t>
  </si>
  <si>
    <t>631481050</t>
  </si>
  <si>
    <t>deska minerální střešní izolační 600x1200 mm tl. 120 mm (lambda=0,038 W/mK)</t>
  </si>
  <si>
    <t>2014595770</t>
  </si>
  <si>
    <t>"skladba V07" (2,50*3,50)</t>
  </si>
  <si>
    <t>"viz výkres D.1.1.33 - střešní římsa" ((18,50+8,30+22,60+32,85+10,20+10,20)*0,90)</t>
  </si>
  <si>
    <t>101,135*1,02 'Přepočtené koeficientem množství</t>
  </si>
  <si>
    <t>147</t>
  </si>
  <si>
    <t>631481020</t>
  </si>
  <si>
    <t>deska minerální střešní izolační 600x1200 mm tl. 60 mm (lambda=0,038 W/mK)</t>
  </si>
  <si>
    <t>-279466607</t>
  </si>
  <si>
    <t>"skladba V07" (2,50*3,50)*2</t>
  </si>
  <si>
    <t>109,885*1,02 'Přepočtené koeficientem množství</t>
  </si>
  <si>
    <t>148</t>
  </si>
  <si>
    <t>713191133</t>
  </si>
  <si>
    <t>Montáž izolace tepelné podlah, stropů vrchem nebo střech překrytí fólií s přelepeným spojem</t>
  </si>
  <si>
    <t>339710822</t>
  </si>
  <si>
    <t>"skladba V07" 3,50*4,50</t>
  </si>
  <si>
    <t>"viz výkres D.1.1.33 - římsa" (18,50+8,30+22,60+32,85+10,20+10,20)*1,50</t>
  </si>
  <si>
    <t>149</t>
  </si>
  <si>
    <t>283292950</t>
  </si>
  <si>
    <t>membrána podstřešní 150 g/m2 s aplikovanou spojovací páskou</t>
  </si>
  <si>
    <t>1157151697</t>
  </si>
  <si>
    <t>169,725*1,1 'Přepočtené koeficientem množství</t>
  </si>
  <si>
    <t>150</t>
  </si>
  <si>
    <t>998713102</t>
  </si>
  <si>
    <t>Přesun hmot tonážní pro izolace tepelné v objektech v do 12 m</t>
  </si>
  <si>
    <t>510512119</t>
  </si>
  <si>
    <t>741</t>
  </si>
  <si>
    <t>Elektroinstalace - silnoproud</t>
  </si>
  <si>
    <t>151</t>
  </si>
  <si>
    <t>7436129</t>
  </si>
  <si>
    <t>Demontáž stávající svislého vedení bleskosvodu včetně úhelníků</t>
  </si>
  <si>
    <t>-1958245016</t>
  </si>
  <si>
    <t>152</t>
  </si>
  <si>
    <t>741410021</t>
  </si>
  <si>
    <t>Montáž vodič uzemňovací pásek průřezu do 120 mm2 v městské zástavbě v zemi</t>
  </si>
  <si>
    <t>-1453105636</t>
  </si>
  <si>
    <t>10,60+8,20+6,00+16,80+10,70+32,60+19,40+10,00</t>
  </si>
  <si>
    <t>153</t>
  </si>
  <si>
    <t>354420620</t>
  </si>
  <si>
    <t>pás zemnící 30 x 4 mm FeZn</t>
  </si>
  <si>
    <t>463057070</t>
  </si>
  <si>
    <t>154</t>
  </si>
  <si>
    <t>741420001</t>
  </si>
  <si>
    <t>Montáž drát nebo lano hromosvodné svodové D do 10 mm s podpěrou</t>
  </si>
  <si>
    <t>2077020466</t>
  </si>
  <si>
    <t>9*3,50</t>
  </si>
  <si>
    <t>9*7,00</t>
  </si>
  <si>
    <t>155</t>
  </si>
  <si>
    <t>354410730</t>
  </si>
  <si>
    <t>drát průměr 10 mm FeZn</t>
  </si>
  <si>
    <t>236287024</t>
  </si>
  <si>
    <t>Poznámka k položce:
Hmotnost: 0,62 kg/m</t>
  </si>
  <si>
    <t>(9*3,50)/1,61</t>
  </si>
  <si>
    <t>19,565*1,05 'Přepočtené koeficientem množství</t>
  </si>
  <si>
    <t>156</t>
  </si>
  <si>
    <t>354410770</t>
  </si>
  <si>
    <t>drát průměr 8 mm AlMgSi</t>
  </si>
  <si>
    <t>-1898495192</t>
  </si>
  <si>
    <t>Poznámka k položce:
Hmotnost: 0,135 kg/m</t>
  </si>
  <si>
    <t>(9*7,00)/1,61</t>
  </si>
  <si>
    <t>157</t>
  </si>
  <si>
    <t>35441415</t>
  </si>
  <si>
    <t>podpěra vedení PV 1b 15 FeZn do zdiva 350 mm - prodloužené</t>
  </si>
  <si>
    <t>1496595484</t>
  </si>
  <si>
    <t>9*6</t>
  </si>
  <si>
    <t>158</t>
  </si>
  <si>
    <t>741420022</t>
  </si>
  <si>
    <t>Montáž svorka hromosvodná se 3 šrouby</t>
  </si>
  <si>
    <t>-1247229037</t>
  </si>
  <si>
    <t>9+9+9+16+18+9</t>
  </si>
  <si>
    <t>159</t>
  </si>
  <si>
    <t>354418850</t>
  </si>
  <si>
    <t>svorka spojovací SS pro lano D8-10 mm</t>
  </si>
  <si>
    <t>1406575334</t>
  </si>
  <si>
    <t>160</t>
  </si>
  <si>
    <t>354419050</t>
  </si>
  <si>
    <t>svorka připojovací SOc k připojení okapových žlabů</t>
  </si>
  <si>
    <t>28859875</t>
  </si>
  <si>
    <t>161</t>
  </si>
  <si>
    <t>354418950</t>
  </si>
  <si>
    <t>svorka připojovací SP1 k připojení kovových částí</t>
  </si>
  <si>
    <t>21144480</t>
  </si>
  <si>
    <t>162</t>
  </si>
  <si>
    <t>354419860</t>
  </si>
  <si>
    <t>svorka odbočovací a spojovací SR 2a pro pásek 30x4 mm    FeZn</t>
  </si>
  <si>
    <t>-441254005</t>
  </si>
  <si>
    <t>8*2</t>
  </si>
  <si>
    <t>163</t>
  </si>
  <si>
    <t>354419960</t>
  </si>
  <si>
    <t>svorka odbočovací a spojovací SR 3a pro spojování kruhových a páskových vodičů    FeZn</t>
  </si>
  <si>
    <t>1854922553</t>
  </si>
  <si>
    <t>9*2</t>
  </si>
  <si>
    <t>164</t>
  </si>
  <si>
    <t>354419250</t>
  </si>
  <si>
    <t>svorka zkušební SZ pro lano D6-12 mm   FeZn</t>
  </si>
  <si>
    <t>413326071</t>
  </si>
  <si>
    <t>165</t>
  </si>
  <si>
    <t>741420051</t>
  </si>
  <si>
    <t>Montáž vedení hromosvodné-úhelník nebo trubka s držáky do zdiva</t>
  </si>
  <si>
    <t>729656766</t>
  </si>
  <si>
    <t>166</t>
  </si>
  <si>
    <t>354418300</t>
  </si>
  <si>
    <t>úhelník ochranný OU 1.7 na ochranu svodu 1,7 m</t>
  </si>
  <si>
    <t>-356742244</t>
  </si>
  <si>
    <t>167</t>
  </si>
  <si>
    <t>354418360</t>
  </si>
  <si>
    <t>držák ochranného úhelníku do zdiva DOU FeZn</t>
  </si>
  <si>
    <t>-1422065530</t>
  </si>
  <si>
    <t>168</t>
  </si>
  <si>
    <t>741420083</t>
  </si>
  <si>
    <t>Montáž vedení hromosvodné-štítek k označení svodu</t>
  </si>
  <si>
    <t>253627269</t>
  </si>
  <si>
    <t>169</t>
  </si>
  <si>
    <t>354421100</t>
  </si>
  <si>
    <t>štítek plastový č. 31 -  čísla svodů</t>
  </si>
  <si>
    <t>568204351</t>
  </si>
  <si>
    <t>170</t>
  </si>
  <si>
    <t>998741102</t>
  </si>
  <si>
    <t>Přesun hmot tonážní pro silnoproud v objektech v do 12 m</t>
  </si>
  <si>
    <t>-1963121985</t>
  </si>
  <si>
    <t>748</t>
  </si>
  <si>
    <t>Elektromontáže - osvětlovací zařízení a svítidla</t>
  </si>
  <si>
    <t>171</t>
  </si>
  <si>
    <t>7481111</t>
  </si>
  <si>
    <t xml:space="preserve">Demontáž a opětovná montáž vnějších nástěnných svítidel, včetně nastavení kabelů o tloušťku zatelení </t>
  </si>
  <si>
    <t>476316786</t>
  </si>
  <si>
    <t>172</t>
  </si>
  <si>
    <t>7481112</t>
  </si>
  <si>
    <t xml:space="preserve">Demontáž a opětovná montáž vnitřních stropních svítidel, včetně nastavení kabelů o tloušťku zatelení </t>
  </si>
  <si>
    <t>14138107</t>
  </si>
  <si>
    <t>"sklep" 17</t>
  </si>
  <si>
    <t>173</t>
  </si>
  <si>
    <t>7481113</t>
  </si>
  <si>
    <t>Demontáž a opětovná montáž vnitřních stropních svítidel, včetně nastavení kabelů o tloušťku zavěšení sdk podhledu</t>
  </si>
  <si>
    <t>-624180127</t>
  </si>
  <si>
    <t>"byty"</t>
  </si>
  <si>
    <t>"viz výkres D.1.1.02" 5*2</t>
  </si>
  <si>
    <t>"viz výkres D.1.1.03" 5*2</t>
  </si>
  <si>
    <t>762</t>
  </si>
  <si>
    <t>Konstrukce tesařské</t>
  </si>
  <si>
    <t>174</t>
  </si>
  <si>
    <t>762085112</t>
  </si>
  <si>
    <t>Montáž svorníků nebo šroubů délky do 300 mm</t>
  </si>
  <si>
    <t>1751419570</t>
  </si>
  <si>
    <t>175</t>
  </si>
  <si>
    <t>311971030</t>
  </si>
  <si>
    <t>tyč závitová pozinkovaná 4.6 M12x 1000 mm</t>
  </si>
  <si>
    <t>134836229</t>
  </si>
  <si>
    <t>"dodatečné přikotvení pozednice" (((9,20+9,20+31,90+17,50+8,40+22,70)/1,50)+0,067)/3</t>
  </si>
  <si>
    <t>176</t>
  </si>
  <si>
    <t>311111300</t>
  </si>
  <si>
    <t>matice přesná šestihranná ČSN 021401 DIN 934 - 8, M 12</t>
  </si>
  <si>
    <t>tis kus</t>
  </si>
  <si>
    <t>947451978</t>
  </si>
  <si>
    <t>66*0,001 'Přepočtené koeficientem množství</t>
  </si>
  <si>
    <t>177</t>
  </si>
  <si>
    <t>311205180</t>
  </si>
  <si>
    <t>podložka DIN 125-A ZB D 12 mm,otvor 13 mm</t>
  </si>
  <si>
    <t>-1594517439</t>
  </si>
  <si>
    <t>178</t>
  </si>
  <si>
    <t>762331812</t>
  </si>
  <si>
    <t>Demontáž vázaných kcí krovů z hranolů průřezové plochy do 224 cm2</t>
  </si>
  <si>
    <t>-1256567948</t>
  </si>
  <si>
    <t>"stávající vykíře" 12,00*2</t>
  </si>
  <si>
    <t>179</t>
  </si>
  <si>
    <t>762332922</t>
  </si>
  <si>
    <t>Doplnění části střešní vazby z hranolů průřezové plochy do 224 cm2 včetně materiálu</t>
  </si>
  <si>
    <t>2021965879</t>
  </si>
  <si>
    <t>"doplnění vazby v místě bouraného vykíře" 12,00*2</t>
  </si>
  <si>
    <t>180</t>
  </si>
  <si>
    <t>762341013</t>
  </si>
  <si>
    <t>Bednění střech rovných z desek OSB tl 15 mm na sraz šroubovaných na krokve</t>
  </si>
  <si>
    <t>476520144</t>
  </si>
  <si>
    <t>"viz výkres D.1.1.41 - markýza" 2,40*0,80*3</t>
  </si>
  <si>
    <t>181</t>
  </si>
  <si>
    <t>762342214</t>
  </si>
  <si>
    <t>Montáž laťování na střechách jednoduchých sklonu do 60° osové vzdálenosti do 360 mm</t>
  </si>
  <si>
    <t>-315857173</t>
  </si>
  <si>
    <t>"viz výkres D.1.1.33 - střešní římsa" (18,50+10,20+10,20+8,20+22,60+32,85)*1,40</t>
  </si>
  <si>
    <t>182</t>
  </si>
  <si>
    <t>605141140</t>
  </si>
  <si>
    <t>řezivo jehličnaté,střešní latě impregnované dl 4 - 5 m</t>
  </si>
  <si>
    <t>-558666513</t>
  </si>
  <si>
    <t>"skladba V07" 3,50*4,50*6*0,04*0,06</t>
  </si>
  <si>
    <t>"viz výkres D.1.1.33 - střešní římsa" (18,50+10,20+10,20+8,20+22,60+32,85)*1,40*6*0,04*0,06</t>
  </si>
  <si>
    <t>2,294*1,1 'Přepočtené koeficientem množství</t>
  </si>
  <si>
    <t>183</t>
  </si>
  <si>
    <t>762342812</t>
  </si>
  <si>
    <t>Demontáž laťování střech z latí osové vzdálenosti do 0,50 m</t>
  </si>
  <si>
    <t>-183589157</t>
  </si>
  <si>
    <t>184</t>
  </si>
  <si>
    <t>762395000</t>
  </si>
  <si>
    <t>Spojovací prostředky pro montáž krovu, bednění, laťování, světlíky, klíny</t>
  </si>
  <si>
    <t>153102608</t>
  </si>
  <si>
    <t>"množství přezato z položky č. 605141140" 2,523</t>
  </si>
  <si>
    <t>"viz výkres D.1.1.42 - markýza" 2,40*0,80*0,015*3</t>
  </si>
  <si>
    <t>185</t>
  </si>
  <si>
    <t>7624210</t>
  </si>
  <si>
    <t>Příplatek k obložení stropu z desek OSB tl 15 mm za prolepení spojů PU lepidle a přelepení vzduchotěsnou páskou</t>
  </si>
  <si>
    <t>-1844342623</t>
  </si>
  <si>
    <t>"viz výkres D.1.1.34" 2,41*2,50</t>
  </si>
  <si>
    <t>186</t>
  </si>
  <si>
    <t>762421023</t>
  </si>
  <si>
    <t>Obložení stropu z desek OSB tl 15 mm nebroušených na pero a drážku šroubovaných</t>
  </si>
  <si>
    <t>-696522892</t>
  </si>
  <si>
    <t>187</t>
  </si>
  <si>
    <t>7624211</t>
  </si>
  <si>
    <t>Obložení stropu z desek sádrovláknitých tl 15 mm šroubovaných</t>
  </si>
  <si>
    <t>-1342748374</t>
  </si>
  <si>
    <t>"viz výkres D.1.1.33, D.1.1.34 - střešní římsa" (19,30+10,90+10,90+8,65+23,40+33,60)*(0,20+0,10)</t>
  </si>
  <si>
    <t>"viz výkres D.1.1.41 - boky markýzy" 0,25*0,80*6</t>
  </si>
  <si>
    <t>188</t>
  </si>
  <si>
    <t>7624212</t>
  </si>
  <si>
    <t>Příplatek k obložení stropu z desek sádrovláknitých za vyříznutí otvoru 35x70 mm</t>
  </si>
  <si>
    <t>962390848</t>
  </si>
  <si>
    <t>"viz výkres D.1.1.33 - římsa" 85</t>
  </si>
  <si>
    <t>189</t>
  </si>
  <si>
    <t>7624213</t>
  </si>
  <si>
    <t>Příplatek k obložení stropu z desek sádrovláknitých za vyříznutí otvoru 150x150 mm</t>
  </si>
  <si>
    <t>-717340298</t>
  </si>
  <si>
    <t>"viz výkres D.1.1.41 - markýza" 3</t>
  </si>
  <si>
    <t>190</t>
  </si>
  <si>
    <t>762429001</t>
  </si>
  <si>
    <t>Montáž obložení stropu podkladový rošt</t>
  </si>
  <si>
    <t>-529545174</t>
  </si>
  <si>
    <t>"viz výkres D.1.1.33, D.1.1.34 - střešní římsa" (19,30+10,90+10,90+8,65+23,40+33,60)*2</t>
  </si>
  <si>
    <t>"viz výkres D.1.1.34" (3,80*6)+(3,10*5)</t>
  </si>
  <si>
    <t>"viz výkres D.1.1.41 - markýza" 2,40*3*3</t>
  </si>
  <si>
    <t>191</t>
  </si>
  <si>
    <t>612211000</t>
  </si>
  <si>
    <t>hranol konstrukční masivní KVH Nsi 40 x 60 x 5000 mm, smrkové nepohledové</t>
  </si>
  <si>
    <t>791573982</t>
  </si>
  <si>
    <t>"viz výkres D.1.1.33, D.1.1.34 - střešní římsa" (18,50+10,20+10,20+8,20+22,60+32,85)</t>
  </si>
  <si>
    <t>124,15*1,1 'Přepočtené koeficientem množství</t>
  </si>
  <si>
    <t>192</t>
  </si>
  <si>
    <t>612211060</t>
  </si>
  <si>
    <t>hranol konstrukční masivní KVH Nsi 60 x 80 x 5000 mm, smrkové nepohledové</t>
  </si>
  <si>
    <t>1946559004</t>
  </si>
  <si>
    <t>102,55*1,1 'Přepočtené koeficientem množství</t>
  </si>
  <si>
    <t>193</t>
  </si>
  <si>
    <t>-463451672</t>
  </si>
  <si>
    <t>"viz výkres D.1.1.34" ((3,80*6)+(3,10*5))*0,04*0,06</t>
  </si>
  <si>
    <t>0,092*1,1 'Přepočtené koeficientem množství</t>
  </si>
  <si>
    <t>194</t>
  </si>
  <si>
    <t>762495000</t>
  </si>
  <si>
    <t>Spojovací prostředky pro montáž olištování, obložení stropů, střešních podhledů a stěn</t>
  </si>
  <si>
    <t>1141446492</t>
  </si>
  <si>
    <t>"nožství převzato z položky č. 762421023" 6,025</t>
  </si>
  <si>
    <t>"nožství převzato z položky č. 7624211" 38,985</t>
  </si>
  <si>
    <t>195</t>
  </si>
  <si>
    <t>762841811</t>
  </si>
  <si>
    <t>Demontáž podbíjení obkladů stropů a střech sklonu do 60° z hrubých prken tl do 35 mm</t>
  </si>
  <si>
    <t>-1939113148</t>
  </si>
  <si>
    <t>"viz výkres D.1.1.34" 2,41*2,40</t>
  </si>
  <si>
    <t>196</t>
  </si>
  <si>
    <t>998762102</t>
  </si>
  <si>
    <t>Přesun hmot tonážní pro kce tesařské v objektech v do 12 m</t>
  </si>
  <si>
    <t>971883232</t>
  </si>
  <si>
    <t>763</t>
  </si>
  <si>
    <t>Konstrukce suché výstavby</t>
  </si>
  <si>
    <t>197</t>
  </si>
  <si>
    <t>763111622</t>
  </si>
  <si>
    <t>Montáž desek tl 15 mm SDK</t>
  </si>
  <si>
    <t>-1973514681</t>
  </si>
  <si>
    <t>"strojovna 3.02" ((2,65+1,75+1,70+3,90+1,45)*2,85)-(0,90*2,00)</t>
  </si>
  <si>
    <t>"strojovna 3.03" ((1,65+2,05+2,40+1,15+0,60)*3,85)-(0,90*2,00)</t>
  </si>
  <si>
    <t>198</t>
  </si>
  <si>
    <t>590305250</t>
  </si>
  <si>
    <t>deska protipožární sdk "DF" tl. 15,0 mm</t>
  </si>
  <si>
    <t>-1315905532</t>
  </si>
  <si>
    <t>59,256*1,1 'Přepočtené koeficientem množství</t>
  </si>
  <si>
    <t>199</t>
  </si>
  <si>
    <t>763121421</t>
  </si>
  <si>
    <t>SDK stěna předsazená tl 62,5 mm profil CW+UW 50 deska 1xDF 12,5 TI 40 mm EI 30</t>
  </si>
  <si>
    <t>-915435893</t>
  </si>
  <si>
    <t>"zakrytí VZT vedení" 20,00*0,80</t>
  </si>
  <si>
    <t>200</t>
  </si>
  <si>
    <t>763131411</t>
  </si>
  <si>
    <t>SDK podhled desky 1xA 12,5 bez TI dvouvrstvá spodní kce profil CD+UD</t>
  </si>
  <si>
    <t>-973685893</t>
  </si>
  <si>
    <t>"viz výkes D.1.1.02" (8,60+9,30+8,30+9,20+9,10)+((4,15*5)*(0,30+0,30))</t>
  </si>
  <si>
    <t>"viz výkes D.1.1.03" (8,60+9,30+8,30+9,20+9,10)+((4,15*5)*(0,30+0,30))</t>
  </si>
  <si>
    <t>201</t>
  </si>
  <si>
    <t>763131622</t>
  </si>
  <si>
    <t>Montáž desek tl. 15 mm SDK podhled</t>
  </si>
  <si>
    <t>1095668196</t>
  </si>
  <si>
    <t>"strojovna 3.02" 8,00</t>
  </si>
  <si>
    <t>"strojovna 3.03" 4,50</t>
  </si>
  <si>
    <t>202</t>
  </si>
  <si>
    <t>1367508569</t>
  </si>
  <si>
    <t>12,5*1,1 'Přepočtené koeficientem množství</t>
  </si>
  <si>
    <t>203</t>
  </si>
  <si>
    <t>763171112</t>
  </si>
  <si>
    <t>Montáž revizních klapek SDK kcí vel. do 0,25 m2 pro příčky a předsazené stěny</t>
  </si>
  <si>
    <t>-1297914765</t>
  </si>
  <si>
    <t>204</t>
  </si>
  <si>
    <t>59030159</t>
  </si>
  <si>
    <t>klapka revizní do sdk systémů 12,5 mm 30x30 cm</t>
  </si>
  <si>
    <t>704114355</t>
  </si>
  <si>
    <t>205</t>
  </si>
  <si>
    <t>763171212</t>
  </si>
  <si>
    <t>Montáž revizních klapek SDK kcí vel. do 0,25 m2 pro podhledy</t>
  </si>
  <si>
    <t>823713170</t>
  </si>
  <si>
    <t>206</t>
  </si>
  <si>
    <t>59030130</t>
  </si>
  <si>
    <t>klapka revizní pro sdk podhledy systémů 12,5 mm 30x30 cm</t>
  </si>
  <si>
    <t>-458393218</t>
  </si>
  <si>
    <t>207</t>
  </si>
  <si>
    <t>763171214</t>
  </si>
  <si>
    <t>Montáž revizních klapek SDK kcí vel. do 1 m2 pro podhledy</t>
  </si>
  <si>
    <t>-1227268424</t>
  </si>
  <si>
    <t>"viz výkres D.1.1.02" 5</t>
  </si>
  <si>
    <t>"viz výkres D.1.1.03" 5</t>
  </si>
  <si>
    <t>208</t>
  </si>
  <si>
    <t>59030157</t>
  </si>
  <si>
    <t>klapka revizní pro sdk podhledy 12,5 mm 80x80 cm</t>
  </si>
  <si>
    <t>-1429754166</t>
  </si>
  <si>
    <t>209</t>
  </si>
  <si>
    <t>763711221</t>
  </si>
  <si>
    <t>Montáž dřevostaveb stěn a příček z panelů výšky do 10 m tl do 240 mm plochy do 3 m2</t>
  </si>
  <si>
    <t>252500831</t>
  </si>
  <si>
    <t>"strojovna 3.02" ((3,05+2,15+3,90+1,70+1,45)*2,85)-(0,90*2,00)</t>
  </si>
  <si>
    <t>"strojovna 3.03" ((2,50+1,85+2,40+1,15+0,60)*2,85)-(0,90*2,00)</t>
  </si>
  <si>
    <t>"opláštění stoupaček na půdě" ((1,05+1,05+0,40+0,40)*2,80)+((0,90+0,90+0,40+0,40)*2,80)+((1,10+0,15)*2,80)</t>
  </si>
  <si>
    <t>210</t>
  </si>
  <si>
    <t>2837647</t>
  </si>
  <si>
    <t>samonosný stěnový panel technologie SIPs, složení OSB 15 mm + EPS 150 s tl. 140 mm + OSB 15 mm</t>
  </si>
  <si>
    <t>-165750677</t>
  </si>
  <si>
    <t>Poznámka k položce:
Součinitel prostupu tepla U* (W/m2 K)=0,22</t>
  </si>
  <si>
    <t>74,438*1,05 'Přepočtené koeficientem množství</t>
  </si>
  <si>
    <t>211</t>
  </si>
  <si>
    <t>763781222</t>
  </si>
  <si>
    <t>Montáž dřevostaveb stropní konstrukce v do 10 m z panelů tl do 240 mm plochy do 10 m2</t>
  </si>
  <si>
    <t>-2082047188</t>
  </si>
  <si>
    <t>"strojovna 3.02" (4,25*2,15)+(1,65*0,95)-(1,10*0,70)</t>
  </si>
  <si>
    <t>"strojovna 3.03" (2,90*2,45)-(0,70*0,50)</t>
  </si>
  <si>
    <t>"opláštění stoupaček na půdě" (0,90*0,75)+(1,05*0,75)</t>
  </si>
  <si>
    <t>212</t>
  </si>
  <si>
    <t>2837648</t>
  </si>
  <si>
    <t>samonosný stropní panel technologie SIPs, složení OSB 15 mm + EPS 150 s tl. 140 mm + OSB 15 mm</t>
  </si>
  <si>
    <t>-30677117</t>
  </si>
  <si>
    <t>18,153*1,05 'Přepočtené koeficientem množství</t>
  </si>
  <si>
    <t>213</t>
  </si>
  <si>
    <t>998763101</t>
  </si>
  <si>
    <t>Přesun hmot tonážní pro dřevostavby v objektech v do 12 m</t>
  </si>
  <si>
    <t>-1293889775</t>
  </si>
  <si>
    <t>764</t>
  </si>
  <si>
    <t>Konstrukce klempířské</t>
  </si>
  <si>
    <t>214</t>
  </si>
  <si>
    <t>764001821</t>
  </si>
  <si>
    <t>Demontáž krytiny ze svitků nebo tabulí do suti</t>
  </si>
  <si>
    <t>1038713589</t>
  </si>
  <si>
    <t>"stříšky před vstupy" (3,30*0,80)*3</t>
  </si>
  <si>
    <t>215</t>
  </si>
  <si>
    <t>764002413</t>
  </si>
  <si>
    <t>Montáž strukturované oddělovací rohože</t>
  </si>
  <si>
    <t>-1851933867</t>
  </si>
  <si>
    <t>"viz výkres D.1.1.41 - markýza" (2,40*(0,80+0,30))*3</t>
  </si>
  <si>
    <t>"viz výkres D.1.1.41 - boky markýzy" (0,30*0,80)*6</t>
  </si>
  <si>
    <t>216</t>
  </si>
  <si>
    <t>283292230</t>
  </si>
  <si>
    <t>fólie strukturovaná pod plechovou krytinu 1,5 x 30 m</t>
  </si>
  <si>
    <t>-1409331790</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</si>
  <si>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</si>
  <si>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9,36*1,15 'Přepočtené koeficientem množství</t>
  </si>
  <si>
    <t>217</t>
  </si>
  <si>
    <t>764002851</t>
  </si>
  <si>
    <t>Demontáž oplechování parapetů do suti</t>
  </si>
  <si>
    <t>-212979617</t>
  </si>
  <si>
    <t>0,70*6</t>
  </si>
  <si>
    <t>1,33*8</t>
  </si>
  <si>
    <t>2,07*6</t>
  </si>
  <si>
    <t>0,80</t>
  </si>
  <si>
    <t>1,33*7</t>
  </si>
  <si>
    <t>1,33*3</t>
  </si>
  <si>
    <t>1,33</t>
  </si>
  <si>
    <t>218</t>
  </si>
  <si>
    <t>764002861</t>
  </si>
  <si>
    <t>Demontáž oplechování říms a ozdobných prvků do suti</t>
  </si>
  <si>
    <t>1147252294</t>
  </si>
  <si>
    <t>219</t>
  </si>
  <si>
    <t>764004801</t>
  </si>
  <si>
    <t>Demontáž podokapního žlabu do suti</t>
  </si>
  <si>
    <t>1582003584</t>
  </si>
  <si>
    <t>"viz výkres D.1.1.04" 10,90+10,90+19,15+33,70+22,80+8,30</t>
  </si>
  <si>
    <t>220</t>
  </si>
  <si>
    <t>764004861</t>
  </si>
  <si>
    <t>Demontáž svodu do suti</t>
  </si>
  <si>
    <t>-1831919254</t>
  </si>
  <si>
    <t>6*9,00</t>
  </si>
  <si>
    <t>221</t>
  </si>
  <si>
    <t>764141431</t>
  </si>
  <si>
    <t>Krytina střechy rovné drážkováním z tabulí z TiZn předzvětralého plechu sklonu do 30°</t>
  </si>
  <si>
    <t>1729669053</t>
  </si>
  <si>
    <t>"viz výkres D.1.1.42 - markýza" (2,40*(0,80+0,30))*3</t>
  </si>
  <si>
    <t>222</t>
  </si>
  <si>
    <t>-720517498</t>
  </si>
  <si>
    <t>1,33*6</t>
  </si>
  <si>
    <t>1,17*14</t>
  </si>
  <si>
    <t>0,53</t>
  </si>
  <si>
    <t>223</t>
  </si>
  <si>
    <t>764541405</t>
  </si>
  <si>
    <t>Žlab podokapní půlkruhový z TiZn předzvětralého plechu rš 330 mm</t>
  </si>
  <si>
    <t>-1480274302</t>
  </si>
  <si>
    <t>224</t>
  </si>
  <si>
    <t>764541425</t>
  </si>
  <si>
    <t>Roh nebo kout půlkruhového podokapního žlabu z TiZn předzvětralého plechu rš 330 mm</t>
  </si>
  <si>
    <t>-1838046617</t>
  </si>
  <si>
    <t>"viz výkres D.1.1.04" 6</t>
  </si>
  <si>
    <t>225</t>
  </si>
  <si>
    <t>764541446</t>
  </si>
  <si>
    <t>Kotlík oválný (trychtýřový) pro podokapní žlaby z TiZn předzvětralého plechu 330/100 mm</t>
  </si>
  <si>
    <t>-1166760826</t>
  </si>
  <si>
    <t>226</t>
  </si>
  <si>
    <t>764548423</t>
  </si>
  <si>
    <t>Svody kruhové včetně objímek, kolen, odskoků z TiZn předzvětralého plechu průměru 100 mm</t>
  </si>
  <si>
    <t>-1519786412</t>
  </si>
  <si>
    <t>227</t>
  </si>
  <si>
    <t>998764102</t>
  </si>
  <si>
    <t>Přesun hmot tonážní pro konstrukce klempířské v objektech v do 12 m</t>
  </si>
  <si>
    <t>-1607424906</t>
  </si>
  <si>
    <t>765</t>
  </si>
  <si>
    <t>Krytina skládaná</t>
  </si>
  <si>
    <t>228</t>
  </si>
  <si>
    <t>765111017</t>
  </si>
  <si>
    <t>Montáž krytiny keramické drážkové sklonu do 30° na sucho přes 13 do 14 ks/m2</t>
  </si>
  <si>
    <t>-1445381513</t>
  </si>
  <si>
    <t>229</t>
  </si>
  <si>
    <t>596604000</t>
  </si>
  <si>
    <t>taška ražená režná základní 27,5 x 43,3 cm - přesný typ bude určen dle stávající střešní krytiny</t>
  </si>
  <si>
    <t>-1898201009</t>
  </si>
  <si>
    <t>Poznámka k položce:
Spotřeba: 12 kus/m2</t>
  </si>
  <si>
    <t xml:space="preserve">"náhrada za poškozené tašky" </t>
  </si>
  <si>
    <t>159,32*2,5 'Přepočtené koeficientem množství</t>
  </si>
  <si>
    <t>230</t>
  </si>
  <si>
    <t>765111231</t>
  </si>
  <si>
    <t>Montáž krytiny keramické nároží do malty</t>
  </si>
  <si>
    <t>2050625558</t>
  </si>
  <si>
    <t>"viz výkres D.1.1.04" 1,80*5</t>
  </si>
  <si>
    <t>231</t>
  </si>
  <si>
    <t>596605500</t>
  </si>
  <si>
    <t>hřebenáč č.2 drážkový,šířka 21 cm, k taškám ze Šlapanic, režná</t>
  </si>
  <si>
    <t>-827031034</t>
  </si>
  <si>
    <t>Poznámka k položce:
Spotřeba: 3 kus/bm</t>
  </si>
  <si>
    <t>9*3,1111 'Přepočtené koeficientem množství</t>
  </si>
  <si>
    <t>232</t>
  </si>
  <si>
    <t>765111803</t>
  </si>
  <si>
    <t>Demontáž krytiny keramické drážkové sklonu do 30° na sucho k dalšímu použití</t>
  </si>
  <si>
    <t>694027267</t>
  </si>
  <si>
    <t>233</t>
  </si>
  <si>
    <t>765111869</t>
  </si>
  <si>
    <t>Demontáž krytiny keramické hřebenů a nároží sklonu do 30° s tvrdou maltou do suti</t>
  </si>
  <si>
    <t>60832469</t>
  </si>
  <si>
    <t>234</t>
  </si>
  <si>
    <t>765113911</t>
  </si>
  <si>
    <t>Příplatek ke krytině keramické za sklon přes 30° do 40°</t>
  </si>
  <si>
    <t>1288297369</t>
  </si>
  <si>
    <t>235</t>
  </si>
  <si>
    <t>998765102</t>
  </si>
  <si>
    <t>Přesun hmot tonážní pro krytiny skládané v objektech v do 12 m</t>
  </si>
  <si>
    <t>1571223396</t>
  </si>
  <si>
    <t>766</t>
  </si>
  <si>
    <t>Konstrukce truhlářské</t>
  </si>
  <si>
    <t>236</t>
  </si>
  <si>
    <t>766622131</t>
  </si>
  <si>
    <t>Montáž plastových oken plochy přes 1 m2 otevíravých výšky do 1,5 m s rámem do zdiva</t>
  </si>
  <si>
    <t>-750126300</t>
  </si>
  <si>
    <t>237</t>
  </si>
  <si>
    <t>766622132</t>
  </si>
  <si>
    <t>Montáž plastových oken plochy přes 1 m2 otevíravých výšky do 2,5 m s rámem do zdiva</t>
  </si>
  <si>
    <t>-2056716811</t>
  </si>
  <si>
    <t>238</t>
  </si>
  <si>
    <t>766622216</t>
  </si>
  <si>
    <t>Montáž plastových oken plochy do 1 m2 otevíravých s rámem do zdiva</t>
  </si>
  <si>
    <t>373502171</t>
  </si>
  <si>
    <t>"viz výkres D.1.1.01" 21</t>
  </si>
  <si>
    <t>"viz výkres D.1.1.02" 1</t>
  </si>
  <si>
    <t>"viz výkres D.1.1.03" 1</t>
  </si>
  <si>
    <t>239</t>
  </si>
  <si>
    <t>61140018</t>
  </si>
  <si>
    <t>-1409476168</t>
  </si>
  <si>
    <t>"viz výkres D.1.1.01" 14</t>
  </si>
  <si>
    <t>240</t>
  </si>
  <si>
    <t>61140019</t>
  </si>
  <si>
    <t>1550708551</t>
  </si>
  <si>
    <t>"viz výkres D.1.1.01" 6</t>
  </si>
  <si>
    <t>241</t>
  </si>
  <si>
    <t>61140020</t>
  </si>
  <si>
    <t>-27578050</t>
  </si>
  <si>
    <t>242</t>
  </si>
  <si>
    <t>766622831</t>
  </si>
  <si>
    <t>Demontáž rámu zdvojených oken dřevěných nebo plastových do 1m2 k opětovnému použití</t>
  </si>
  <si>
    <t>1499761912</t>
  </si>
  <si>
    <t>"viz výkres D.1.1.02" 0,80*0,80</t>
  </si>
  <si>
    <t>"viz výkres D.1.1.03" 0,80*0,80</t>
  </si>
  <si>
    <t>243</t>
  </si>
  <si>
    <t>766622832</t>
  </si>
  <si>
    <t>Demontáž rámu zdvojených oken dřevěných nebo plastových do 2m2 k opětovnému použití</t>
  </si>
  <si>
    <t>19774233</t>
  </si>
  <si>
    <t>244</t>
  </si>
  <si>
    <t>766622833</t>
  </si>
  <si>
    <t>Demontáž rámu zdvojených oken dřevěných nebo plastových do 4m2 k opětovnému použití</t>
  </si>
  <si>
    <t>1353239360</t>
  </si>
  <si>
    <t>245</t>
  </si>
  <si>
    <t>766622861</t>
  </si>
  <si>
    <t>Vyvěšení nebo zavěšení křídel dřevěných nebo plastových okenních do 1,5 m2</t>
  </si>
  <si>
    <t>1579060065</t>
  </si>
  <si>
    <t>"viz výkres D.1.1.06" (4*2)+(8*3)</t>
  </si>
  <si>
    <t>"viz výkres D.1.1.07" (4*2)+(4*3)</t>
  </si>
  <si>
    <t>"viz výkres D.1.1.08" (7*2)+(6*1)</t>
  </si>
  <si>
    <t>"viz výkres D.1.1.09" (4*1)+(4*2)</t>
  </si>
  <si>
    <t>246</t>
  </si>
  <si>
    <t>7666294</t>
  </si>
  <si>
    <t>Dodávka a montáž tepelně izolačních hranolů - systémové provedení předsazené montáže oken</t>
  </si>
  <si>
    <t>-508572660</t>
  </si>
  <si>
    <t>(0,70+0,70+1,55+1,55)*6</t>
  </si>
  <si>
    <t>(1,33+1,33+1,24+1,24)*8</t>
  </si>
  <si>
    <t>(2,07+2,07+1,54+1,54)*6</t>
  </si>
  <si>
    <t>(0,81+2,28+2,28)</t>
  </si>
  <si>
    <t>(0,80+0,80+0,90+0,90)</t>
  </si>
  <si>
    <t>(1,33+1,33+1,24+1,24)*7</t>
  </si>
  <si>
    <t>(1,33+2,38+2,38)*3</t>
  </si>
  <si>
    <t>(1,33+1,33+1,83+1,83)</t>
  </si>
  <si>
    <t>247</t>
  </si>
  <si>
    <t>766629415</t>
  </si>
  <si>
    <t>Příplatek k montáži oken rovné ostění fólie připojovací spára do 65 mm</t>
  </si>
  <si>
    <t>-308750288</t>
  </si>
  <si>
    <t xml:space="preserve">"vnitřní a vnější systémové pásky" </t>
  </si>
  <si>
    <t>(0,53+0,53+0,57+0,57)</t>
  </si>
  <si>
    <t>(1,17+1,17+0,57+0,57)*14</t>
  </si>
  <si>
    <t>(1,33+1,33+0,57+0,57)*6</t>
  </si>
  <si>
    <t>(0,81+0,81+2,18+2,18)</t>
  </si>
  <si>
    <t>(1,33+1,33+2,28+2,28)*3</t>
  </si>
  <si>
    <t>248</t>
  </si>
  <si>
    <t>766660021</t>
  </si>
  <si>
    <t>Montáž dveřních křídel otvíravých 1křídlových š do 0,8 m požárních do ocelové zárubně</t>
  </si>
  <si>
    <t>-1856575813</t>
  </si>
  <si>
    <t>249</t>
  </si>
  <si>
    <t>611656090</t>
  </si>
  <si>
    <t>dveře vnitřní požárně odolné, CPL fólie,odolnost EI (EW) 30 D3, 1křídlové 70 x 197 cm</t>
  </si>
  <si>
    <t>-780359218</t>
  </si>
  <si>
    <t>250</t>
  </si>
  <si>
    <t>611656100</t>
  </si>
  <si>
    <t>dveře vnitřní požárně odolné, CPL fólie,odolnost EI (EW) 30 D3, 1křídlové 80 x 197 cm</t>
  </si>
  <si>
    <t>-357712561</t>
  </si>
  <si>
    <t>251</t>
  </si>
  <si>
    <t>766660022</t>
  </si>
  <si>
    <t>Montáž dveřních křídel otvíravých 1křídlových š přes 0,8 m požárních do ocelové zárubně</t>
  </si>
  <si>
    <t>-1566500443</t>
  </si>
  <si>
    <t>252</t>
  </si>
  <si>
    <t>611656110</t>
  </si>
  <si>
    <t>dveře vnitřní požárně odolné, CPL fólie,odolnost EI (EW) 30 D3, 1křídlové 90 x 197 cm</t>
  </si>
  <si>
    <t>-1436587558</t>
  </si>
  <si>
    <t>253</t>
  </si>
  <si>
    <t>7666600</t>
  </si>
  <si>
    <t>Příplatek za úpravu zlepšující tepelný parametr vnitřních dveří s požární odolností (bližší specifikace viz výkres D.1.1)</t>
  </si>
  <si>
    <t>-941103800</t>
  </si>
  <si>
    <t>"viz výkres D.1.1.04" 3</t>
  </si>
  <si>
    <t>254</t>
  </si>
  <si>
    <t>766660717</t>
  </si>
  <si>
    <t>Montáž dveřních křídel samozavírače na ocelovou zárubeň</t>
  </si>
  <si>
    <t>-639161735</t>
  </si>
  <si>
    <t>255</t>
  </si>
  <si>
    <t>54917260X</t>
  </si>
  <si>
    <t xml:space="preserve">samozavírač protipožárních dveří </t>
  </si>
  <si>
    <t>1883604472</t>
  </si>
  <si>
    <t>256</t>
  </si>
  <si>
    <t>76666072</t>
  </si>
  <si>
    <t>Montáž dveřního kování - klika/klika</t>
  </si>
  <si>
    <t>-1270965049</t>
  </si>
  <si>
    <t>257</t>
  </si>
  <si>
    <t>549146200</t>
  </si>
  <si>
    <t>klika včetně rozet a montážního materiálu nerez</t>
  </si>
  <si>
    <t>354974071</t>
  </si>
  <si>
    <t>Poznámka k položce:
č.zboží ACE00086 cena zahrnuje kování včetně rozet a montážního materiálu.</t>
  </si>
  <si>
    <t>258</t>
  </si>
  <si>
    <t>766660722</t>
  </si>
  <si>
    <t>Montáž dveřního kování - zámku</t>
  </si>
  <si>
    <t>326646577</t>
  </si>
  <si>
    <t>259</t>
  </si>
  <si>
    <t>549641100</t>
  </si>
  <si>
    <t>vložka zámková cylindrická oboustranná FAB</t>
  </si>
  <si>
    <t>686998922</t>
  </si>
  <si>
    <t>260</t>
  </si>
  <si>
    <t>766691510</t>
  </si>
  <si>
    <t>Montáž těsnění oken a balkónových dveří polyuretanovou páskou</t>
  </si>
  <si>
    <t>-1766513133</t>
  </si>
  <si>
    <t>"viz výkres D.1.1"</t>
  </si>
  <si>
    <t>"těsnění do vstupních dveří do bytů" 10*5</t>
  </si>
  <si>
    <t>261</t>
  </si>
  <si>
    <t>2861815</t>
  </si>
  <si>
    <t>páska těsnící do vchodových dveří</t>
  </si>
  <si>
    <t>-417366138</t>
  </si>
  <si>
    <t>50*1,02 'Přepočtené koeficientem množství</t>
  </si>
  <si>
    <t>262</t>
  </si>
  <si>
    <t>766691914</t>
  </si>
  <si>
    <t>Vyvěšení nebo zavěšení dřevěných křídel dveří pl do 2 m2</t>
  </si>
  <si>
    <t>222819713</t>
  </si>
  <si>
    <t>263</t>
  </si>
  <si>
    <t>766694121</t>
  </si>
  <si>
    <t>Montáž parapetních desek dřevěných nebo plastových šířky přes 30 cm délky do 1,0 m</t>
  </si>
  <si>
    <t>1656759454</t>
  </si>
  <si>
    <t>"viz výkres D.1.1.02" 6+1</t>
  </si>
  <si>
    <t>"viz výkres D.1.1.03" 6+1</t>
  </si>
  <si>
    <t>264</t>
  </si>
  <si>
    <t>766694122</t>
  </si>
  <si>
    <t>Montáž parapetních dřevěných nebo plastových šířky přes 30 cm délky do 1,6 m</t>
  </si>
  <si>
    <t>155714517</t>
  </si>
  <si>
    <t>"viz výkres D.1.1.02" 8</t>
  </si>
  <si>
    <t>"viz výkres D.1.1.03" 7+3+1</t>
  </si>
  <si>
    <t>265</t>
  </si>
  <si>
    <t>766694123</t>
  </si>
  <si>
    <t>Montáž parapetních dřevěných nebo plastových šířky přes 30 cm délky do 2,6 m</t>
  </si>
  <si>
    <t>-392691933</t>
  </si>
  <si>
    <t>"viz výkres D.1.1.02" 6</t>
  </si>
  <si>
    <t>"viz výkres D.1.1.03" 6</t>
  </si>
  <si>
    <t>266</t>
  </si>
  <si>
    <t>607941070</t>
  </si>
  <si>
    <t>deska parapetní dřevotřísková vnitřní 0,5 x 1 m</t>
  </si>
  <si>
    <t>-480540061</t>
  </si>
  <si>
    <t>56,12*1,05 'Přepočtené koeficientem množství</t>
  </si>
  <si>
    <t>267</t>
  </si>
  <si>
    <t>998766102</t>
  </si>
  <si>
    <t>Přesun hmot tonážní pro konstrukce truhlářské v objektech v do 12 m</t>
  </si>
  <si>
    <t>143009349</t>
  </si>
  <si>
    <t>767</t>
  </si>
  <si>
    <t>Konstrukce zámečnické</t>
  </si>
  <si>
    <t>268</t>
  </si>
  <si>
    <t>76716181</t>
  </si>
  <si>
    <t>Demontáž nevyužívaných rozvodů na fasádě</t>
  </si>
  <si>
    <t>248791964</t>
  </si>
  <si>
    <t>269</t>
  </si>
  <si>
    <t>767161813</t>
  </si>
  <si>
    <t>Demontáž zábradlí rovného nerozebíratelného hmotnosti 1m zábradlí do 20 kg</t>
  </si>
  <si>
    <t>-76168884</t>
  </si>
  <si>
    <t>"lodžie" 2,20+2,20</t>
  </si>
  <si>
    <t>"balkón" 1,50+1,50+1,50</t>
  </si>
  <si>
    <t>"schodišťová okna" 1,30</t>
  </si>
  <si>
    <t>270</t>
  </si>
  <si>
    <t>76716182</t>
  </si>
  <si>
    <t>Demontáž a opětovná montáž fasádních štítků s označenám ulic a čísel popisných</t>
  </si>
  <si>
    <t>-699085879</t>
  </si>
  <si>
    <t>271</t>
  </si>
  <si>
    <t>76716183</t>
  </si>
  <si>
    <t>Demontáž fasádních větracích mřížek a konzol pro vlajky</t>
  </si>
  <si>
    <t>1033053421</t>
  </si>
  <si>
    <t>272</t>
  </si>
  <si>
    <t>76716184</t>
  </si>
  <si>
    <t>Demontáž a opětovná montáž (na úroveň nového zateplení) zvonků a krabiček s telefonním vedením</t>
  </si>
  <si>
    <t>1100384026</t>
  </si>
  <si>
    <t>273</t>
  </si>
  <si>
    <t>76716185</t>
  </si>
  <si>
    <t>Demontáž a přemístění lapače střešních splavenin včetně potřebné úpravy vedení ležaté dešťové kanalizace</t>
  </si>
  <si>
    <t>1241837478</t>
  </si>
  <si>
    <t>274</t>
  </si>
  <si>
    <t>76716186</t>
  </si>
  <si>
    <t>Přemístěných stávajících satelitů z fasády na společné nástřešní tyče včetně přívodních kabelů</t>
  </si>
  <si>
    <t>-1677622575</t>
  </si>
  <si>
    <t>275</t>
  </si>
  <si>
    <t>76716187</t>
  </si>
  <si>
    <t>Dodávka a montáž venkovního čístícího škrabáku 400x600 mm vsazeného do systémové vany z polymerbetonu</t>
  </si>
  <si>
    <t>-1832168905</t>
  </si>
  <si>
    <t>Poznámka k položce:
Cena položky musí obsahovat i napojení na dešťovou kanalizaci v délce 10,0 m včetně zemních prací</t>
  </si>
  <si>
    <t>"viz výkres D.1.1.36" 3</t>
  </si>
  <si>
    <t>276</t>
  </si>
  <si>
    <t>76716188</t>
  </si>
  <si>
    <t>Dodávka a montáž nerezových dvířek  600x600 mm včetně rámečku na šířku zateplení</t>
  </si>
  <si>
    <t>1019511112</t>
  </si>
  <si>
    <t>"plynová skříň" 1</t>
  </si>
  <si>
    <t>"elektro skříň, telefon" 5</t>
  </si>
  <si>
    <t>277</t>
  </si>
  <si>
    <t>76781261</t>
  </si>
  <si>
    <t>Dodávka a montáž ocelové markýzy nad vstupem, k-ce nýtovaná pásovina, včetně kotvení a povrchové úpravy žárovým zinkováním - bližší specifikace viz výkres D.1.1.41</t>
  </si>
  <si>
    <t>-484573604</t>
  </si>
  <si>
    <t>278</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</si>
  <si>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</si>
  <si>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D.1.1.42, D1.1.1.43</t>
  </si>
  <si>
    <t>2066579023</t>
  </si>
  <si>
    <t>279</t>
  </si>
  <si>
    <t>76781263</t>
  </si>
  <si>
    <t>Dodávka a montáž ocelového balkónu se zábradlím (částečně se použije původní) včetně kotvení a povrchové úpravy žárovým zinkováním - bližší specifikace viz výkres D.1.1.40, D1.1.1.41</t>
  </si>
  <si>
    <t>1089958752</t>
  </si>
  <si>
    <t>280</t>
  </si>
  <si>
    <t>76781264</t>
  </si>
  <si>
    <t>Dodávka a montáž ocelového zábradlí lodžie (úprava stávajícího zábradlí) včetně kotvení přes kotevní desku z termoplastické pěny a povrchové úpravy žárovým zinkováním - bližší specifikace viz výkres D.1.1.38, D1.1.1.39</t>
  </si>
  <si>
    <t>-624547067</t>
  </si>
  <si>
    <t>"viz výkres č. D.1.1.09" 2,20+1,10</t>
  </si>
  <si>
    <t>281</t>
  </si>
  <si>
    <t>76781265</t>
  </si>
  <si>
    <t xml:space="preserve">Příplatek k montáži ocelových k-cí za kotvení s omezenín tepelných mostů - viz výkres D.1.1 </t>
  </si>
  <si>
    <t>132579891</t>
  </si>
  <si>
    <t>282</t>
  </si>
  <si>
    <t>76781266</t>
  </si>
  <si>
    <t>Dodávka a montáž Netopýří budka do zateplení 420/500/100 mm</t>
  </si>
  <si>
    <t>854488167</t>
  </si>
  <si>
    <t>283</t>
  </si>
  <si>
    <t>998767102</t>
  </si>
  <si>
    <t>Přesun hmot tonážní pro zámečnické konstrukce v objektech v do 12 m</t>
  </si>
  <si>
    <t>740135406</t>
  </si>
  <si>
    <t>771</t>
  </si>
  <si>
    <t>Podlahy z dlaždic</t>
  </si>
  <si>
    <t>284</t>
  </si>
  <si>
    <t>771474113</t>
  </si>
  <si>
    <t>Montáž soklíků z dlaždic keramických rovných flexibilní lepidlo v do 120 mm</t>
  </si>
  <si>
    <t>-1272059641</t>
  </si>
  <si>
    <t>"viz výkres D.1.1.37" 1,45+1,45+2,41</t>
  </si>
  <si>
    <t>285</t>
  </si>
  <si>
    <t>771574113</t>
  </si>
  <si>
    <t>Montáž podlah keramických režných hladkých lepených flexibilním lepidlem do 12 ks/m2</t>
  </si>
  <si>
    <t>-436942874</t>
  </si>
  <si>
    <t>"viz výkres D.1.1.37" (2,41*1,25)+(0,90*0,35)+(0,80*0,80)+((0,80+0,80+0,80)*0,30)</t>
  </si>
  <si>
    <t>"v místě přesunutých vstupních dveří" 6,50</t>
  </si>
  <si>
    <t>286</t>
  </si>
  <si>
    <t>597614080</t>
  </si>
  <si>
    <t>dlaždice keramické slinuté neglazované mrazuvzdorné 29,8 x 29,8 x 0,9 cm</t>
  </si>
  <si>
    <t>-1346268717</t>
  </si>
  <si>
    <t>"množství převzato z položky č. 771474113" 5,31*0,10*1,20</t>
  </si>
  <si>
    <t>"množství převzato z položky č. 771574113" 11,188</t>
  </si>
  <si>
    <t>11,825*1,15 'Přepočtené koeficientem množství</t>
  </si>
  <si>
    <t>287</t>
  </si>
  <si>
    <t>771591111</t>
  </si>
  <si>
    <t>Podlahy penetrace podkladu</t>
  </si>
  <si>
    <t>772140031</t>
  </si>
  <si>
    <t>"množství převzato z položky č. 771474113" 5,31*0,10</t>
  </si>
  <si>
    <t>288</t>
  </si>
  <si>
    <t>771591115</t>
  </si>
  <si>
    <t>Podlahy spárování silikonem</t>
  </si>
  <si>
    <t>-843752630</t>
  </si>
  <si>
    <t>"viz výkres D.1.1.37" 1,45+1,45+2,41+0,80+0,80+0,80</t>
  </si>
  <si>
    <t>289</t>
  </si>
  <si>
    <t>771591172</t>
  </si>
  <si>
    <t>Montáž profilu pro schodové hrany</t>
  </si>
  <si>
    <t>-1207487679</t>
  </si>
  <si>
    <t>"viz výkres D.1.1.37" 0,80+0,80+0,80</t>
  </si>
  <si>
    <t>290</t>
  </si>
  <si>
    <t>590541460</t>
  </si>
  <si>
    <t>profil schodový, ušlechtilá ocel V2A, R 10 V 6, TE 160/100 (16 x 1000 mm)</t>
  </si>
  <si>
    <t>-321825142</t>
  </si>
  <si>
    <t>2,4*1,128 'Přepočtené koeficientem množství</t>
  </si>
  <si>
    <t>291</t>
  </si>
  <si>
    <t>998771102</t>
  </si>
  <si>
    <t>Přesun hmot tonážní pro podlahy z dlaždic v objektech v do 12 m</t>
  </si>
  <si>
    <t>-1826411374</t>
  </si>
  <si>
    <t>783</t>
  </si>
  <si>
    <t>Dokončovací práce - nátěry</t>
  </si>
  <si>
    <t>292</t>
  </si>
  <si>
    <t>783301311</t>
  </si>
  <si>
    <t>Odmaštění zámečnických konstrukcí vodou ředitelným odmašťovačem</t>
  </si>
  <si>
    <t>-487766065</t>
  </si>
  <si>
    <t>"viz výkres D.1.1.01" 5*5,00*0,25</t>
  </si>
  <si>
    <t>"viz výkres D.1.1.04" 3*5,00*0,25</t>
  </si>
  <si>
    <t>293</t>
  </si>
  <si>
    <t>783314203</t>
  </si>
  <si>
    <t>Základní antikorozní jednonásobný syntetický samozákladující nátěr zámečnických konstrukcí</t>
  </si>
  <si>
    <t>1441443206</t>
  </si>
  <si>
    <t>294</t>
  </si>
  <si>
    <t>783317105</t>
  </si>
  <si>
    <t>Krycí jednonásobný syntetický samozákladující nátěr zámečnických konstrukcí</t>
  </si>
  <si>
    <t>-1427839037</t>
  </si>
  <si>
    <t>295</t>
  </si>
  <si>
    <t>783813111</t>
  </si>
  <si>
    <t>Penetrační syntetický nátěr hladkých povrchů z desek na bázi dřeva</t>
  </si>
  <si>
    <t>-2025647196</t>
  </si>
  <si>
    <t>296</t>
  </si>
  <si>
    <t>783817401</t>
  </si>
  <si>
    <t>Krycí dvojnásobný syntetický nátěr hladkých betonových povrchů</t>
  </si>
  <si>
    <t>409987290</t>
  </si>
  <si>
    <t>784</t>
  </si>
  <si>
    <t>Dokončovací práce - malby a tapety</t>
  </si>
  <si>
    <t>297</t>
  </si>
  <si>
    <t>784181101</t>
  </si>
  <si>
    <t>Základní akrylátová jednonásobná penetrace podkladu v místnostech výšky do 3,80m</t>
  </si>
  <si>
    <t>-1825117534</t>
  </si>
  <si>
    <t>750,00</t>
  </si>
  <si>
    <t>298</t>
  </si>
  <si>
    <t>784221101</t>
  </si>
  <si>
    <t>Dvojnásobné bílé malby  ze směsí za sucha dobře otěruvzdorných v místnostech do 3,80 m</t>
  </si>
  <si>
    <t>1257486283</t>
  </si>
  <si>
    <t>HZS</t>
  </si>
  <si>
    <t>Hodinové zúčtovací sazby</t>
  </si>
  <si>
    <t>299</t>
  </si>
  <si>
    <t>HZS1291</t>
  </si>
  <si>
    <t>Hodinová zúčtovací sazba pomocný stavební dělník</t>
  </si>
  <si>
    <t>hod</t>
  </si>
  <si>
    <t>512</t>
  </si>
  <si>
    <t>1291156863</t>
  </si>
  <si>
    <t>"vyklizení půdy" 35,00</t>
  </si>
  <si>
    <t>300</t>
  </si>
  <si>
    <t>HZS4212</t>
  </si>
  <si>
    <t>Hodinová zúčtovací sazba revizní technik specialista</t>
  </si>
  <si>
    <t>10739444</t>
  </si>
  <si>
    <t>"revize hromosvodu" 7</t>
  </si>
  <si>
    <t>VRN</t>
  </si>
  <si>
    <t>Vedlejší rozpočtové náklady</t>
  </si>
  <si>
    <t>VRN1</t>
  </si>
  <si>
    <t>Průzkumné, geodetické a projektové práce</t>
  </si>
  <si>
    <t>301</t>
  </si>
  <si>
    <t>011503000</t>
  </si>
  <si>
    <t>Výtahová zkouška pro kotvení KZS</t>
  </si>
  <si>
    <t>Kč</t>
  </si>
  <si>
    <t>1024</t>
  </si>
  <si>
    <t>741807718</t>
  </si>
  <si>
    <t>302</t>
  </si>
  <si>
    <t>013254000</t>
  </si>
  <si>
    <t>Dokumentace skutečného provedení stavby</t>
  </si>
  <si>
    <t>1691496095</t>
  </si>
  <si>
    <t>VRN3</t>
  </si>
  <si>
    <t>Zařízení staveniště</t>
  </si>
  <si>
    <t>303</t>
  </si>
  <si>
    <t>030001000</t>
  </si>
  <si>
    <t>-880168713</t>
  </si>
  <si>
    <t>VRN4</t>
  </si>
  <si>
    <t>Inženýrská činnost</t>
  </si>
  <si>
    <t>304</t>
  </si>
  <si>
    <t>042503000</t>
  </si>
  <si>
    <t>Plán BOZP na staveništi</t>
  </si>
  <si>
    <t>-921633217</t>
  </si>
  <si>
    <t>305</t>
  </si>
  <si>
    <t>045203000</t>
  </si>
  <si>
    <t>Kompletační činnost</t>
  </si>
  <si>
    <t>-589504864</t>
  </si>
  <si>
    <t>306</t>
  </si>
  <si>
    <t>049103000</t>
  </si>
  <si>
    <t>Náklady vzniklé v souvislosti s realizací stavby - statický posudek na průrazy VZT přes nosné k-ce</t>
  </si>
  <si>
    <t>426289469</t>
  </si>
  <si>
    <t>VRN6</t>
  </si>
  <si>
    <t>Územní vlivy</t>
  </si>
  <si>
    <t>307</t>
  </si>
  <si>
    <t>06310300</t>
  </si>
  <si>
    <t>Biologický dohled stavby - opatření na ochranu hnízdišť rorýsů a úkrytů netopýrů</t>
  </si>
  <si>
    <t>1448957931</t>
  </si>
  <si>
    <t>VRN7</t>
  </si>
  <si>
    <t>Provozní vlivy</t>
  </si>
  <si>
    <t>308</t>
  </si>
  <si>
    <t>071103000</t>
  </si>
  <si>
    <t>Provoz investora</t>
  </si>
  <si>
    <t>1458454674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</si>
  <si>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</si>
  <si>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</si>
  <si>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</si>
  <si>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</si>
  <si>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</si>
  <si>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</si>
  <si>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</si>
  <si>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</si>
  <si>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</si>
  <si>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</si>
  <si>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</si>
  <si>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</si>
  <si>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</si>
  <si>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</si>
  <si>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</si>
  <si>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</si>
  <si>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</si>
  <si>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</si>
  <si>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</si>
  <si>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</si>
  <si>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</si>
  <si>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</si>
  <si>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</si>
  <si>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</si>
  <si>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</si>
  <si>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</si>
  <si>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</si>
  <si>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</si>
  <si>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</si>
  <si>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</si>
  <si>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</si>
  <si>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</si>
  <si>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</si>
  <si>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</si>
  <si>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</si>
  <si>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</si>
  <si>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</si>
  <si>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</si>
  <si>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</si>
  <si>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</si>
  <si>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</si>
  <si>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</si>
  <si>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</si>
  <si>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</si>
  <si>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</si>
  <si>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</si>
  <si>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</si>
  <si>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</si>
  <si>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</si>
  <si>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</si>
  <si>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</si>
  <si>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</si>
  <si>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</si>
  <si>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</si>
  <si>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</si>
  <si>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</si>
  <si>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</si>
  <si>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</si>
  <si>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</si>
  <si>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</si>
  <si>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</si>
  <si>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</si>
  <si>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</si>
  <si>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</si>
  <si>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</si>
  <si>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</si>
  <si>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</si>
  <si>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</si>
  <si>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</si>
  <si>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</si>
  <si>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</si>
  <si>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</si>
  <si>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</si>
  <si>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</si>
  <si>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</si>
  <si>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</si>
  <si>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</si>
  <si>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</si>
  <si>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</si>
  <si>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</si>
  <si>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</si>
  <si>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</si>
  <si>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</si>
  <si>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</si>
  <si>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</si>
  <si>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</si>
  <si>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</si>
  <si>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</si>
  <si>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</si>
  <si>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</si>
  <si>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</si>
  <si>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</si>
  <si>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</si>
  <si>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</si>
  <si>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</si>
  <si>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</si>
  <si>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</si>
  <si>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</si>
  <si>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</si>
  <si>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</si>
  <si>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</si>
  <si>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</si>
  <si>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</si>
  <si>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</si>
  <si>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</si>
  <si>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</si>
  <si>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</si>
  <si>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</si>
  <si>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</si>
  <si>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</si>
  <si>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</si>
  <si>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</si>
  <si>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</si>
  <si>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</si>
  <si>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</si>
  <si>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</si>
  <si>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</si>
  <si>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</si>
  <si>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</si>
  <si>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</si>
  <si>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</si>
  <si>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</si>
  <si>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</si>
  <si>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</si>
  <si>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</si>
  <si>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</si>
  <si>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</si>
  <si>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</si>
  <si>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</si>
  <si>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</si>
  <si>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</si>
  <si>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</si>
  <si>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</si>
  <si>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</si>
  <si>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</si>
  <si>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</si>
  <si>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</si>
  <si>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</si>
  <si>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</si>
  <si>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</si>
  <si>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</si>
  <si>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</si>
  <si>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</si>
  <si>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</si>
  <si>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</si>
  <si>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</si>
  <si>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</si>
  <si>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</si>
  <si>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</si>
  <si>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</si>
  <si>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</si>
  <si>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</si>
  <si>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</si>
  <si>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</si>
  <si>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</si>
  <si>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</si>
  <si>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</si>
  <si>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</si>
  <si>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</si>
  <si>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</si>
  <si>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</si>
  <si>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</si>
  <si>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</si>
  <si>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</si>
  <si>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</si>
  <si>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</si>
  <si>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</si>
  <si>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</si>
  <si>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</si>
  <si>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</si>
  <si>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</si>
  <si>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</si>
  <si>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</si>
  <si>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</si>
  <si>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</si>
  <si>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</si>
  <si>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</si>
  <si>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</si>
  <si>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</si>
  <si>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</si>
  <si>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</si>
  <si>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</si>
  <si>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</si>
  <si>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</si>
  <si>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</si>
  <si>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</si>
  <si>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</si>
  <si>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</si>
  <si>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</si>
  <si>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</si>
  <si>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</si>
  <si>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E, Medvídků č.p. 215, 216</t>
  </si>
  <si>
    <t>Z toho:</t>
  </si>
  <si>
    <t>Způsobilé výdaje - hlavní aktivity</t>
  </si>
  <si>
    <t>DPH 21 %</t>
  </si>
  <si>
    <t>cena bez DPH</t>
  </si>
  <si>
    <t>cena s DPH</t>
  </si>
  <si>
    <t>Způsobilé výdaje - vedlejší aktivity</t>
  </si>
  <si>
    <t>Nepůsobilé výdaje</t>
  </si>
  <si>
    <t>6363119</t>
  </si>
  <si>
    <t>Oprava podlahy po vybouraných otvorů do stropu (podkladní mazanina + nášlapná vrtsva)</t>
  </si>
  <si>
    <t>-1473678551</t>
  </si>
  <si>
    <t>"stavební přípomoce TZB" 4*2</t>
  </si>
  <si>
    <t>965042121</t>
  </si>
  <si>
    <t>Bourání podkladů pod dlažby nebo mazanin betonových nebo z litého asfaltu tl do 100 mm pl do 1 m2</t>
  </si>
  <si>
    <t>-789679319</t>
  </si>
  <si>
    <t>"stavební přípomoce TZB" (4*2*0,50)*0,10</t>
  </si>
  <si>
    <t>971033231</t>
  </si>
  <si>
    <t>Vybourání otvorů ve zdivu cihelném pl do 0,0225 m2 na MVC nebo MV tl do 150 mm</t>
  </si>
  <si>
    <t>-1440960721</t>
  </si>
  <si>
    <t>"stavební přípomoce TZB" 18*2</t>
  </si>
  <si>
    <t>971033241</t>
  </si>
  <si>
    <t>Vybourání otvorů ve zdivu cihelném pl do 0,0225 m2 na MVC nebo MV tl do 300 mm</t>
  </si>
  <si>
    <t>-995351529</t>
  </si>
  <si>
    <t>"stavební přípomoce TZB" 2*12</t>
  </si>
  <si>
    <t>971033251</t>
  </si>
  <si>
    <t>Vybourání otvorů ve zdivu cihelném pl do 0,0225 m2 na MVC nebo MV tl do 450 mm</t>
  </si>
  <si>
    <t>-985300329</t>
  </si>
  <si>
    <t>"stavební přípomoce TZB" 12*2</t>
  </si>
  <si>
    <t>971033341</t>
  </si>
  <si>
    <t>Vybourání otvorů ve zdivu cihelném pl do 0,09 m2 na MVC nebo MV tl do 300 mm</t>
  </si>
  <si>
    <t>2081055297</t>
  </si>
  <si>
    <t>"stavební přípomoce TZB" 2*2</t>
  </si>
  <si>
    <t>972054341</t>
  </si>
  <si>
    <t>Vybourání otvorů v ŽB stropech nebo klenbách pl do 0,25 m2 tl do 150 mm</t>
  </si>
  <si>
    <t>1521734455</t>
  </si>
  <si>
    <t>974031389</t>
  </si>
  <si>
    <t>Vysekání rýh ve zdivu cihelném pro komínové nebo ventilační průduchy hl do 300 mm š do 450 mm</t>
  </si>
  <si>
    <t>-445227343</t>
  </si>
  <si>
    <t>"stavební přípomoce TZB" 3,30*2</t>
  </si>
  <si>
    <t>114,307*11 'Přepočtené koeficientem množství</t>
  </si>
  <si>
    <t>309</t>
  </si>
  <si>
    <t>311</t>
  </si>
  <si>
    <t>312</t>
  </si>
  <si>
    <t>313</t>
  </si>
  <si>
    <t>314</t>
  </si>
  <si>
    <t>315</t>
  </si>
  <si>
    <t>316</t>
  </si>
  <si>
    <t>317</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</si>
  <si>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</si>
  <si>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319</t>
  </si>
  <si>
    <t>318</t>
  </si>
  <si>
    <t>310</t>
  </si>
  <si>
    <t>98,45*1,05 'Přepočtené koeficientem množství</t>
  </si>
  <si>
    <t>"hlavní fasáda" (32,90+18,50+10,25+8,30+22,60+10,25)-(1,45*3)</t>
  </si>
  <si>
    <t>848383809</t>
  </si>
  <si>
    <t>lišta soklová Al s okapničkou, zakládací U 20 cm, 0,95/200 cm</t>
  </si>
  <si>
    <t>590516570</t>
  </si>
  <si>
    <t>102,8*1,05 'Přepočtené koeficientem množství</t>
  </si>
  <si>
    <t>"sokl" 32,90+18,50+10,25+8,30+22,60+10,25</t>
  </si>
  <si>
    <t>1205044925</t>
  </si>
  <si>
    <t>lišta soklová Al s okapničkou, zakládací U 10 cm, 0,95/200 cm</t>
  </si>
  <si>
    <t>590516470</t>
  </si>
  <si>
    <t>-1757210812</t>
  </si>
  <si>
    <t>Montáž zakládacích soklových lišt kontaktního zateplení</t>
  </si>
  <si>
    <t>622252001</t>
  </si>
  <si>
    <t>okno plastové jednokřídlé 1xotvíravé a sklopné, 530 x 570 mm, zasklení izolačním dvojsklem Uw=1,1 W/m2K, barva bílá/bílá</t>
  </si>
  <si>
    <t>okno plastové dvoukřídlové 1xotvíravé + 1xotvíravé a sklopné, 1330 x 570 mm, zasklení izolačním dvojsklem Uw=1,1 W/m2K, barva bílá/bílá</t>
  </si>
  <si>
    <t>okno plastové dvoukřídlové 1xotvíravé + 1xotvíravé a sklopné, 1170 x 570 mm, zasklení izolačním dvojsklem Uw=1,1 W/m2K, barva bílá/bílá</t>
  </si>
  <si>
    <t>Oplechování parapetů rovných celoplošně lepené z taženého hliníku rš 230 mm, včetně ALU krytek, odstín bude vybrán v průběhu realizace</t>
  </si>
  <si>
    <t>76424644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</si>
</sst>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0"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
      <sz val="10"/>
      <name val="Trebuchet MS"/>
    </font>
    <font>
      <sz val="10"/>
      <color rgb="FF960000"/>
      <name val="Trebuchet MS"/>
    </font>
    <font>
      <u/>
      <sz val="11"/>
      <color theme="10"/>
      <name val="Calibri"/>
      <scheme val="minor"/>
    </font>
    <font>
      <sz val="10"/>
      <color theme="10"/>
      <name val="Trebuchet MS"/>
    </font>
    <font>
      <sz val="8"/>
      <color rgb="FF3366FF"/>
      <name val="Trebuchet MS"/>
    </font>
    <font>
      <b/>
      <sz val="16"/>
      <name val="Trebuchet MS"/>
    </font>
    <font>
      <sz val="9"/>
      <color rgb="FF969696"/>
      <name val="Trebuchet MS"/>
    </font>
    <font>
      <b/>
      <sz val="12"/>
      <name val="Trebuchet MS"/>
    </font>
    <font>
      <sz val="9"/>
      <name val="Trebuchet MS"/>
    </font>
    <font>
      <b/>
      <sz val="10"/>
      <name val="Trebuchet MS"/>
    </font>
    <font>
      <b/>
      <sz val="12"/>
      <color rgb="FF960000"/>
      <name val="Trebuchet MS"/>
    </font>
    <font>
      <sz val="8"/>
      <color rgb="FF969696"/>
      <name val="Trebuchet MS"/>
    </font>
    <font>
      <b/>
      <sz val="12"/>
      <color rgb="FF800000"/>
      <name val="Trebuchet MS"/>
    </font>
    <font>
      <sz val="12"/>
      <color rgb="FF003366"/>
      <name val="Trebuchet MS"/>
    </font>
    <font>
      <sz val="10"/>
      <color rgb="FF003366"/>
      <name val="Trebuchet MS"/>
    </font>
    <font>
      <sz val="9"/>
      <color rgb="FF000000"/>
      <name val="Trebuchet MS"/>
    </font>
    <font>
      <sz val="8"/>
      <color rgb="FF960000"/>
      <name val="Trebuchet MS"/>
    </font>
    <font>
      <b/>
      <sz val="8"/>
      <name val="Trebuchet MS"/>
    </font>
    <font>
      <sz val="8"/>
      <color rgb="FF003366"/>
      <name val="Trebuchet MS"/>
    </font>
    <font>
      <sz val="8"/>
      <color rgb="FF800080"/>
      <name val="Trebuchet MS"/>
    </font>
    <font>
      <sz val="7"/>
      <color rgb="FF969696"/>
      <name val="Trebuchet MS"/>
    </font>
    <font>
      <sz val="8"/>
      <color rgb="FF505050"/>
      <name val="Trebuchet MS"/>
    </font>
    <font>
      <i/>
      <sz val="8"/>
      <color rgb="FF0000FF"/>
      <name val="Trebuchet MS"/>
    </font>
    <font>
      <i/>
      <sz val="7"/>
      <color rgb="FF969696"/>
      <name val="Trebuchet MS"/>
    </font>
  </fonts>
  <fills count="12">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0">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25" fillId="2" borderId="1"/>
    <xf numFmtId="0" fontId="28" fillId="2" borderId="1" applyNumberFormat="0" applyFill="0" applyBorder="0" applyAlignment="0" applyProtection="0"/>
    <xf numFmtId="0" fontId="25" fillId="2" borderId="1"/>
    <xf numFmtId="0" fontId="25" fillId="2" borderId="1"/>
  </cellStyleXfs>
  <cellXfs count="384">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33" xfId="1" applyNumberFormat="1" applyFont="1" applyBorder="1" applyAlignment="1">
      <alignment wrapText="1"/>
    </xf>
    <xf numFmtId="3" fontId="12" fillId="2" borderId="34" xfId="1" applyNumberFormat="1" applyFont="1" applyBorder="1" applyAlignment="1">
      <alignment wrapText="1"/>
    </xf>
    <xf numFmtId="168" fontId="12" fillId="2" borderId="34" xfId="1" applyNumberFormat="1" applyFont="1" applyBorder="1" applyAlignment="1">
      <alignment horizontal="right" wrapText="1"/>
    </xf>
    <xf numFmtId="168" fontId="12" fillId="2" borderId="35" xfId="1" applyNumberFormat="1" applyFont="1" applyBorder="1" applyAlignment="1">
      <alignment horizontal="right" wrapText="1"/>
    </xf>
    <xf numFmtId="49" fontId="17" fillId="6" borderId="36" xfId="1" applyNumberFormat="1" applyFont="1" applyFill="1" applyBorder="1" applyAlignment="1">
      <alignment wrapText="1"/>
    </xf>
    <xf numFmtId="3" fontId="19" fillId="6" borderId="37" xfId="1" applyNumberFormat="1" applyFont="1" applyFill="1" applyBorder="1" applyAlignment="1">
      <alignment wrapText="1"/>
    </xf>
    <xf numFmtId="168" fontId="17" fillId="6" borderId="37" xfId="1" applyNumberFormat="1" applyFont="1" applyFill="1" applyBorder="1" applyAlignment="1">
      <alignment horizontal="right" wrapText="1"/>
    </xf>
    <xf numFmtId="168" fontId="17" fillId="6" borderId="38" xfId="1" applyNumberFormat="1" applyFont="1" applyFill="1" applyBorder="1" applyAlignment="1">
      <alignment horizontal="right" wrapText="1"/>
    </xf>
    <xf numFmtId="49" fontId="19" fillId="7" borderId="36" xfId="1" applyNumberFormat="1" applyFont="1" applyFill="1" applyBorder="1" applyAlignment="1">
      <alignment wrapText="1"/>
    </xf>
    <xf numFmtId="3" fontId="19" fillId="2" borderId="37" xfId="1" applyNumberFormat="1" applyFont="1" applyFill="1" applyBorder="1" applyAlignment="1">
      <alignment wrapText="1"/>
    </xf>
    <xf numFmtId="168" fontId="19" fillId="7" borderId="37" xfId="1" applyNumberFormat="1" applyFont="1" applyFill="1" applyBorder="1" applyAlignment="1">
      <alignment wrapText="1"/>
    </xf>
    <xf numFmtId="168" fontId="19" fillId="2" borderId="37" xfId="1" applyNumberFormat="1" applyFont="1" applyFill="1" applyBorder="1" applyAlignment="1">
      <alignment horizontal="right" wrapText="1"/>
    </xf>
    <xf numFmtId="168" fontId="19" fillId="2" borderId="38" xfId="1" applyNumberFormat="1" applyFont="1" applyFill="1" applyBorder="1" applyAlignment="1">
      <alignment horizontal="right" wrapText="1"/>
    </xf>
    <xf numFmtId="49" fontId="17" fillId="2" borderId="36" xfId="4" applyNumberFormat="1" applyFont="1" applyFill="1" applyBorder="1" applyAlignment="1">
      <alignment wrapText="1"/>
    </xf>
    <xf numFmtId="0" fontId="17" fillId="2" borderId="37" xfId="4" applyFont="1" applyFill="1" applyBorder="1"/>
    <xf numFmtId="168" fontId="17" fillId="2" borderId="37" xfId="1" applyNumberFormat="1" applyFont="1" applyFill="1" applyBorder="1" applyAlignment="1">
      <alignment horizontal="right" wrapText="1"/>
    </xf>
    <xf numFmtId="168" fontId="17" fillId="2" borderId="38"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39" xfId="4" applyNumberFormat="1" applyFont="1" applyBorder="1" applyAlignment="1">
      <alignment wrapText="1"/>
    </xf>
    <xf numFmtId="3" fontId="17" fillId="2" borderId="40" xfId="1" applyNumberFormat="1" applyFont="1" applyBorder="1" applyAlignment="1">
      <alignment wrapText="1"/>
    </xf>
    <xf numFmtId="168" fontId="17" fillId="2" borderId="40" xfId="1" applyNumberFormat="1" applyFont="1" applyBorder="1" applyAlignment="1">
      <alignment horizontal="right" wrapText="1"/>
    </xf>
    <xf numFmtId="168" fontId="17" fillId="2" borderId="41" xfId="1" applyNumberFormat="1" applyFont="1" applyBorder="1" applyAlignment="1">
      <alignment horizontal="right" wrapText="1"/>
    </xf>
    <xf numFmtId="49" fontId="19" fillId="2" borderId="36" xfId="1" applyNumberFormat="1" applyFont="1" applyBorder="1" applyAlignment="1">
      <alignment wrapText="1"/>
    </xf>
    <xf numFmtId="3" fontId="19" fillId="2" borderId="37" xfId="1" applyNumberFormat="1" applyFont="1" applyBorder="1" applyAlignment="1">
      <alignment wrapText="1"/>
    </xf>
    <xf numFmtId="168" fontId="17" fillId="2" borderId="37" xfId="1" applyNumberFormat="1" applyFont="1" applyBorder="1" applyAlignment="1">
      <alignment horizontal="right" wrapText="1"/>
    </xf>
    <xf numFmtId="168" fontId="19" fillId="2" borderId="38" xfId="1" applyNumberFormat="1" applyFont="1" applyBorder="1" applyAlignment="1">
      <alignment horizontal="right" wrapText="1"/>
    </xf>
    <xf numFmtId="49" fontId="19" fillId="2" borderId="36" xfId="4" applyNumberFormat="1" applyFont="1" applyBorder="1" applyAlignment="1">
      <alignment wrapText="1"/>
    </xf>
    <xf numFmtId="168" fontId="19" fillId="2" borderId="37" xfId="1" applyNumberFormat="1" applyFont="1" applyBorder="1" applyAlignment="1">
      <alignment horizontal="right" wrapText="1"/>
    </xf>
    <xf numFmtId="168" fontId="17" fillId="2" borderId="38" xfId="1" applyNumberFormat="1" applyFont="1" applyBorder="1" applyAlignment="1">
      <alignment horizontal="right" wrapText="1"/>
    </xf>
    <xf numFmtId="49" fontId="17" fillId="2" borderId="36" xfId="4" applyNumberFormat="1" applyFont="1" applyBorder="1" applyAlignment="1">
      <alignment wrapText="1"/>
    </xf>
    <xf numFmtId="49" fontId="19" fillId="2" borderId="1" xfId="1" applyNumberFormat="1" applyFont="1" applyAlignment="1">
      <alignment wrapText="1"/>
    </xf>
    <xf numFmtId="49" fontId="21" fillId="2" borderId="42"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43" xfId="1" applyNumberFormat="1" applyFont="1" applyBorder="1" applyAlignment="1">
      <alignment horizontal="right" wrapText="1"/>
    </xf>
    <xf numFmtId="3" fontId="12" fillId="2" borderId="43"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49" fontId="17" fillId="2" borderId="42"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43" xfId="1" applyNumberFormat="1" applyFont="1" applyBorder="1" applyAlignment="1">
      <alignment horizontal="right" wrapText="1"/>
    </xf>
    <xf numFmtId="49" fontId="21" fillId="0" borderId="42" xfId="4" applyNumberFormat="1" applyFont="1" applyFill="1" applyBorder="1" applyAlignment="1">
      <alignment wrapText="1"/>
    </xf>
    <xf numFmtId="3" fontId="12" fillId="0" borderId="1" xfId="1" applyNumberFormat="1" applyFont="1" applyFill="1" applyBorder="1" applyAlignment="1">
      <alignment wrapText="1"/>
    </xf>
    <xf numFmtId="3" fontId="12" fillId="0" borderId="1" xfId="1" applyNumberFormat="1" applyFont="1" applyFill="1" applyBorder="1" applyAlignment="1">
      <alignment horizontal="right" wrapText="1"/>
    </xf>
    <xf numFmtId="3" fontId="21" fillId="0" borderId="43" xfId="1" applyNumberFormat="1" applyFont="1" applyFill="1" applyBorder="1" applyAlignment="1">
      <alignment horizontal="right" wrapText="1"/>
    </xf>
    <xf numFmtId="49" fontId="24" fillId="10" borderId="37" xfId="4" applyNumberFormat="1" applyFont="1" applyFill="1" applyBorder="1" applyAlignment="1">
      <alignment wrapText="1"/>
    </xf>
    <xf numFmtId="3" fontId="24" fillId="10" borderId="37" xfId="1" applyNumberFormat="1" applyFont="1" applyFill="1" applyBorder="1" applyAlignment="1">
      <alignment wrapText="1"/>
    </xf>
    <xf numFmtId="3" fontId="24" fillId="10" borderId="37" xfId="1" applyNumberFormat="1" applyFont="1" applyFill="1" applyBorder="1" applyAlignment="1">
      <alignment horizontal="right" wrapText="1"/>
    </xf>
    <xf numFmtId="168" fontId="24" fillId="10" borderId="37" xfId="1" applyNumberFormat="1" applyFont="1" applyFill="1" applyBorder="1" applyAlignment="1">
      <alignment horizontal="right" wrapText="1"/>
    </xf>
    <xf numFmtId="49" fontId="24" fillId="2" borderId="37" xfId="4" applyNumberFormat="1" applyFont="1" applyBorder="1" applyAlignment="1">
      <alignment wrapText="1"/>
    </xf>
    <xf numFmtId="3" fontId="24" fillId="2" borderId="37" xfId="1" applyNumberFormat="1" applyFont="1" applyBorder="1" applyAlignment="1">
      <alignment wrapText="1"/>
    </xf>
    <xf numFmtId="3" fontId="24" fillId="2" borderId="37" xfId="1" applyNumberFormat="1" applyFont="1" applyBorder="1" applyAlignment="1">
      <alignment horizontal="right" wrapText="1"/>
    </xf>
    <xf numFmtId="168" fontId="24" fillId="2" borderId="37" xfId="1" applyNumberFormat="1" applyFont="1" applyBorder="1" applyAlignment="1">
      <alignment horizontal="right" wrapText="1"/>
    </xf>
    <xf numFmtId="49" fontId="24" fillId="9" borderId="37" xfId="4" applyNumberFormat="1" applyFont="1" applyFill="1" applyBorder="1" applyAlignment="1">
      <alignment wrapText="1"/>
    </xf>
    <xf numFmtId="3" fontId="24" fillId="9" borderId="37" xfId="1" applyNumberFormat="1" applyFont="1" applyFill="1" applyBorder="1" applyAlignment="1">
      <alignment wrapText="1"/>
    </xf>
    <xf numFmtId="3" fontId="24" fillId="9" borderId="37" xfId="1" applyNumberFormat="1" applyFont="1" applyFill="1" applyBorder="1" applyAlignment="1">
      <alignment horizontal="right" wrapText="1"/>
    </xf>
    <xf numFmtId="168" fontId="24" fillId="9" borderId="37" xfId="1" applyNumberFormat="1" applyFont="1" applyFill="1" applyBorder="1" applyAlignment="1">
      <alignment horizontal="right" wrapText="1"/>
    </xf>
    <xf numFmtId="49" fontId="24" fillId="0" borderId="37" xfId="4" applyNumberFormat="1" applyFont="1" applyFill="1" applyBorder="1" applyAlignment="1">
      <alignment wrapText="1"/>
    </xf>
    <xf numFmtId="49" fontId="24" fillId="8" borderId="37" xfId="4" applyNumberFormat="1" applyFont="1" applyFill="1" applyBorder="1" applyAlignment="1">
      <alignment wrapText="1"/>
    </xf>
    <xf numFmtId="3" fontId="24" fillId="8" borderId="37" xfId="1" applyNumberFormat="1" applyFont="1" applyFill="1" applyBorder="1" applyAlignment="1">
      <alignment wrapText="1"/>
    </xf>
    <xf numFmtId="3" fontId="24" fillId="8" borderId="37" xfId="1" applyNumberFormat="1" applyFont="1" applyFill="1" applyBorder="1" applyAlignment="1">
      <alignment horizontal="right" wrapText="1"/>
    </xf>
    <xf numFmtId="168" fontId="24" fillId="8" borderId="37" xfId="1" applyNumberFormat="1" applyFont="1" applyFill="1" applyBorder="1" applyAlignment="1">
      <alignment horizontal="right" wrapText="1"/>
    </xf>
    <xf numFmtId="49" fontId="21" fillId="2" borderId="42" xfId="1" applyNumberFormat="1" applyFont="1" applyBorder="1" applyAlignment="1"/>
    <xf numFmtId="0" fontId="28" fillId="3" borderId="1" xfId="7" applyFill="1"/>
    <xf numFmtId="0" fontId="29" fillId="3" borderId="1" xfId="7" applyFont="1" applyFill="1" applyAlignment="1">
      <alignment vertical="center"/>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29" fillId="3" borderId="1" xfId="7" applyFont="1" applyFill="1" applyAlignment="1">
      <alignment vertical="center"/>
    </xf>
    <xf numFmtId="0" fontId="5"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wrapText="1"/>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6" fillId="0" borderId="30" xfId="0" applyFont="1" applyBorder="1" applyAlignment="1" applyProtection="1">
      <alignment horizontal="left" wrapText="1"/>
      <protection locked="0"/>
    </xf>
    <xf numFmtId="0" fontId="25" fillId="2" borderId="1" xfId="9"/>
    <xf numFmtId="0" fontId="25" fillId="2" borderId="1" xfId="9" applyProtection="1">
      <protection locked="0"/>
    </xf>
    <xf numFmtId="0" fontId="0" fillId="2" borderId="1" xfId="9" applyFont="1" applyAlignment="1">
      <alignment vertical="center"/>
    </xf>
    <xf numFmtId="0" fontId="0" fillId="2" borderId="5" xfId="9" applyFont="1" applyBorder="1" applyAlignment="1">
      <alignment vertical="center"/>
    </xf>
    <xf numFmtId="0" fontId="0" fillId="2" borderId="10" xfId="9" applyFont="1" applyBorder="1" applyAlignment="1">
      <alignment vertical="center"/>
    </xf>
    <xf numFmtId="0" fontId="0" fillId="2" borderId="10" xfId="9" applyFont="1" applyBorder="1" applyAlignment="1" applyProtection="1">
      <alignment vertical="center"/>
      <protection locked="0"/>
    </xf>
    <xf numFmtId="0" fontId="0" fillId="2" borderId="9" xfId="9" applyFont="1" applyBorder="1" applyAlignment="1">
      <alignment vertical="center"/>
    </xf>
    <xf numFmtId="0" fontId="0" fillId="2" borderId="1" xfId="9" applyFont="1" applyAlignment="1">
      <alignment horizontal="left" vertical="center"/>
    </xf>
    <xf numFmtId="4" fontId="0" fillId="2" borderId="1" xfId="9" applyNumberFormat="1" applyFont="1" applyAlignment="1">
      <alignment vertical="center"/>
    </xf>
    <xf numFmtId="166" fontId="37" fillId="2" borderId="21" xfId="9" applyNumberFormat="1" applyFont="1" applyBorder="1" applyAlignment="1">
      <alignment vertical="center"/>
    </xf>
    <xf numFmtId="166" fontId="37" fillId="2" borderId="20" xfId="9" applyNumberFormat="1" applyFont="1" applyBorder="1" applyAlignment="1">
      <alignment vertical="center"/>
    </xf>
    <xf numFmtId="0" fontId="0" fillId="2" borderId="20" xfId="9" applyFont="1" applyBorder="1" applyAlignment="1">
      <alignment vertical="center"/>
    </xf>
    <xf numFmtId="0" fontId="37" fillId="2" borderId="20" xfId="9" applyFont="1" applyBorder="1" applyAlignment="1">
      <alignment horizontal="center" vertical="center"/>
    </xf>
    <xf numFmtId="0" fontId="37" fillId="11" borderId="24" xfId="9" applyFont="1" applyFill="1" applyBorder="1" applyAlignment="1" applyProtection="1">
      <alignment horizontal="left" vertical="center"/>
      <protection locked="0"/>
    </xf>
    <xf numFmtId="0" fontId="0" fillId="2" borderId="24" xfId="9" applyFont="1" applyBorder="1" applyAlignment="1" applyProtection="1">
      <alignment horizontal="left" vertical="center" wrapText="1"/>
      <protection locked="0"/>
    </xf>
    <xf numFmtId="4" fontId="0" fillId="2" borderId="24" xfId="9" applyNumberFormat="1" applyFont="1" applyBorder="1" applyAlignment="1" applyProtection="1">
      <alignment vertical="center"/>
      <protection locked="0"/>
    </xf>
    <xf numFmtId="4" fontId="0" fillId="11" borderId="24" xfId="9" applyNumberFormat="1" applyFont="1" applyFill="1" applyBorder="1" applyAlignment="1" applyProtection="1">
      <alignment vertical="center"/>
      <protection locked="0"/>
    </xf>
    <xf numFmtId="167" fontId="0" fillId="2" borderId="24" xfId="9" applyNumberFormat="1" applyFont="1" applyBorder="1" applyAlignment="1" applyProtection="1">
      <alignment vertical="center"/>
      <protection locked="0"/>
    </xf>
    <xf numFmtId="0" fontId="0" fillId="2" borderId="24" xfId="9" applyFont="1" applyBorder="1" applyAlignment="1" applyProtection="1">
      <alignment horizontal="center" vertical="center" wrapText="1"/>
      <protection locked="0"/>
    </xf>
    <xf numFmtId="49" fontId="0" fillId="2" borderId="24" xfId="9" applyNumberFormat="1" applyFont="1" applyBorder="1" applyAlignment="1" applyProtection="1">
      <alignment horizontal="left" vertical="center" wrapText="1"/>
      <protection locked="0"/>
    </xf>
    <xf numFmtId="0" fontId="0" fillId="2" borderId="24" xfId="9" applyFont="1" applyBorder="1" applyAlignment="1" applyProtection="1">
      <alignment horizontal="center" vertical="center"/>
      <protection locked="0"/>
    </xf>
    <xf numFmtId="0" fontId="0" fillId="2" borderId="5" xfId="9" applyFont="1" applyBorder="1" applyAlignment="1" applyProtection="1">
      <alignment vertical="center"/>
      <protection locked="0"/>
    </xf>
    <xf numFmtId="0" fontId="44" fillId="2" borderId="1" xfId="9" applyFont="1" applyAlignment="1"/>
    <xf numFmtId="4" fontId="44" fillId="2" borderId="1" xfId="9" applyNumberFormat="1" applyFont="1" applyAlignment="1">
      <alignment vertical="center"/>
    </xf>
    <xf numFmtId="0" fontId="44" fillId="2" borderId="1" xfId="9" applyFont="1" applyAlignment="1">
      <alignment horizontal="left"/>
    </xf>
    <xf numFmtId="0" fontId="44" fillId="2" borderId="1" xfId="9" applyFont="1" applyAlignment="1">
      <alignment horizontal="center"/>
    </xf>
    <xf numFmtId="166" fontId="44" fillId="2" borderId="16" xfId="9" applyNumberFormat="1" applyFont="1" applyBorder="1" applyAlignment="1"/>
    <xf numFmtId="0" fontId="44" fillId="2" borderId="1" xfId="9" applyFont="1" applyBorder="1" applyAlignment="1"/>
    <xf numFmtId="166" fontId="44" fillId="2" borderId="1" xfId="9" applyNumberFormat="1" applyFont="1" applyBorder="1" applyAlignment="1"/>
    <xf numFmtId="0" fontId="44" fillId="2" borderId="15" xfId="9" applyFont="1" applyBorder="1" applyAlignment="1"/>
    <xf numFmtId="0" fontId="44" fillId="2" borderId="5" xfId="9" applyFont="1" applyBorder="1" applyAlignment="1"/>
    <xf numFmtId="4" fontId="40" fillId="2" borderId="1" xfId="9" applyNumberFormat="1" applyFont="1" applyBorder="1" applyAlignment="1"/>
    <xf numFmtId="0" fontId="44" fillId="2" borderId="1" xfId="9" applyFont="1" applyAlignment="1" applyProtection="1">
      <protection locked="0"/>
    </xf>
    <xf numFmtId="0" fontId="40" fillId="2" borderId="1" xfId="9" applyFont="1" applyBorder="1" applyAlignment="1">
      <alignment horizontal="left"/>
    </xf>
    <xf numFmtId="0" fontId="44" fillId="2" borderId="1" xfId="9" applyFont="1" applyBorder="1" applyAlignment="1">
      <alignment horizontal="left"/>
    </xf>
    <xf numFmtId="166" fontId="37" fillId="2" borderId="16" xfId="9" applyNumberFormat="1" applyFont="1" applyBorder="1" applyAlignment="1">
      <alignment vertical="center"/>
    </xf>
    <xf numFmtId="166" fontId="37" fillId="2" borderId="1" xfId="9" applyNumberFormat="1" applyFont="1" applyBorder="1" applyAlignment="1">
      <alignment vertical="center"/>
    </xf>
    <xf numFmtId="0" fontId="0" fillId="2" borderId="1" xfId="9" applyFont="1" applyBorder="1" applyAlignment="1">
      <alignment vertical="center"/>
    </xf>
    <xf numFmtId="0" fontId="37" fillId="2" borderId="1" xfId="9" applyFont="1" applyBorder="1" applyAlignment="1">
      <alignment horizontal="center" vertical="center"/>
    </xf>
    <xf numFmtId="4" fontId="39" fillId="2" borderId="1" xfId="9" applyNumberFormat="1" applyFont="1" applyAlignment="1"/>
    <xf numFmtId="0" fontId="39" fillId="2" borderId="1" xfId="9" applyFont="1" applyAlignment="1">
      <alignment horizontal="left"/>
    </xf>
    <xf numFmtId="0" fontId="47" fillId="2" borderId="1" xfId="9" applyFont="1" applyAlignment="1">
      <alignment vertical="center"/>
    </xf>
    <xf numFmtId="0" fontId="47" fillId="2" borderId="1" xfId="9" applyFont="1" applyAlignment="1">
      <alignment horizontal="left" vertical="center"/>
    </xf>
    <xf numFmtId="0" fontId="47" fillId="2" borderId="16" xfId="9" applyFont="1" applyBorder="1" applyAlignment="1">
      <alignment vertical="center"/>
    </xf>
    <xf numFmtId="0" fontId="47" fillId="2" borderId="1" xfId="9" applyFont="1" applyBorder="1" applyAlignment="1">
      <alignment vertical="center"/>
    </xf>
    <xf numFmtId="0" fontId="47" fillId="2" borderId="15" xfId="9" applyFont="1" applyBorder="1" applyAlignment="1">
      <alignment vertical="center"/>
    </xf>
    <xf numFmtId="0" fontId="47" fillId="2" borderId="5" xfId="9" applyFont="1" applyBorder="1" applyAlignment="1">
      <alignment vertical="center"/>
    </xf>
    <xf numFmtId="0" fontId="47" fillId="2" borderId="1" xfId="9" applyFont="1" applyAlignment="1" applyProtection="1">
      <alignment vertical="center"/>
      <protection locked="0"/>
    </xf>
    <xf numFmtId="167" fontId="47" fillId="2" borderId="1" xfId="9" applyNumberFormat="1" applyFont="1" applyAlignment="1">
      <alignment vertical="center"/>
    </xf>
    <xf numFmtId="0" fontId="47" fillId="2" borderId="1" xfId="9" applyFont="1" applyAlignment="1">
      <alignment horizontal="left" vertical="center" wrapText="1"/>
    </xf>
    <xf numFmtId="0" fontId="46" fillId="2" borderId="1" xfId="9" applyFont="1" applyAlignment="1">
      <alignment horizontal="left" vertical="center"/>
    </xf>
    <xf numFmtId="167" fontId="47" fillId="2" borderId="1" xfId="9" applyNumberFormat="1" applyFont="1" applyBorder="1" applyAlignment="1">
      <alignment vertical="center"/>
    </xf>
    <xf numFmtId="0" fontId="47" fillId="2" borderId="1" xfId="9" applyFont="1" applyBorder="1" applyAlignment="1">
      <alignment horizontal="left" vertical="center" wrapText="1"/>
    </xf>
    <xf numFmtId="0" fontId="47" fillId="2" borderId="1" xfId="9" applyFont="1" applyBorder="1" applyAlignment="1">
      <alignment horizontal="left" vertical="center"/>
    </xf>
    <xf numFmtId="0" fontId="46" fillId="2" borderId="1" xfId="9" applyFont="1" applyBorder="1" applyAlignment="1">
      <alignment horizontal="left" vertical="center"/>
    </xf>
    <xf numFmtId="4" fontId="39" fillId="2" borderId="1" xfId="9" applyNumberFormat="1" applyFont="1" applyBorder="1" applyAlignment="1"/>
    <xf numFmtId="0" fontId="39" fillId="2" borderId="1" xfId="9" applyFont="1" applyBorder="1" applyAlignment="1">
      <alignment horizontal="left"/>
    </xf>
    <xf numFmtId="0" fontId="48" fillId="2" borderId="1" xfId="9" applyFont="1" applyBorder="1" applyAlignment="1">
      <alignment horizontal="center" vertical="center"/>
    </xf>
    <xf numFmtId="0" fontId="48" fillId="11" borderId="24" xfId="9" applyFont="1" applyFill="1" applyBorder="1" applyAlignment="1" applyProtection="1">
      <alignment horizontal="left" vertical="center"/>
      <protection locked="0"/>
    </xf>
    <xf numFmtId="0" fontId="48" fillId="2" borderId="5" xfId="9" applyFont="1" applyBorder="1" applyAlignment="1">
      <alignment vertical="center"/>
    </xf>
    <xf numFmtId="0" fontId="48" fillId="2" borderId="24" xfId="9" applyFont="1" applyBorder="1" applyAlignment="1" applyProtection="1">
      <alignment horizontal="left" vertical="center" wrapText="1"/>
      <protection locked="0"/>
    </xf>
    <xf numFmtId="4" fontId="48" fillId="2" borderId="24" xfId="9" applyNumberFormat="1" applyFont="1" applyBorder="1" applyAlignment="1" applyProtection="1">
      <alignment vertical="center"/>
      <protection locked="0"/>
    </xf>
    <xf numFmtId="4" fontId="48" fillId="11" borderId="24" xfId="9" applyNumberFormat="1" applyFont="1" applyFill="1" applyBorder="1" applyAlignment="1" applyProtection="1">
      <alignment vertical="center"/>
      <protection locked="0"/>
    </xf>
    <xf numFmtId="167" fontId="48" fillId="2" borderId="24" xfId="9" applyNumberFormat="1" applyFont="1" applyBorder="1" applyAlignment="1" applyProtection="1">
      <alignment vertical="center"/>
      <protection locked="0"/>
    </xf>
    <xf numFmtId="0" fontId="48" fillId="2" borderId="24" xfId="9" applyFont="1" applyBorder="1" applyAlignment="1" applyProtection="1">
      <alignment horizontal="center" vertical="center" wrapText="1"/>
      <protection locked="0"/>
    </xf>
    <xf numFmtId="49" fontId="48" fillId="2" borderId="24" xfId="9" applyNumberFormat="1" applyFont="1" applyBorder="1" applyAlignment="1" applyProtection="1">
      <alignment horizontal="left" vertical="center" wrapText="1"/>
      <protection locked="0"/>
    </xf>
    <xf numFmtId="0" fontId="48" fillId="2" borderId="24" xfId="9" applyFont="1" applyBorder="1" applyAlignment="1" applyProtection="1">
      <alignment horizontal="center" vertical="center"/>
      <protection locked="0"/>
    </xf>
    <xf numFmtId="0" fontId="0" fillId="2" borderId="16" xfId="9" applyFont="1" applyBorder="1" applyAlignment="1">
      <alignment vertical="center"/>
    </xf>
    <xf numFmtId="0" fontId="0" fillId="2" borderId="15" xfId="9" applyFont="1" applyBorder="1" applyAlignment="1">
      <alignment vertical="center"/>
    </xf>
    <xf numFmtId="0" fontId="0" fillId="2" borderId="1" xfId="9" applyFont="1" applyAlignment="1" applyProtection="1">
      <alignment vertical="center"/>
      <protection locked="0"/>
    </xf>
    <xf numFmtId="0" fontId="49" fillId="2" borderId="1" xfId="9" applyFont="1" applyAlignment="1">
      <alignment vertical="center" wrapText="1"/>
    </xf>
    <xf numFmtId="0" fontId="45" fillId="2" borderId="1" xfId="9" applyFont="1" applyAlignment="1">
      <alignment vertical="center"/>
    </xf>
    <xf numFmtId="0" fontId="45" fillId="2" borderId="1" xfId="9" applyFont="1" applyAlignment="1">
      <alignment horizontal="left" vertical="center"/>
    </xf>
    <xf numFmtId="0" fontId="45" fillId="2" borderId="16" xfId="9" applyFont="1" applyBorder="1" applyAlignment="1">
      <alignment vertical="center"/>
    </xf>
    <xf numFmtId="0" fontId="45" fillId="2" borderId="1" xfId="9" applyFont="1" applyBorder="1" applyAlignment="1">
      <alignment vertical="center"/>
    </xf>
    <xf numFmtId="0" fontId="45" fillId="2" borderId="15" xfId="9" applyFont="1" applyBorder="1" applyAlignment="1">
      <alignment vertical="center"/>
    </xf>
    <xf numFmtId="0" fontId="45" fillId="2" borderId="5" xfId="9" applyFont="1" applyBorder="1" applyAlignment="1">
      <alignment vertical="center"/>
    </xf>
    <xf numFmtId="0" fontId="45" fillId="2" borderId="1" xfId="9" applyFont="1" applyAlignment="1" applyProtection="1">
      <alignment vertical="center"/>
      <protection locked="0"/>
    </xf>
    <xf numFmtId="0" fontId="45" fillId="2" borderId="1" xfId="9" applyFont="1" applyAlignment="1">
      <alignment horizontal="left" vertical="center" wrapText="1"/>
    </xf>
    <xf numFmtId="0" fontId="49" fillId="2" borderId="1" xfId="9" applyFont="1" applyBorder="1" applyAlignment="1">
      <alignment vertical="center" wrapText="1"/>
    </xf>
    <xf numFmtId="4" fontId="43" fillId="2" borderId="1" xfId="9" applyNumberFormat="1" applyFont="1" applyAlignment="1">
      <alignment vertical="center"/>
    </xf>
    <xf numFmtId="166" fontId="42" fillId="2" borderId="14" xfId="9" applyNumberFormat="1" applyFont="1" applyBorder="1" applyAlignment="1"/>
    <xf numFmtId="0" fontId="0" fillId="2" borderId="13" xfId="9" applyFont="1" applyBorder="1" applyAlignment="1">
      <alignment vertical="center"/>
    </xf>
    <xf numFmtId="166" fontId="42" fillId="2" borderId="13" xfId="9" applyNumberFormat="1" applyFont="1" applyBorder="1" applyAlignment="1"/>
    <xf numFmtId="0" fontId="0" fillId="2" borderId="12" xfId="9" applyFont="1" applyBorder="1" applyAlignment="1">
      <alignment vertical="center"/>
    </xf>
    <xf numFmtId="4" fontId="36" fillId="2" borderId="1" xfId="9" applyNumberFormat="1" applyFont="1" applyAlignment="1"/>
    <xf numFmtId="0" fontId="36" fillId="2" borderId="1" xfId="9" applyFont="1" applyAlignment="1">
      <alignment horizontal="left" vertical="center"/>
    </xf>
    <xf numFmtId="0" fontId="0" fillId="2" borderId="1" xfId="9" applyFont="1" applyAlignment="1">
      <alignment horizontal="center" vertical="center" wrapText="1"/>
    </xf>
    <xf numFmtId="0" fontId="32" fillId="2" borderId="19" xfId="9" applyFont="1" applyBorder="1" applyAlignment="1">
      <alignment horizontal="center" vertical="center" wrapText="1"/>
    </xf>
    <xf numFmtId="0" fontId="32" fillId="2" borderId="18" xfId="9" applyFont="1" applyBorder="1" applyAlignment="1">
      <alignment horizontal="center" vertical="center" wrapText="1"/>
    </xf>
    <xf numFmtId="0" fontId="32" fillId="2" borderId="17" xfId="9" applyFont="1" applyBorder="1" applyAlignment="1">
      <alignment horizontal="center" vertical="center" wrapText="1"/>
    </xf>
    <xf numFmtId="0" fontId="0" fillId="2" borderId="5" xfId="9" applyFont="1" applyBorder="1" applyAlignment="1">
      <alignment horizontal="center" vertical="center" wrapText="1"/>
    </xf>
    <xf numFmtId="0" fontId="34" fillId="5" borderId="19" xfId="9" applyFont="1" applyFill="1" applyBorder="1" applyAlignment="1">
      <alignment horizontal="center" vertical="center" wrapText="1"/>
    </xf>
    <xf numFmtId="0" fontId="34" fillId="5" borderId="18" xfId="9" applyFont="1" applyFill="1" applyBorder="1" applyAlignment="1">
      <alignment horizontal="center" vertical="center" wrapText="1"/>
    </xf>
    <xf numFmtId="0" fontId="41" fillId="5" borderId="18" xfId="9" applyFont="1" applyFill="1" applyBorder="1" applyAlignment="1" applyProtection="1">
      <alignment horizontal="center" vertical="center" wrapText="1"/>
      <protection locked="0"/>
    </xf>
    <xf numFmtId="0" fontId="34" fillId="5" borderId="17" xfId="9" applyFont="1" applyFill="1" applyBorder="1" applyAlignment="1">
      <alignment horizontal="center" vertical="center" wrapText="1"/>
    </xf>
    <xf numFmtId="0" fontId="34" fillId="2" borderId="1" xfId="9" applyFont="1" applyAlignment="1">
      <alignment horizontal="left" vertical="center"/>
    </xf>
    <xf numFmtId="0" fontId="32" fillId="2" borderId="1" xfId="9" applyFont="1" applyAlignment="1">
      <alignment horizontal="left" vertical="center"/>
    </xf>
    <xf numFmtId="0" fontId="32" fillId="2" borderId="1" xfId="9" applyFont="1" applyAlignment="1" applyProtection="1">
      <alignment horizontal="left" vertical="center"/>
      <protection locked="0"/>
    </xf>
    <xf numFmtId="165" fontId="34" fillId="2" borderId="1" xfId="9" applyNumberFormat="1" applyFont="1" applyAlignment="1">
      <alignment horizontal="left" vertical="center"/>
    </xf>
    <xf numFmtId="0" fontId="0" fillId="2" borderId="1" xfId="9" applyFont="1" applyAlignment="1">
      <alignment vertical="center"/>
    </xf>
    <xf numFmtId="0" fontId="33" fillId="2" borderId="1" xfId="9" applyFont="1" applyAlignment="1">
      <alignment horizontal="left" vertical="center" wrapText="1"/>
    </xf>
    <xf numFmtId="0" fontId="32" fillId="2" borderId="1" xfId="9" applyFont="1" applyAlignment="1">
      <alignment horizontal="left" vertical="center"/>
    </xf>
    <xf numFmtId="0" fontId="32" fillId="2" borderId="1" xfId="9" applyFont="1" applyAlignment="1">
      <alignment horizontal="left" vertical="center" wrapText="1"/>
    </xf>
    <xf numFmtId="0" fontId="31" fillId="2" borderId="1" xfId="9" applyFont="1" applyAlignment="1">
      <alignment horizontal="left" vertical="center"/>
    </xf>
    <xf numFmtId="0" fontId="0" fillId="2" borderId="3" xfId="9" applyFont="1" applyBorder="1" applyAlignment="1">
      <alignment vertical="center"/>
    </xf>
    <xf numFmtId="0" fontId="0" fillId="2" borderId="3" xfId="9" applyFont="1" applyBorder="1" applyAlignment="1" applyProtection="1">
      <alignment vertical="center"/>
      <protection locked="0"/>
    </xf>
    <xf numFmtId="0" fontId="0" fillId="2" borderId="2" xfId="9" applyFont="1" applyBorder="1" applyAlignment="1">
      <alignment vertical="center"/>
    </xf>
    <xf numFmtId="0" fontId="0" fillId="2" borderId="11" xfId="9" applyFont="1" applyBorder="1" applyAlignment="1">
      <alignment vertical="center"/>
    </xf>
    <xf numFmtId="0" fontId="0" fillId="2" borderId="6" xfId="9" applyFont="1" applyBorder="1" applyAlignment="1">
      <alignment vertical="center"/>
    </xf>
    <xf numFmtId="0" fontId="0" fillId="2" borderId="1" xfId="9" applyFont="1" applyBorder="1" applyAlignment="1" applyProtection="1">
      <alignment vertical="center"/>
      <protection locked="0"/>
    </xf>
    <xf numFmtId="0" fontId="40" fillId="2" borderId="1" xfId="9" applyFont="1" applyAlignment="1">
      <alignment vertical="center"/>
    </xf>
    <xf numFmtId="0" fontId="40" fillId="2" borderId="6" xfId="9" applyFont="1" applyBorder="1" applyAlignment="1">
      <alignment vertical="center"/>
    </xf>
    <xf numFmtId="4" fontId="40" fillId="2" borderId="20" xfId="9" applyNumberFormat="1" applyFont="1" applyBorder="1" applyAlignment="1">
      <alignment vertical="center"/>
    </xf>
    <xf numFmtId="0" fontId="40" fillId="2" borderId="20" xfId="9" applyFont="1" applyBorder="1" applyAlignment="1" applyProtection="1">
      <alignment vertical="center"/>
      <protection locked="0"/>
    </xf>
    <xf numFmtId="0" fontId="40" fillId="2" borderId="20" xfId="9" applyFont="1" applyBorder="1" applyAlignment="1">
      <alignment vertical="center"/>
    </xf>
    <xf numFmtId="0" fontId="40" fillId="2" borderId="20" xfId="9" applyFont="1" applyBorder="1" applyAlignment="1">
      <alignment horizontal="left" vertical="center"/>
    </xf>
    <xf numFmtId="0" fontId="40" fillId="2" borderId="1" xfId="9" applyFont="1" applyBorder="1" applyAlignment="1">
      <alignment vertical="center"/>
    </xf>
    <xf numFmtId="0" fontId="40" fillId="2" borderId="5" xfId="9" applyFont="1" applyBorder="1" applyAlignment="1">
      <alignment vertical="center"/>
    </xf>
    <xf numFmtId="0" fontId="39" fillId="2" borderId="1" xfId="9" applyFont="1" applyAlignment="1">
      <alignment vertical="center"/>
    </xf>
    <xf numFmtId="0" fontId="39" fillId="2" borderId="6" xfId="9" applyFont="1" applyBorder="1" applyAlignment="1">
      <alignment vertical="center"/>
    </xf>
    <xf numFmtId="4" fontId="39" fillId="2" borderId="20" xfId="9" applyNumberFormat="1" applyFont="1" applyBorder="1" applyAlignment="1">
      <alignment vertical="center"/>
    </xf>
    <xf numFmtId="0" fontId="39" fillId="2" borderId="20" xfId="9" applyFont="1" applyBorder="1" applyAlignment="1" applyProtection="1">
      <alignment vertical="center"/>
      <protection locked="0"/>
    </xf>
    <xf numFmtId="0" fontId="39" fillId="2" borderId="20" xfId="9" applyFont="1" applyBorder="1" applyAlignment="1">
      <alignment vertical="center"/>
    </xf>
    <xf numFmtId="0" fontId="39" fillId="2" borderId="20" xfId="9" applyFont="1" applyBorder="1" applyAlignment="1">
      <alignment horizontal="left" vertical="center"/>
    </xf>
    <xf numFmtId="0" fontId="39" fillId="2" borderId="1" xfId="9" applyFont="1" applyBorder="1" applyAlignment="1">
      <alignment vertical="center"/>
    </xf>
    <xf numFmtId="0" fontId="39" fillId="2" borderId="5" xfId="9" applyFont="1" applyBorder="1" applyAlignment="1">
      <alignment vertical="center"/>
    </xf>
    <xf numFmtId="4" fontId="36" fillId="2" borderId="1" xfId="9" applyNumberFormat="1" applyFont="1" applyBorder="1" applyAlignment="1">
      <alignment vertical="center"/>
    </xf>
    <xf numFmtId="0" fontId="38" fillId="2" borderId="1" xfId="9" applyFont="1" applyBorder="1" applyAlignment="1">
      <alignment horizontal="left" vertical="center"/>
    </xf>
    <xf numFmtId="0" fontId="0" fillId="5" borderId="6" xfId="9" applyFont="1" applyFill="1" applyBorder="1" applyAlignment="1">
      <alignment vertical="center"/>
    </xf>
    <xf numFmtId="0" fontId="34" fillId="5" borderId="1" xfId="9" applyFont="1" applyFill="1" applyBorder="1" applyAlignment="1">
      <alignment horizontal="right" vertical="center"/>
    </xf>
    <xf numFmtId="0" fontId="0" fillId="5" borderId="1" xfId="9" applyFont="1" applyFill="1" applyBorder="1" applyAlignment="1" applyProtection="1">
      <alignment vertical="center"/>
      <protection locked="0"/>
    </xf>
    <xf numFmtId="0" fontId="0" fillId="5" borderId="1" xfId="9" applyFont="1" applyFill="1" applyBorder="1" applyAlignment="1">
      <alignment vertical="center"/>
    </xf>
    <xf numFmtId="0" fontId="34" fillId="5" borderId="1" xfId="9" applyFont="1" applyFill="1" applyBorder="1" applyAlignment="1">
      <alignment horizontal="left" vertical="center"/>
    </xf>
    <xf numFmtId="0" fontId="34" fillId="2" borderId="1" xfId="9" applyFont="1" applyBorder="1" applyAlignment="1">
      <alignment horizontal="left" vertical="center"/>
    </xf>
    <xf numFmtId="0" fontId="32" fillId="2" borderId="1" xfId="9" applyFont="1" applyBorder="1" applyAlignment="1">
      <alignment horizontal="left" vertical="center"/>
    </xf>
    <xf numFmtId="0" fontId="32" fillId="2" borderId="1" xfId="9" applyFont="1" applyBorder="1" applyAlignment="1" applyProtection="1">
      <alignment horizontal="left" vertical="center"/>
      <protection locked="0"/>
    </xf>
    <xf numFmtId="165" fontId="34" fillId="2" borderId="1" xfId="9" applyNumberFormat="1" applyFont="1" applyBorder="1" applyAlignment="1">
      <alignment horizontal="left" vertical="center"/>
    </xf>
    <xf numFmtId="0" fontId="0" fillId="2" borderId="1" xfId="9" applyFont="1" applyBorder="1" applyAlignment="1">
      <alignment vertical="center"/>
    </xf>
    <xf numFmtId="0" fontId="33" fillId="2" borderId="1" xfId="9" applyFont="1" applyBorder="1" applyAlignment="1">
      <alignment horizontal="left" vertical="center" wrapText="1"/>
    </xf>
    <xf numFmtId="0" fontId="32" fillId="2" borderId="1" xfId="9" applyFont="1" applyBorder="1" applyAlignment="1">
      <alignment horizontal="left" vertical="center"/>
    </xf>
    <xf numFmtId="0" fontId="32" fillId="2" borderId="1" xfId="9" applyFont="1" applyBorder="1" applyAlignment="1">
      <alignment horizontal="left" vertical="center" wrapText="1"/>
    </xf>
    <xf numFmtId="0" fontId="31" fillId="2" borderId="1" xfId="9" applyFont="1" applyBorder="1" applyAlignment="1">
      <alignment horizontal="left" vertical="center"/>
    </xf>
    <xf numFmtId="0" fontId="0" fillId="2" borderId="4" xfId="9" applyFont="1" applyBorder="1" applyAlignment="1">
      <alignment vertical="center"/>
    </xf>
    <xf numFmtId="0" fontId="0" fillId="5" borderId="23" xfId="9" applyFont="1" applyFill="1" applyBorder="1" applyAlignment="1">
      <alignment vertical="center"/>
    </xf>
    <xf numFmtId="4" fontId="33" fillId="5" borderId="8" xfId="9" applyNumberFormat="1" applyFont="1" applyFill="1" applyBorder="1" applyAlignment="1">
      <alignment vertical="center"/>
    </xf>
    <xf numFmtId="0" fontId="0" fillId="5" borderId="8" xfId="9" applyFont="1" applyFill="1" applyBorder="1" applyAlignment="1" applyProtection="1">
      <alignment vertical="center"/>
      <protection locked="0"/>
    </xf>
    <xf numFmtId="0" fontId="33" fillId="5" borderId="8" xfId="9" applyFont="1" applyFill="1" applyBorder="1" applyAlignment="1">
      <alignment horizontal="center" vertical="center"/>
    </xf>
    <xf numFmtId="0" fontId="33" fillId="5" borderId="8" xfId="9" applyFont="1" applyFill="1" applyBorder="1" applyAlignment="1">
      <alignment horizontal="right" vertical="center"/>
    </xf>
    <xf numFmtId="0" fontId="0" fillId="5" borderId="8" xfId="9" applyFont="1" applyFill="1" applyBorder="1" applyAlignment="1">
      <alignment vertical="center"/>
    </xf>
    <xf numFmtId="0" fontId="33" fillId="5" borderId="7" xfId="9" applyFont="1" applyFill="1" applyBorder="1" applyAlignment="1">
      <alignment horizontal="left" vertical="center"/>
    </xf>
    <xf numFmtId="4" fontId="37" fillId="2" borderId="1" xfId="9" applyNumberFormat="1" applyFont="1" applyBorder="1" applyAlignment="1">
      <alignment vertical="center"/>
    </xf>
    <xf numFmtId="164" fontId="37" fillId="2" borderId="1" xfId="9" applyNumberFormat="1" applyFont="1" applyBorder="1" applyAlignment="1" applyProtection="1">
      <alignment horizontal="right" vertical="center"/>
      <protection locked="0"/>
    </xf>
    <xf numFmtId="0" fontId="37" fillId="2" borderId="1" xfId="9" applyFont="1" applyBorder="1" applyAlignment="1">
      <alignment horizontal="left" vertical="center"/>
    </xf>
    <xf numFmtId="0" fontId="37" fillId="2" borderId="1" xfId="9" applyFont="1" applyBorder="1" applyAlignment="1">
      <alignment horizontal="right" vertical="center"/>
    </xf>
    <xf numFmtId="0" fontId="37" fillId="2" borderId="1" xfId="9" applyFont="1" applyBorder="1" applyAlignment="1" applyProtection="1">
      <alignment horizontal="right" vertical="center"/>
      <protection locked="0"/>
    </xf>
    <xf numFmtId="0" fontId="0" fillId="2" borderId="22" xfId="9" applyFont="1" applyBorder="1" applyAlignment="1">
      <alignment vertical="center"/>
    </xf>
    <xf numFmtId="0" fontId="0" fillId="2" borderId="13" xfId="9" applyFont="1" applyBorder="1" applyAlignment="1" applyProtection="1">
      <alignment vertical="center"/>
      <protection locked="0"/>
    </xf>
    <xf numFmtId="0" fontId="35" fillId="2" borderId="1" xfId="9" applyFont="1" applyBorder="1" applyAlignment="1">
      <alignment horizontal="left" vertical="center"/>
    </xf>
    <xf numFmtId="0" fontId="0" fillId="2" borderId="1" xfId="9" applyFont="1" applyAlignment="1">
      <alignment vertical="center" wrapText="1"/>
    </xf>
    <xf numFmtId="0" fontId="0" fillId="2" borderId="6" xfId="9" applyFont="1" applyBorder="1" applyAlignment="1">
      <alignment vertical="center" wrapText="1"/>
    </xf>
    <xf numFmtId="0" fontId="0" fillId="2" borderId="1" xfId="9" applyFont="1" applyBorder="1" applyAlignment="1">
      <alignment vertical="center" wrapText="1"/>
    </xf>
    <xf numFmtId="0" fontId="0" fillId="2" borderId="1" xfId="9" applyFont="1" applyBorder="1" applyAlignment="1" applyProtection="1">
      <alignment vertical="center" wrapText="1"/>
      <protection locked="0"/>
    </xf>
    <xf numFmtId="0" fontId="34" fillId="2" borderId="1" xfId="9" applyFont="1" applyBorder="1" applyAlignment="1">
      <alignment horizontal="left" vertical="center" wrapText="1"/>
    </xf>
    <xf numFmtId="0" fontId="0" fillId="2" borderId="5" xfId="9" applyFont="1" applyBorder="1" applyAlignment="1">
      <alignment vertical="center" wrapText="1"/>
    </xf>
    <xf numFmtId="0" fontId="25" fillId="2" borderId="6" xfId="9" applyBorder="1"/>
    <xf numFmtId="0" fontId="25" fillId="2" borderId="1" xfId="9" applyBorder="1"/>
    <xf numFmtId="0" fontId="25" fillId="2" borderId="1" xfId="9" applyBorder="1" applyProtection="1">
      <protection locked="0"/>
    </xf>
    <xf numFmtId="0" fontId="25" fillId="2" borderId="5" xfId="9" applyBorder="1"/>
    <xf numFmtId="0" fontId="30" fillId="2" borderId="1" xfId="9" applyFont="1" applyAlignment="1">
      <alignment horizontal="left" vertical="center"/>
    </xf>
    <xf numFmtId="0" fontId="25" fillId="2" borderId="4" xfId="9" applyBorder="1"/>
    <xf numFmtId="0" fontId="25" fillId="2" borderId="3" xfId="9" applyBorder="1"/>
    <xf numFmtId="0" fontId="25" fillId="2" borderId="3" xfId="9" applyBorder="1" applyProtection="1">
      <protection locked="0"/>
    </xf>
    <xf numFmtId="0" fontId="25" fillId="2" borderId="2" xfId="9" applyBorder="1"/>
    <xf numFmtId="0" fontId="25" fillId="2" borderId="1" xfId="9"/>
    <xf numFmtId="0" fontId="30" fillId="4" borderId="1" xfId="9" applyFont="1" applyFill="1" applyAlignment="1">
      <alignment horizontal="center" vertical="center"/>
    </xf>
    <xf numFmtId="0" fontId="25" fillId="3" borderId="1" xfId="9" applyFill="1"/>
    <xf numFmtId="0" fontId="27" fillId="3" borderId="1" xfId="9" applyFont="1" applyFill="1" applyAlignment="1">
      <alignment horizontal="left" vertical="center"/>
    </xf>
    <xf numFmtId="0" fontId="26" fillId="3" borderId="1" xfId="9" applyFont="1" applyFill="1" applyAlignment="1" applyProtection="1">
      <alignment vertical="center"/>
      <protection locked="0"/>
    </xf>
    <xf numFmtId="0" fontId="26" fillId="3" borderId="1" xfId="9" applyFont="1" applyFill="1" applyAlignment="1">
      <alignment vertical="center"/>
    </xf>
    <xf numFmtId="0" fontId="0" fillId="8" borderId="24" xfId="9" applyFont="1" applyFill="1" applyBorder="1" applyAlignment="1" applyProtection="1">
      <alignment horizontal="center" vertical="center"/>
      <protection locked="0"/>
    </xf>
    <xf numFmtId="49" fontId="0" fillId="8" borderId="24" xfId="9" applyNumberFormat="1" applyFont="1" applyFill="1" applyBorder="1" applyAlignment="1" applyProtection="1">
      <alignment horizontal="left" vertical="center" wrapText="1"/>
      <protection locked="0"/>
    </xf>
    <xf numFmtId="0" fontId="0" fillId="8" borderId="24" xfId="9" applyFont="1" applyFill="1" applyBorder="1" applyAlignment="1" applyProtection="1">
      <alignment horizontal="left" vertical="center" wrapText="1"/>
      <protection locked="0"/>
    </xf>
    <xf numFmtId="0" fontId="0" fillId="8" borderId="24" xfId="9" applyFont="1" applyFill="1" applyBorder="1" applyAlignment="1" applyProtection="1">
      <alignment horizontal="center" vertical="center" wrapText="1"/>
      <protection locked="0"/>
    </xf>
    <xf numFmtId="167" fontId="0" fillId="8" borderId="24" xfId="9" applyNumberFormat="1" applyFont="1" applyFill="1" applyBorder="1" applyAlignment="1" applyProtection="1">
      <alignment vertical="center"/>
      <protection locked="0"/>
    </xf>
    <xf numFmtId="4" fontId="0" fillId="8" borderId="24" xfId="9" applyNumberFormat="1" applyFont="1" applyFill="1" applyBorder="1" applyAlignment="1" applyProtection="1">
      <alignment vertical="center"/>
      <protection locked="0"/>
    </xf>
    <xf numFmtId="0" fontId="48" fillId="8" borderId="24" xfId="9" applyFont="1" applyFill="1" applyBorder="1" applyAlignment="1" applyProtection="1">
      <alignment horizontal="center" vertical="center"/>
      <protection locked="0"/>
    </xf>
    <xf numFmtId="49" fontId="48" fillId="8" borderId="24" xfId="9" applyNumberFormat="1" applyFont="1" applyFill="1" applyBorder="1" applyAlignment="1" applyProtection="1">
      <alignment horizontal="left" vertical="center" wrapText="1"/>
      <protection locked="0"/>
    </xf>
    <xf numFmtId="0" fontId="48" fillId="8" borderId="24" xfId="9" applyFont="1" applyFill="1" applyBorder="1" applyAlignment="1" applyProtection="1">
      <alignment horizontal="left" vertical="center" wrapText="1"/>
      <protection locked="0"/>
    </xf>
    <xf numFmtId="0" fontId="48" fillId="8" borderId="24" xfId="9" applyFont="1" applyFill="1" applyBorder="1" applyAlignment="1" applyProtection="1">
      <alignment horizontal="center" vertical="center" wrapText="1"/>
      <protection locked="0"/>
    </xf>
    <xf numFmtId="167" fontId="48" fillId="8" borderId="24" xfId="9" applyNumberFormat="1" applyFont="1" applyFill="1" applyBorder="1" applyAlignment="1" applyProtection="1">
      <alignment vertical="center"/>
      <protection locked="0"/>
    </xf>
    <xf numFmtId="4" fontId="48" fillId="8" borderId="24" xfId="9" applyNumberFormat="1" applyFont="1" applyFill="1" applyBorder="1" applyAlignment="1" applyProtection="1">
      <alignment vertical="center"/>
      <protection locked="0"/>
    </xf>
    <xf numFmtId="0" fontId="0" fillId="9" borderId="24" xfId="9" applyFont="1" applyFill="1" applyBorder="1" applyAlignment="1" applyProtection="1">
      <alignment horizontal="center" vertical="center"/>
      <protection locked="0"/>
    </xf>
    <xf numFmtId="49" fontId="0" fillId="9" borderId="24" xfId="9" applyNumberFormat="1" applyFont="1" applyFill="1" applyBorder="1" applyAlignment="1" applyProtection="1">
      <alignment horizontal="left" vertical="center" wrapText="1"/>
      <protection locked="0"/>
    </xf>
    <xf numFmtId="0" fontId="0" fillId="9" borderId="24" xfId="9" applyFont="1" applyFill="1" applyBorder="1" applyAlignment="1" applyProtection="1">
      <alignment horizontal="left" vertical="center" wrapText="1"/>
      <protection locked="0"/>
    </xf>
    <xf numFmtId="0" fontId="0" fillId="9" borderId="24" xfId="9" applyFont="1" applyFill="1" applyBorder="1" applyAlignment="1" applyProtection="1">
      <alignment horizontal="center" vertical="center" wrapText="1"/>
      <protection locked="0"/>
    </xf>
    <xf numFmtId="167" fontId="0" fillId="9" borderId="24" xfId="9" applyNumberFormat="1" applyFont="1" applyFill="1" applyBorder="1" applyAlignment="1" applyProtection="1">
      <alignment vertical="center"/>
      <protection locked="0"/>
    </xf>
    <xf numFmtId="4" fontId="0" fillId="9" borderId="24" xfId="9" applyNumberFormat="1" applyFont="1" applyFill="1" applyBorder="1" applyAlignment="1" applyProtection="1">
      <alignment vertical="center"/>
      <protection locked="0"/>
    </xf>
  </cellXfs>
  <cellStyles count="10">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 6" xfId="9"/>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006%20-%20Stavebn&#237;%20&#250;pravy%20BD%20Mil&#237;n%20-%20blok%20E,%20Medv&#237;dk&#367;%20&#269;.p.%20215,%20216%20%5bzad&#225;n&#237;%5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Pokyny pro vyplnění"/>
    </sheetNames>
    <sheetDataSet>
      <sheetData sheetId="0">
        <row r="6">
          <cell r="K6" t="str">
            <v>Stavební úpravy BD Milín - blok E, Medvídků č.p. 215, 216</v>
          </cell>
        </row>
        <row r="8">
          <cell r="AN8" t="str">
            <v>11. 5. 2017</v>
          </cell>
        </row>
        <row r="10">
          <cell r="AN10" t="str">
            <v/>
          </cell>
        </row>
        <row r="11">
          <cell r="E11" t="str">
            <v xml:space="preserve"> </v>
          </cell>
          <cell r="AN11" t="str">
            <v/>
          </cell>
        </row>
        <row r="13">
          <cell r="AN13" t="str">
            <v>Vyplň údaj</v>
          </cell>
        </row>
        <row r="14">
          <cell r="E14" t="str">
            <v>Vyplň údaj</v>
          </cell>
          <cell r="AN14" t="str">
            <v>Vyplň údaj</v>
          </cell>
        </row>
        <row r="16">
          <cell r="AN16" t="str">
            <v/>
          </cell>
        </row>
        <row r="17">
          <cell r="E17" t="str">
            <v xml:space="preserve"> </v>
          </cell>
          <cell r="AN17" t="str">
            <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tabSelected="1" view="pageBreakPreview" topLeftCell="A7" zoomScaleNormal="100" zoomScaleSheetLayoutView="100" workbookViewId="0">
      <selection activeCell="C11" sqref="C11"/>
    </sheetView>
  </sheetViews>
  <sheetFormatPr defaultRowHeight="12.75" x14ac:dyDescent="0.2"/>
  <cols>
    <col min="1" max="1" width="98.33203125" style="137" customWidth="1"/>
    <col min="2" max="2" width="1.33203125" style="138" hidden="1" customWidth="1"/>
    <col min="3" max="3" width="28.33203125" style="139" customWidth="1"/>
    <col min="4" max="4" width="3.1640625" style="139" hidden="1" customWidth="1"/>
    <col min="5" max="5" width="36" style="139" customWidth="1"/>
    <col min="6" max="256" width="9.33203125" style="140"/>
    <col min="257" max="257" width="98.33203125" style="140" customWidth="1"/>
    <col min="258" max="258" width="0" style="140" hidden="1" customWidth="1"/>
    <col min="259" max="259" width="28.33203125" style="140" customWidth="1"/>
    <col min="260" max="260" width="0" style="140" hidden="1" customWidth="1"/>
    <col min="261" max="261" width="36" style="140" customWidth="1"/>
    <col min="262" max="512" width="9.33203125" style="140"/>
    <col min="513" max="513" width="98.33203125" style="140" customWidth="1"/>
    <col min="514" max="514" width="0" style="140" hidden="1" customWidth="1"/>
    <col min="515" max="515" width="28.33203125" style="140" customWidth="1"/>
    <col min="516" max="516" width="0" style="140" hidden="1" customWidth="1"/>
    <col min="517" max="517" width="36" style="140" customWidth="1"/>
    <col min="518" max="768" width="9.33203125" style="140"/>
    <col min="769" max="769" width="98.33203125" style="140" customWidth="1"/>
    <col min="770" max="770" width="0" style="140" hidden="1" customWidth="1"/>
    <col min="771" max="771" width="28.33203125" style="140" customWidth="1"/>
    <col min="772" max="772" width="0" style="140" hidden="1" customWidth="1"/>
    <col min="773" max="773" width="36" style="140" customWidth="1"/>
    <col min="774" max="1024" width="9.33203125" style="140"/>
    <col min="1025" max="1025" width="98.33203125" style="140" customWidth="1"/>
    <col min="1026" max="1026" width="0" style="140" hidden="1" customWidth="1"/>
    <col min="1027" max="1027" width="28.33203125" style="140" customWidth="1"/>
    <col min="1028" max="1028" width="0" style="140" hidden="1" customWidth="1"/>
    <col min="1029" max="1029" width="36" style="140" customWidth="1"/>
    <col min="1030" max="1280" width="9.33203125" style="140"/>
    <col min="1281" max="1281" width="98.33203125" style="140" customWidth="1"/>
    <col min="1282" max="1282" width="0" style="140" hidden="1" customWidth="1"/>
    <col min="1283" max="1283" width="28.33203125" style="140" customWidth="1"/>
    <col min="1284" max="1284" width="0" style="140" hidden="1" customWidth="1"/>
    <col min="1285" max="1285" width="36" style="140" customWidth="1"/>
    <col min="1286" max="1536" width="9.33203125" style="140"/>
    <col min="1537" max="1537" width="98.33203125" style="140" customWidth="1"/>
    <col min="1538" max="1538" width="0" style="140" hidden="1" customWidth="1"/>
    <col min="1539" max="1539" width="28.33203125" style="140" customWidth="1"/>
    <col min="1540" max="1540" width="0" style="140" hidden="1" customWidth="1"/>
    <col min="1541" max="1541" width="36" style="140" customWidth="1"/>
    <col min="1542" max="1792" width="9.33203125" style="140"/>
    <col min="1793" max="1793" width="98.33203125" style="140" customWidth="1"/>
    <col min="1794" max="1794" width="0" style="140" hidden="1" customWidth="1"/>
    <col min="1795" max="1795" width="28.33203125" style="140" customWidth="1"/>
    <col min="1796" max="1796" width="0" style="140" hidden="1" customWidth="1"/>
    <col min="1797" max="1797" width="36" style="140" customWidth="1"/>
    <col min="1798" max="2048" width="9.33203125" style="140"/>
    <col min="2049" max="2049" width="98.33203125" style="140" customWidth="1"/>
    <col min="2050" max="2050" width="0" style="140" hidden="1" customWidth="1"/>
    <col min="2051" max="2051" width="28.33203125" style="140" customWidth="1"/>
    <col min="2052" max="2052" width="0" style="140" hidden="1" customWidth="1"/>
    <col min="2053" max="2053" width="36" style="140" customWidth="1"/>
    <col min="2054" max="2304" width="9.33203125" style="140"/>
    <col min="2305" max="2305" width="98.33203125" style="140" customWidth="1"/>
    <col min="2306" max="2306" width="0" style="140" hidden="1" customWidth="1"/>
    <col min="2307" max="2307" width="28.33203125" style="140" customWidth="1"/>
    <col min="2308" max="2308" width="0" style="140" hidden="1" customWidth="1"/>
    <col min="2309" max="2309" width="36" style="140" customWidth="1"/>
    <col min="2310" max="2560" width="9.33203125" style="140"/>
    <col min="2561" max="2561" width="98.33203125" style="140" customWidth="1"/>
    <col min="2562" max="2562" width="0" style="140" hidden="1" customWidth="1"/>
    <col min="2563" max="2563" width="28.33203125" style="140" customWidth="1"/>
    <col min="2564" max="2564" width="0" style="140" hidden="1" customWidth="1"/>
    <col min="2565" max="2565" width="36" style="140" customWidth="1"/>
    <col min="2566" max="2816" width="9.33203125" style="140"/>
    <col min="2817" max="2817" width="98.33203125" style="140" customWidth="1"/>
    <col min="2818" max="2818" width="0" style="140" hidden="1" customWidth="1"/>
    <col min="2819" max="2819" width="28.33203125" style="140" customWidth="1"/>
    <col min="2820" max="2820" width="0" style="140" hidden="1" customWidth="1"/>
    <col min="2821" max="2821" width="36" style="140" customWidth="1"/>
    <col min="2822" max="3072" width="9.33203125" style="140"/>
    <col min="3073" max="3073" width="98.33203125" style="140" customWidth="1"/>
    <col min="3074" max="3074" width="0" style="140" hidden="1" customWidth="1"/>
    <col min="3075" max="3075" width="28.33203125" style="140" customWidth="1"/>
    <col min="3076" max="3076" width="0" style="140" hidden="1" customWidth="1"/>
    <col min="3077" max="3077" width="36" style="140" customWidth="1"/>
    <col min="3078" max="3328" width="9.33203125" style="140"/>
    <col min="3329" max="3329" width="98.33203125" style="140" customWidth="1"/>
    <col min="3330" max="3330" width="0" style="140" hidden="1" customWidth="1"/>
    <col min="3331" max="3331" width="28.33203125" style="140" customWidth="1"/>
    <col min="3332" max="3332" width="0" style="140" hidden="1" customWidth="1"/>
    <col min="3333" max="3333" width="36" style="140" customWidth="1"/>
    <col min="3334" max="3584" width="9.33203125" style="140"/>
    <col min="3585" max="3585" width="98.33203125" style="140" customWidth="1"/>
    <col min="3586" max="3586" width="0" style="140" hidden="1" customWidth="1"/>
    <col min="3587" max="3587" width="28.33203125" style="140" customWidth="1"/>
    <col min="3588" max="3588" width="0" style="140" hidden="1" customWidth="1"/>
    <col min="3589" max="3589" width="36" style="140" customWidth="1"/>
    <col min="3590" max="3840" width="9.33203125" style="140"/>
    <col min="3841" max="3841" width="98.33203125" style="140" customWidth="1"/>
    <col min="3842" max="3842" width="0" style="140" hidden="1" customWidth="1"/>
    <col min="3843" max="3843" width="28.33203125" style="140" customWidth="1"/>
    <col min="3844" max="3844" width="0" style="140" hidden="1" customWidth="1"/>
    <col min="3845" max="3845" width="36" style="140" customWidth="1"/>
    <col min="3846" max="4096" width="9.33203125" style="140"/>
    <col min="4097" max="4097" width="98.33203125" style="140" customWidth="1"/>
    <col min="4098" max="4098" width="0" style="140" hidden="1" customWidth="1"/>
    <col min="4099" max="4099" width="28.33203125" style="140" customWidth="1"/>
    <col min="4100" max="4100" width="0" style="140" hidden="1" customWidth="1"/>
    <col min="4101" max="4101" width="36" style="140" customWidth="1"/>
    <col min="4102" max="4352" width="9.33203125" style="140"/>
    <col min="4353" max="4353" width="98.33203125" style="140" customWidth="1"/>
    <col min="4354" max="4354" width="0" style="140" hidden="1" customWidth="1"/>
    <col min="4355" max="4355" width="28.33203125" style="140" customWidth="1"/>
    <col min="4356" max="4356" width="0" style="140" hidden="1" customWidth="1"/>
    <col min="4357" max="4357" width="36" style="140" customWidth="1"/>
    <col min="4358" max="4608" width="9.33203125" style="140"/>
    <col min="4609" max="4609" width="98.33203125" style="140" customWidth="1"/>
    <col min="4610" max="4610" width="0" style="140" hidden="1" customWidth="1"/>
    <col min="4611" max="4611" width="28.33203125" style="140" customWidth="1"/>
    <col min="4612" max="4612" width="0" style="140" hidden="1" customWidth="1"/>
    <col min="4613" max="4613" width="36" style="140" customWidth="1"/>
    <col min="4614" max="4864" width="9.33203125" style="140"/>
    <col min="4865" max="4865" width="98.33203125" style="140" customWidth="1"/>
    <col min="4866" max="4866" width="0" style="140" hidden="1" customWidth="1"/>
    <col min="4867" max="4867" width="28.33203125" style="140" customWidth="1"/>
    <col min="4868" max="4868" width="0" style="140" hidden="1" customWidth="1"/>
    <col min="4869" max="4869" width="36" style="140" customWidth="1"/>
    <col min="4870" max="5120" width="9.33203125" style="140"/>
    <col min="5121" max="5121" width="98.33203125" style="140" customWidth="1"/>
    <col min="5122" max="5122" width="0" style="140" hidden="1" customWidth="1"/>
    <col min="5123" max="5123" width="28.33203125" style="140" customWidth="1"/>
    <col min="5124" max="5124" width="0" style="140" hidden="1" customWidth="1"/>
    <col min="5125" max="5125" width="36" style="140" customWidth="1"/>
    <col min="5126" max="5376" width="9.33203125" style="140"/>
    <col min="5377" max="5377" width="98.33203125" style="140" customWidth="1"/>
    <col min="5378" max="5378" width="0" style="140" hidden="1" customWidth="1"/>
    <col min="5379" max="5379" width="28.33203125" style="140" customWidth="1"/>
    <col min="5380" max="5380" width="0" style="140" hidden="1" customWidth="1"/>
    <col min="5381" max="5381" width="36" style="140" customWidth="1"/>
    <col min="5382" max="5632" width="9.33203125" style="140"/>
    <col min="5633" max="5633" width="98.33203125" style="140" customWidth="1"/>
    <col min="5634" max="5634" width="0" style="140" hidden="1" customWidth="1"/>
    <col min="5635" max="5635" width="28.33203125" style="140" customWidth="1"/>
    <col min="5636" max="5636" width="0" style="140" hidden="1" customWidth="1"/>
    <col min="5637" max="5637" width="36" style="140" customWidth="1"/>
    <col min="5638" max="5888" width="9.33203125" style="140"/>
    <col min="5889" max="5889" width="98.33203125" style="140" customWidth="1"/>
    <col min="5890" max="5890" width="0" style="140" hidden="1" customWidth="1"/>
    <col min="5891" max="5891" width="28.33203125" style="140" customWidth="1"/>
    <col min="5892" max="5892" width="0" style="140" hidden="1" customWidth="1"/>
    <col min="5893" max="5893" width="36" style="140" customWidth="1"/>
    <col min="5894" max="6144" width="9.33203125" style="140"/>
    <col min="6145" max="6145" width="98.33203125" style="140" customWidth="1"/>
    <col min="6146" max="6146" width="0" style="140" hidden="1" customWidth="1"/>
    <col min="6147" max="6147" width="28.33203125" style="140" customWidth="1"/>
    <col min="6148" max="6148" width="0" style="140" hidden="1" customWidth="1"/>
    <col min="6149" max="6149" width="36" style="140" customWidth="1"/>
    <col min="6150" max="6400" width="9.33203125" style="140"/>
    <col min="6401" max="6401" width="98.33203125" style="140" customWidth="1"/>
    <col min="6402" max="6402" width="0" style="140" hidden="1" customWidth="1"/>
    <col min="6403" max="6403" width="28.33203125" style="140" customWidth="1"/>
    <col min="6404" max="6404" width="0" style="140" hidden="1" customWidth="1"/>
    <col min="6405" max="6405" width="36" style="140" customWidth="1"/>
    <col min="6406" max="6656" width="9.33203125" style="140"/>
    <col min="6657" max="6657" width="98.33203125" style="140" customWidth="1"/>
    <col min="6658" max="6658" width="0" style="140" hidden="1" customWidth="1"/>
    <col min="6659" max="6659" width="28.33203125" style="140" customWidth="1"/>
    <col min="6660" max="6660" width="0" style="140" hidden="1" customWidth="1"/>
    <col min="6661" max="6661" width="36" style="140" customWidth="1"/>
    <col min="6662" max="6912" width="9.33203125" style="140"/>
    <col min="6913" max="6913" width="98.33203125" style="140" customWidth="1"/>
    <col min="6914" max="6914" width="0" style="140" hidden="1" customWidth="1"/>
    <col min="6915" max="6915" width="28.33203125" style="140" customWidth="1"/>
    <col min="6916" max="6916" width="0" style="140" hidden="1" customWidth="1"/>
    <col min="6917" max="6917" width="36" style="140" customWidth="1"/>
    <col min="6918" max="7168" width="9.33203125" style="140"/>
    <col min="7169" max="7169" width="98.33203125" style="140" customWidth="1"/>
    <col min="7170" max="7170" width="0" style="140" hidden="1" customWidth="1"/>
    <col min="7171" max="7171" width="28.33203125" style="140" customWidth="1"/>
    <col min="7172" max="7172" width="0" style="140" hidden="1" customWidth="1"/>
    <col min="7173" max="7173" width="36" style="140" customWidth="1"/>
    <col min="7174" max="7424" width="9.33203125" style="140"/>
    <col min="7425" max="7425" width="98.33203125" style="140" customWidth="1"/>
    <col min="7426" max="7426" width="0" style="140" hidden="1" customWidth="1"/>
    <col min="7427" max="7427" width="28.33203125" style="140" customWidth="1"/>
    <col min="7428" max="7428" width="0" style="140" hidden="1" customWidth="1"/>
    <col min="7429" max="7429" width="36" style="140" customWidth="1"/>
    <col min="7430" max="7680" width="9.33203125" style="140"/>
    <col min="7681" max="7681" width="98.33203125" style="140" customWidth="1"/>
    <col min="7682" max="7682" width="0" style="140" hidden="1" customWidth="1"/>
    <col min="7683" max="7683" width="28.33203125" style="140" customWidth="1"/>
    <col min="7684" max="7684" width="0" style="140" hidden="1" customWidth="1"/>
    <col min="7685" max="7685" width="36" style="140" customWidth="1"/>
    <col min="7686" max="7936" width="9.33203125" style="140"/>
    <col min="7937" max="7937" width="98.33203125" style="140" customWidth="1"/>
    <col min="7938" max="7938" width="0" style="140" hidden="1" customWidth="1"/>
    <col min="7939" max="7939" width="28.33203125" style="140" customWidth="1"/>
    <col min="7940" max="7940" width="0" style="140" hidden="1" customWidth="1"/>
    <col min="7941" max="7941" width="36" style="140" customWidth="1"/>
    <col min="7942" max="8192" width="9.33203125" style="140"/>
    <col min="8193" max="8193" width="98.33203125" style="140" customWidth="1"/>
    <col min="8194" max="8194" width="0" style="140" hidden="1" customWidth="1"/>
    <col min="8195" max="8195" width="28.33203125" style="140" customWidth="1"/>
    <col min="8196" max="8196" width="0" style="140" hidden="1" customWidth="1"/>
    <col min="8197" max="8197" width="36" style="140" customWidth="1"/>
    <col min="8198" max="8448" width="9.33203125" style="140"/>
    <col min="8449" max="8449" width="98.33203125" style="140" customWidth="1"/>
    <col min="8450" max="8450" width="0" style="140" hidden="1" customWidth="1"/>
    <col min="8451" max="8451" width="28.33203125" style="140" customWidth="1"/>
    <col min="8452" max="8452" width="0" style="140" hidden="1" customWidth="1"/>
    <col min="8453" max="8453" width="36" style="140" customWidth="1"/>
    <col min="8454" max="8704" width="9.33203125" style="140"/>
    <col min="8705" max="8705" width="98.33203125" style="140" customWidth="1"/>
    <col min="8706" max="8706" width="0" style="140" hidden="1" customWidth="1"/>
    <col min="8707" max="8707" width="28.33203125" style="140" customWidth="1"/>
    <col min="8708" max="8708" width="0" style="140" hidden="1" customWidth="1"/>
    <col min="8709" max="8709" width="36" style="140" customWidth="1"/>
    <col min="8710" max="8960" width="9.33203125" style="140"/>
    <col min="8961" max="8961" width="98.33203125" style="140" customWidth="1"/>
    <col min="8962" max="8962" width="0" style="140" hidden="1" customWidth="1"/>
    <col min="8963" max="8963" width="28.33203125" style="140" customWidth="1"/>
    <col min="8964" max="8964" width="0" style="140" hidden="1" customWidth="1"/>
    <col min="8965" max="8965" width="36" style="140" customWidth="1"/>
    <col min="8966" max="9216" width="9.33203125" style="140"/>
    <col min="9217" max="9217" width="98.33203125" style="140" customWidth="1"/>
    <col min="9218" max="9218" width="0" style="140" hidden="1" customWidth="1"/>
    <col min="9219" max="9219" width="28.33203125" style="140" customWidth="1"/>
    <col min="9220" max="9220" width="0" style="140" hidden="1" customWidth="1"/>
    <col min="9221" max="9221" width="36" style="140" customWidth="1"/>
    <col min="9222" max="9472" width="9.33203125" style="140"/>
    <col min="9473" max="9473" width="98.33203125" style="140" customWidth="1"/>
    <col min="9474" max="9474" width="0" style="140" hidden="1" customWidth="1"/>
    <col min="9475" max="9475" width="28.33203125" style="140" customWidth="1"/>
    <col min="9476" max="9476" width="0" style="140" hidden="1" customWidth="1"/>
    <col min="9477" max="9477" width="36" style="140" customWidth="1"/>
    <col min="9478" max="9728" width="9.33203125" style="140"/>
    <col min="9729" max="9729" width="98.33203125" style="140" customWidth="1"/>
    <col min="9730" max="9730" width="0" style="140" hidden="1" customWidth="1"/>
    <col min="9731" max="9731" width="28.33203125" style="140" customWidth="1"/>
    <col min="9732" max="9732" width="0" style="140" hidden="1" customWidth="1"/>
    <col min="9733" max="9733" width="36" style="140" customWidth="1"/>
    <col min="9734" max="9984" width="9.33203125" style="140"/>
    <col min="9985" max="9985" width="98.33203125" style="140" customWidth="1"/>
    <col min="9986" max="9986" width="0" style="140" hidden="1" customWidth="1"/>
    <col min="9987" max="9987" width="28.33203125" style="140" customWidth="1"/>
    <col min="9988" max="9988" width="0" style="140" hidden="1" customWidth="1"/>
    <col min="9989" max="9989" width="36" style="140" customWidth="1"/>
    <col min="9990" max="10240" width="9.33203125" style="140"/>
    <col min="10241" max="10241" width="98.33203125" style="140" customWidth="1"/>
    <col min="10242" max="10242" width="0" style="140" hidden="1" customWidth="1"/>
    <col min="10243" max="10243" width="28.33203125" style="140" customWidth="1"/>
    <col min="10244" max="10244" width="0" style="140" hidden="1" customWidth="1"/>
    <col min="10245" max="10245" width="36" style="140" customWidth="1"/>
    <col min="10246" max="10496" width="9.33203125" style="140"/>
    <col min="10497" max="10497" width="98.33203125" style="140" customWidth="1"/>
    <col min="10498" max="10498" width="0" style="140" hidden="1" customWidth="1"/>
    <col min="10499" max="10499" width="28.33203125" style="140" customWidth="1"/>
    <col min="10500" max="10500" width="0" style="140" hidden="1" customWidth="1"/>
    <col min="10501" max="10501" width="36" style="140" customWidth="1"/>
    <col min="10502" max="10752" width="9.33203125" style="140"/>
    <col min="10753" max="10753" width="98.33203125" style="140" customWidth="1"/>
    <col min="10754" max="10754" width="0" style="140" hidden="1" customWidth="1"/>
    <col min="10755" max="10755" width="28.33203125" style="140" customWidth="1"/>
    <col min="10756" max="10756" width="0" style="140" hidden="1" customWidth="1"/>
    <col min="10757" max="10757" width="36" style="140" customWidth="1"/>
    <col min="10758" max="11008" width="9.33203125" style="140"/>
    <col min="11009" max="11009" width="98.33203125" style="140" customWidth="1"/>
    <col min="11010" max="11010" width="0" style="140" hidden="1" customWidth="1"/>
    <col min="11011" max="11011" width="28.33203125" style="140" customWidth="1"/>
    <col min="11012" max="11012" width="0" style="140" hidden="1" customWidth="1"/>
    <col min="11013" max="11013" width="36" style="140" customWidth="1"/>
    <col min="11014" max="11264" width="9.33203125" style="140"/>
    <col min="11265" max="11265" width="98.33203125" style="140" customWidth="1"/>
    <col min="11266" max="11266" width="0" style="140" hidden="1" customWidth="1"/>
    <col min="11267" max="11267" width="28.33203125" style="140" customWidth="1"/>
    <col min="11268" max="11268" width="0" style="140" hidden="1" customWidth="1"/>
    <col min="11269" max="11269" width="36" style="140" customWidth="1"/>
    <col min="11270" max="11520" width="9.33203125" style="140"/>
    <col min="11521" max="11521" width="98.33203125" style="140" customWidth="1"/>
    <col min="11522" max="11522" width="0" style="140" hidden="1" customWidth="1"/>
    <col min="11523" max="11523" width="28.33203125" style="140" customWidth="1"/>
    <col min="11524" max="11524" width="0" style="140" hidden="1" customWidth="1"/>
    <col min="11525" max="11525" width="36" style="140" customWidth="1"/>
    <col min="11526" max="11776" width="9.33203125" style="140"/>
    <col min="11777" max="11777" width="98.33203125" style="140" customWidth="1"/>
    <col min="11778" max="11778" width="0" style="140" hidden="1" customWidth="1"/>
    <col min="11779" max="11779" width="28.33203125" style="140" customWidth="1"/>
    <col min="11780" max="11780" width="0" style="140" hidden="1" customWidth="1"/>
    <col min="11781" max="11781" width="36" style="140" customWidth="1"/>
    <col min="11782" max="12032" width="9.33203125" style="140"/>
    <col min="12033" max="12033" width="98.33203125" style="140" customWidth="1"/>
    <col min="12034" max="12034" width="0" style="140" hidden="1" customWidth="1"/>
    <col min="12035" max="12035" width="28.33203125" style="140" customWidth="1"/>
    <col min="12036" max="12036" width="0" style="140" hidden="1" customWidth="1"/>
    <col min="12037" max="12037" width="36" style="140" customWidth="1"/>
    <col min="12038" max="12288" width="9.33203125" style="140"/>
    <col min="12289" max="12289" width="98.33203125" style="140" customWidth="1"/>
    <col min="12290" max="12290" width="0" style="140" hidden="1" customWidth="1"/>
    <col min="12291" max="12291" width="28.33203125" style="140" customWidth="1"/>
    <col min="12292" max="12292" width="0" style="140" hidden="1" customWidth="1"/>
    <col min="12293" max="12293" width="36" style="140" customWidth="1"/>
    <col min="12294" max="12544" width="9.33203125" style="140"/>
    <col min="12545" max="12545" width="98.33203125" style="140" customWidth="1"/>
    <col min="12546" max="12546" width="0" style="140" hidden="1" customWidth="1"/>
    <col min="12547" max="12547" width="28.33203125" style="140" customWidth="1"/>
    <col min="12548" max="12548" width="0" style="140" hidden="1" customWidth="1"/>
    <col min="12549" max="12549" width="36" style="140" customWidth="1"/>
    <col min="12550" max="12800" width="9.33203125" style="140"/>
    <col min="12801" max="12801" width="98.33203125" style="140" customWidth="1"/>
    <col min="12802" max="12802" width="0" style="140" hidden="1" customWidth="1"/>
    <col min="12803" max="12803" width="28.33203125" style="140" customWidth="1"/>
    <col min="12804" max="12804" width="0" style="140" hidden="1" customWidth="1"/>
    <col min="12805" max="12805" width="36" style="140" customWidth="1"/>
    <col min="12806" max="13056" width="9.33203125" style="140"/>
    <col min="13057" max="13057" width="98.33203125" style="140" customWidth="1"/>
    <col min="13058" max="13058" width="0" style="140" hidden="1" customWidth="1"/>
    <col min="13059" max="13059" width="28.33203125" style="140" customWidth="1"/>
    <col min="13060" max="13060" width="0" style="140" hidden="1" customWidth="1"/>
    <col min="13061" max="13061" width="36" style="140" customWidth="1"/>
    <col min="13062" max="13312" width="9.33203125" style="140"/>
    <col min="13313" max="13313" width="98.33203125" style="140" customWidth="1"/>
    <col min="13314" max="13314" width="0" style="140" hidden="1" customWidth="1"/>
    <col min="13315" max="13315" width="28.33203125" style="140" customWidth="1"/>
    <col min="13316" max="13316" width="0" style="140" hidden="1" customWidth="1"/>
    <col min="13317" max="13317" width="36" style="140" customWidth="1"/>
    <col min="13318" max="13568" width="9.33203125" style="140"/>
    <col min="13569" max="13569" width="98.33203125" style="140" customWidth="1"/>
    <col min="13570" max="13570" width="0" style="140" hidden="1" customWidth="1"/>
    <col min="13571" max="13571" width="28.33203125" style="140" customWidth="1"/>
    <col min="13572" max="13572" width="0" style="140" hidden="1" customWidth="1"/>
    <col min="13573" max="13573" width="36" style="140" customWidth="1"/>
    <col min="13574" max="13824" width="9.33203125" style="140"/>
    <col min="13825" max="13825" width="98.33203125" style="140" customWidth="1"/>
    <col min="13826" max="13826" width="0" style="140" hidden="1" customWidth="1"/>
    <col min="13827" max="13827" width="28.33203125" style="140" customWidth="1"/>
    <col min="13828" max="13828" width="0" style="140" hidden="1" customWidth="1"/>
    <col min="13829" max="13829" width="36" style="140" customWidth="1"/>
    <col min="13830" max="14080" width="9.33203125" style="140"/>
    <col min="14081" max="14081" width="98.33203125" style="140" customWidth="1"/>
    <col min="14082" max="14082" width="0" style="140" hidden="1" customWidth="1"/>
    <col min="14083" max="14083" width="28.33203125" style="140" customWidth="1"/>
    <col min="14084" max="14084" width="0" style="140" hidden="1" customWidth="1"/>
    <col min="14085" max="14085" width="36" style="140" customWidth="1"/>
    <col min="14086" max="14336" width="9.33203125" style="140"/>
    <col min="14337" max="14337" width="98.33203125" style="140" customWidth="1"/>
    <col min="14338" max="14338" width="0" style="140" hidden="1" customWidth="1"/>
    <col min="14339" max="14339" width="28.33203125" style="140" customWidth="1"/>
    <col min="14340" max="14340" width="0" style="140" hidden="1" customWidth="1"/>
    <col min="14341" max="14341" width="36" style="140" customWidth="1"/>
    <col min="14342" max="14592" width="9.33203125" style="140"/>
    <col min="14593" max="14593" width="98.33203125" style="140" customWidth="1"/>
    <col min="14594" max="14594" width="0" style="140" hidden="1" customWidth="1"/>
    <col min="14595" max="14595" width="28.33203125" style="140" customWidth="1"/>
    <col min="14596" max="14596" width="0" style="140" hidden="1" customWidth="1"/>
    <col min="14597" max="14597" width="36" style="140" customWidth="1"/>
    <col min="14598" max="14848" width="9.33203125" style="140"/>
    <col min="14849" max="14849" width="98.33203125" style="140" customWidth="1"/>
    <col min="14850" max="14850" width="0" style="140" hidden="1" customWidth="1"/>
    <col min="14851" max="14851" width="28.33203125" style="140" customWidth="1"/>
    <col min="14852" max="14852" width="0" style="140" hidden="1" customWidth="1"/>
    <col min="14853" max="14853" width="36" style="140" customWidth="1"/>
    <col min="14854" max="15104" width="9.33203125" style="140"/>
    <col min="15105" max="15105" width="98.33203125" style="140" customWidth="1"/>
    <col min="15106" max="15106" width="0" style="140" hidden="1" customWidth="1"/>
    <col min="15107" max="15107" width="28.33203125" style="140" customWidth="1"/>
    <col min="15108" max="15108" width="0" style="140" hidden="1" customWidth="1"/>
    <col min="15109" max="15109" width="36" style="140" customWidth="1"/>
    <col min="15110" max="15360" width="9.33203125" style="140"/>
    <col min="15361" max="15361" width="98.33203125" style="140" customWidth="1"/>
    <col min="15362" max="15362" width="0" style="140" hidden="1" customWidth="1"/>
    <col min="15363" max="15363" width="28.33203125" style="140" customWidth="1"/>
    <col min="15364" max="15364" width="0" style="140" hidden="1" customWidth="1"/>
    <col min="15365" max="15365" width="36" style="140" customWidth="1"/>
    <col min="15366" max="15616" width="9.33203125" style="140"/>
    <col min="15617" max="15617" width="98.33203125" style="140" customWidth="1"/>
    <col min="15618" max="15618" width="0" style="140" hidden="1" customWidth="1"/>
    <col min="15619" max="15619" width="28.33203125" style="140" customWidth="1"/>
    <col min="15620" max="15620" width="0" style="140" hidden="1" customWidth="1"/>
    <col min="15621" max="15621" width="36" style="140" customWidth="1"/>
    <col min="15622" max="15872" width="9.33203125" style="140"/>
    <col min="15873" max="15873" width="98.33203125" style="140" customWidth="1"/>
    <col min="15874" max="15874" width="0" style="140" hidden="1" customWidth="1"/>
    <col min="15875" max="15875" width="28.33203125" style="140" customWidth="1"/>
    <col min="15876" max="15876" width="0" style="140" hidden="1" customWidth="1"/>
    <col min="15877" max="15877" width="36" style="140" customWidth="1"/>
    <col min="15878" max="16128" width="9.33203125" style="140"/>
    <col min="16129" max="16129" width="98.33203125" style="140" customWidth="1"/>
    <col min="16130" max="16130" width="0" style="140" hidden="1" customWidth="1"/>
    <col min="16131" max="16131" width="28.33203125" style="140" customWidth="1"/>
    <col min="16132" max="16132" width="0" style="140" hidden="1" customWidth="1"/>
    <col min="16133" max="16133" width="36" style="140" customWidth="1"/>
    <col min="16134" max="16384" width="9.33203125" style="140"/>
  </cols>
  <sheetData>
    <row r="1" spans="1:5" s="80" customFormat="1" ht="36" customHeight="1" x14ac:dyDescent="0.2">
      <c r="A1" s="172" t="s">
        <v>2084</v>
      </c>
      <c r="B1" s="173"/>
      <c r="C1" s="173"/>
      <c r="D1" s="173"/>
      <c r="E1" s="173"/>
    </row>
    <row r="2" spans="1:5" s="80" customFormat="1" ht="15.75" customHeight="1" x14ac:dyDescent="0.2">
      <c r="A2" s="81"/>
      <c r="B2" s="82"/>
      <c r="C2" s="82"/>
      <c r="D2" s="82"/>
      <c r="E2" s="82"/>
    </row>
    <row r="3" spans="1:5" s="80" customFormat="1" ht="19.5" customHeight="1" x14ac:dyDescent="0.2">
      <c r="A3" s="174" t="s">
        <v>2092</v>
      </c>
      <c r="B3" s="175"/>
      <c r="C3" s="175"/>
      <c r="D3" s="176"/>
      <c r="E3" s="176"/>
    </row>
    <row r="4" spans="1:5" s="80" customFormat="1" ht="15.75" x14ac:dyDescent="0.25">
      <c r="A4" s="83"/>
      <c r="B4" s="84"/>
      <c r="C4" s="85"/>
      <c r="D4" s="85"/>
      <c r="E4" s="85"/>
    </row>
    <row r="5" spans="1:5" s="80" customFormat="1" ht="17.25" customHeight="1" x14ac:dyDescent="0.2">
      <c r="A5" s="174" t="s">
        <v>2085</v>
      </c>
      <c r="B5" s="175"/>
      <c r="C5" s="175"/>
      <c r="D5" s="175"/>
      <c r="E5" s="175"/>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2086</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SUM('1 - Architektonicko-stave...'!J27)</f>
        <v>0</v>
      </c>
      <c r="D10" s="98"/>
      <c r="E10" s="99"/>
    </row>
    <row r="11" spans="1:5" s="104" customFormat="1" ht="16.5" thickBot="1" x14ac:dyDescent="0.3">
      <c r="A11" s="100"/>
      <c r="B11" s="101"/>
      <c r="C11" s="102"/>
      <c r="D11" s="102"/>
      <c r="E11" s="103"/>
    </row>
    <row r="12" spans="1:5" s="80" customFormat="1" ht="15.75" x14ac:dyDescent="0.25">
      <c r="A12" s="105" t="s">
        <v>2087</v>
      </c>
      <c r="B12" s="106"/>
      <c r="C12" s="107"/>
      <c r="D12" s="107"/>
      <c r="E12" s="108">
        <f>SUM(E9:E10)</f>
        <v>0</v>
      </c>
    </row>
    <row r="13" spans="1:5" s="80" customFormat="1" ht="15.75" x14ac:dyDescent="0.25">
      <c r="A13" s="109"/>
      <c r="B13" s="110"/>
      <c r="C13" s="111"/>
      <c r="D13" s="111"/>
      <c r="E13" s="112"/>
    </row>
    <row r="14" spans="1:5" s="80" customFormat="1" ht="15.75" x14ac:dyDescent="0.25">
      <c r="A14" s="113"/>
      <c r="B14" s="110"/>
      <c r="C14" s="114"/>
      <c r="D14" s="114"/>
      <c r="E14" s="115"/>
    </row>
    <row r="15" spans="1:5" s="117" customFormat="1" ht="15.75" x14ac:dyDescent="0.25">
      <c r="A15" s="116" t="s">
        <v>2088</v>
      </c>
      <c r="B15" s="110"/>
      <c r="C15" s="114"/>
      <c r="D15" s="114"/>
      <c r="E15" s="115">
        <f>SUM(E12)</f>
        <v>0</v>
      </c>
    </row>
    <row r="16" spans="1:5" s="117" customFormat="1" ht="15" x14ac:dyDescent="0.2">
      <c r="A16" s="113" t="s">
        <v>2089</v>
      </c>
      <c r="B16" s="110"/>
      <c r="C16" s="114"/>
      <c r="D16" s="114"/>
      <c r="E16" s="112">
        <f>SUM(E15*0.21)</f>
        <v>0</v>
      </c>
    </row>
    <row r="17" spans="1:5" s="117" customFormat="1" ht="15.75" x14ac:dyDescent="0.25">
      <c r="A17" s="116" t="s">
        <v>2090</v>
      </c>
      <c r="B17" s="110"/>
      <c r="C17" s="114"/>
      <c r="D17" s="114"/>
      <c r="E17" s="115">
        <f>SUM(E15:E16)</f>
        <v>0</v>
      </c>
    </row>
    <row r="18" spans="1:5" s="117" customFormat="1" ht="15.75" x14ac:dyDescent="0.25">
      <c r="A18" s="141"/>
      <c r="B18" s="142"/>
      <c r="C18" s="143"/>
      <c r="D18" s="143"/>
      <c r="E18" s="144"/>
    </row>
    <row r="19" spans="1:5" s="117" customFormat="1" ht="15.75" x14ac:dyDescent="0.25">
      <c r="A19" s="118" t="s">
        <v>2093</v>
      </c>
      <c r="B19" s="142"/>
      <c r="C19" s="143"/>
      <c r="D19" s="143"/>
      <c r="E19" s="144"/>
    </row>
    <row r="20" spans="1:5" s="80" customFormat="1" x14ac:dyDescent="0.2">
      <c r="B20" s="119"/>
      <c r="C20" s="120"/>
      <c r="D20" s="120"/>
      <c r="E20" s="121"/>
    </row>
    <row r="21" spans="1:5" s="80" customFormat="1" x14ac:dyDescent="0.2">
      <c r="A21" s="149" t="s">
        <v>2094</v>
      </c>
      <c r="B21" s="150"/>
      <c r="C21" s="151"/>
      <c r="D21" s="151"/>
      <c r="E21" s="152"/>
    </row>
    <row r="22" spans="1:5" s="80" customFormat="1" x14ac:dyDescent="0.2">
      <c r="A22" s="149" t="s">
        <v>2096</v>
      </c>
      <c r="B22" s="150"/>
      <c r="C22" s="151"/>
      <c r="D22" s="151"/>
      <c r="E22" s="152">
        <f>(E15-E27-E32)</f>
        <v>0</v>
      </c>
    </row>
    <row r="23" spans="1:5" s="80" customFormat="1" x14ac:dyDescent="0.2">
      <c r="A23" s="149" t="s">
        <v>2095</v>
      </c>
      <c r="B23" s="150"/>
      <c r="C23" s="151"/>
      <c r="D23" s="151"/>
      <c r="E23" s="152">
        <f>(E16-E28-E33)</f>
        <v>0</v>
      </c>
    </row>
    <row r="24" spans="1:5" s="80" customFormat="1" x14ac:dyDescent="0.2">
      <c r="A24" s="149" t="s">
        <v>2097</v>
      </c>
      <c r="B24" s="150"/>
      <c r="C24" s="151"/>
      <c r="D24" s="151"/>
      <c r="E24" s="152">
        <f>(E17-E29-E34)</f>
        <v>0</v>
      </c>
    </row>
    <row r="25" spans="1:5" s="80" customFormat="1" x14ac:dyDescent="0.2">
      <c r="A25" s="153"/>
      <c r="B25" s="154"/>
      <c r="C25" s="155"/>
      <c r="D25" s="155"/>
      <c r="E25" s="156"/>
    </row>
    <row r="26" spans="1:5" s="80" customFormat="1" x14ac:dyDescent="0.2">
      <c r="A26" s="157" t="s">
        <v>2098</v>
      </c>
      <c r="B26" s="158"/>
      <c r="C26" s="159"/>
      <c r="D26" s="159"/>
      <c r="E26" s="160"/>
    </row>
    <row r="27" spans="1:5" s="80" customFormat="1" x14ac:dyDescent="0.2">
      <c r="A27" s="157" t="s">
        <v>2096</v>
      </c>
      <c r="B27" s="158"/>
      <c r="C27" s="159"/>
      <c r="D27" s="159"/>
      <c r="E27" s="160">
        <f>SUM('1 - Architektonicko-stave...'!J1332+'1 - Architektonicko-stave...'!J1336+'1 - Architektonicko-stave...'!J1337+'1 - Architektonicko-stave...'!J1341+'1 - Architektonicko-stave...'!J1342+'1 - Architektonicko-stave...'!J1343)</f>
        <v>0</v>
      </c>
    </row>
    <row r="28" spans="1:5" s="80" customFormat="1" x14ac:dyDescent="0.2">
      <c r="A28" s="157" t="s">
        <v>2095</v>
      </c>
      <c r="B28" s="158"/>
      <c r="C28" s="159"/>
      <c r="D28" s="159"/>
      <c r="E28" s="160">
        <f>(E27*0.21)</f>
        <v>0</v>
      </c>
    </row>
    <row r="29" spans="1:5" s="80" customFormat="1" x14ac:dyDescent="0.2">
      <c r="A29" s="157" t="s">
        <v>2097</v>
      </c>
      <c r="B29" s="158"/>
      <c r="C29" s="159"/>
      <c r="D29" s="159"/>
      <c r="E29" s="160">
        <f>(E27*1.21)</f>
        <v>0</v>
      </c>
    </row>
    <row r="30" spans="1:5" s="80" customFormat="1" x14ac:dyDescent="0.2">
      <c r="A30" s="161"/>
      <c r="B30" s="154"/>
      <c r="C30" s="155"/>
      <c r="D30" s="155"/>
      <c r="E30" s="156"/>
    </row>
    <row r="31" spans="1:5" s="80" customFormat="1" x14ac:dyDescent="0.2">
      <c r="A31" s="162" t="s">
        <v>2099</v>
      </c>
      <c r="B31" s="163"/>
      <c r="C31" s="164"/>
      <c r="D31" s="164"/>
      <c r="E31" s="165"/>
    </row>
    <row r="32" spans="1:5" s="80" customFormat="1" x14ac:dyDescent="0.2">
      <c r="A32" s="162" t="s">
        <v>2096</v>
      </c>
      <c r="B32" s="163"/>
      <c r="C32" s="164"/>
      <c r="D32" s="164"/>
      <c r="E32" s="165">
        <f>SUM('1 - Architektonicko-stave...'!J1347+'1 - Architektonicko-stave...'!J1345+'1 - Architektonicko-stave...'!J1339+'1 - Architektonicko-stave...'!J1330+'1 - Architektonicko-stave...'!J1239+'1 - Architektonicko-stave...'!J1243+'1 - Architektonicko-stave...'!J1247+'1 - Architektonicko-stave...'!J1250+'1 - Architektonicko-stave...'!J653+'1 - Architektonicko-stave...'!J182)</f>
        <v>0</v>
      </c>
    </row>
    <row r="33" spans="1:5" s="80" customFormat="1" x14ac:dyDescent="0.2">
      <c r="A33" s="162" t="s">
        <v>2095</v>
      </c>
      <c r="B33" s="163"/>
      <c r="C33" s="164"/>
      <c r="D33" s="164"/>
      <c r="E33" s="165">
        <f>(E32*0.21)</f>
        <v>0</v>
      </c>
    </row>
    <row r="34" spans="1:5" s="80" customFormat="1" x14ac:dyDescent="0.2">
      <c r="A34" s="162" t="s">
        <v>2097</v>
      </c>
      <c r="B34" s="163"/>
      <c r="C34" s="164"/>
      <c r="D34" s="164"/>
      <c r="E34" s="165">
        <f>(E32*1.21)</f>
        <v>0</v>
      </c>
    </row>
    <row r="35" spans="1:5" s="80" customFormat="1" x14ac:dyDescent="0.2">
      <c r="A35" s="145"/>
      <c r="B35" s="146"/>
      <c r="C35" s="147"/>
      <c r="D35" s="147"/>
      <c r="E35" s="148"/>
    </row>
    <row r="36" spans="1:5" s="80" customFormat="1" x14ac:dyDescent="0.2">
      <c r="A36" s="166" t="s">
        <v>2091</v>
      </c>
      <c r="B36" s="119"/>
      <c r="C36" s="120"/>
      <c r="D36" s="120"/>
      <c r="E36" s="122"/>
    </row>
    <row r="37" spans="1:5" s="80" customFormat="1" x14ac:dyDescent="0.2">
      <c r="A37" s="169" t="s">
        <v>2140</v>
      </c>
      <c r="B37" s="170"/>
      <c r="C37" s="170"/>
      <c r="D37" s="170"/>
      <c r="E37" s="170"/>
    </row>
    <row r="38" spans="1:5" s="80" customFormat="1" x14ac:dyDescent="0.2">
      <c r="A38" s="170"/>
      <c r="B38" s="170"/>
      <c r="C38" s="170"/>
      <c r="D38" s="170"/>
      <c r="E38" s="170"/>
    </row>
    <row r="39" spans="1:5" s="80" customFormat="1" x14ac:dyDescent="0.2">
      <c r="A39" s="170"/>
      <c r="B39" s="170"/>
      <c r="C39" s="170"/>
      <c r="D39" s="170"/>
      <c r="E39" s="170"/>
    </row>
    <row r="40" spans="1:5" s="80" customFormat="1" x14ac:dyDescent="0.2">
      <c r="A40" s="170"/>
      <c r="B40" s="170"/>
      <c r="C40" s="170"/>
      <c r="D40" s="170"/>
      <c r="E40" s="170"/>
    </row>
    <row r="41" spans="1:5" s="80" customFormat="1" x14ac:dyDescent="0.2">
      <c r="A41" s="170"/>
      <c r="B41" s="170"/>
      <c r="C41" s="170"/>
      <c r="D41" s="170"/>
      <c r="E41" s="170"/>
    </row>
    <row r="42" spans="1:5" s="80" customFormat="1" ht="284.25" customHeight="1" x14ac:dyDescent="0.2">
      <c r="A42" s="170"/>
      <c r="B42" s="170"/>
      <c r="C42" s="170"/>
      <c r="D42" s="170"/>
      <c r="E42" s="170"/>
    </row>
    <row r="43" spans="1:5" s="80" customFormat="1" x14ac:dyDescent="0.2">
      <c r="A43" s="171"/>
      <c r="B43" s="171"/>
      <c r="C43" s="171"/>
      <c r="D43" s="171"/>
      <c r="E43" s="171"/>
    </row>
    <row r="44" spans="1:5" s="80" customFormat="1" x14ac:dyDescent="0.2">
      <c r="A44" s="171"/>
      <c r="B44" s="171"/>
      <c r="C44" s="171"/>
      <c r="D44" s="171"/>
      <c r="E44" s="171"/>
    </row>
    <row r="45" spans="1:5" s="80" customFormat="1" ht="12.75" customHeight="1" x14ac:dyDescent="0.2">
      <c r="A45" s="169"/>
      <c r="B45" s="170"/>
      <c r="C45" s="170"/>
      <c r="D45" s="170"/>
      <c r="E45" s="170"/>
    </row>
    <row r="46" spans="1:5" s="80" customFormat="1" x14ac:dyDescent="0.2">
      <c r="A46" s="170"/>
      <c r="B46" s="170"/>
      <c r="C46" s="170"/>
      <c r="D46" s="170"/>
      <c r="E46" s="170"/>
    </row>
    <row r="47" spans="1:5" s="80" customFormat="1" x14ac:dyDescent="0.2">
      <c r="A47" s="170"/>
      <c r="B47" s="170"/>
      <c r="C47" s="170"/>
      <c r="D47" s="170"/>
      <c r="E47" s="170"/>
    </row>
    <row r="48" spans="1:5" s="80" customFormat="1" x14ac:dyDescent="0.2">
      <c r="A48" s="170"/>
      <c r="B48" s="170"/>
      <c r="C48" s="170"/>
      <c r="D48" s="170"/>
      <c r="E48" s="170"/>
    </row>
    <row r="49" spans="1:5" s="80" customFormat="1" x14ac:dyDescent="0.2">
      <c r="A49" s="170"/>
      <c r="B49" s="170"/>
      <c r="C49" s="170"/>
      <c r="D49" s="170"/>
      <c r="E49" s="170"/>
    </row>
    <row r="50" spans="1:5" s="80" customFormat="1" x14ac:dyDescent="0.2">
      <c r="A50" s="170"/>
      <c r="B50" s="170"/>
      <c r="C50" s="170"/>
      <c r="D50" s="170"/>
      <c r="E50" s="170"/>
    </row>
    <row r="51" spans="1:5" s="80" customFormat="1" ht="12.75" customHeight="1" x14ac:dyDescent="0.2">
      <c r="A51" s="171"/>
      <c r="B51" s="171"/>
      <c r="C51" s="171"/>
      <c r="D51" s="171"/>
      <c r="E51" s="171"/>
    </row>
    <row r="52" spans="1:5" s="80" customFormat="1" ht="12.75" customHeight="1" x14ac:dyDescent="0.2">
      <c r="A52" s="171"/>
      <c r="B52" s="171"/>
      <c r="C52" s="171"/>
      <c r="D52" s="171"/>
      <c r="E52" s="171"/>
    </row>
    <row r="53" spans="1:5" s="80" customFormat="1" x14ac:dyDescent="0.2">
      <c r="B53" s="84"/>
      <c r="C53" s="85"/>
      <c r="D53" s="85"/>
      <c r="E53" s="85"/>
    </row>
    <row r="54" spans="1:5" s="80" customFormat="1" x14ac:dyDescent="0.2">
      <c r="B54" s="84"/>
      <c r="C54" s="85"/>
      <c r="D54" s="85"/>
      <c r="E54" s="85"/>
    </row>
    <row r="55" spans="1:5" s="80" customFormat="1" x14ac:dyDescent="0.2">
      <c r="B55" s="84"/>
      <c r="C55" s="85"/>
      <c r="D55" s="85"/>
      <c r="E55" s="85"/>
    </row>
    <row r="56" spans="1:5" s="80" customFormat="1" x14ac:dyDescent="0.2">
      <c r="B56" s="84"/>
      <c r="C56" s="85"/>
      <c r="D56" s="85"/>
      <c r="E56" s="85"/>
    </row>
    <row r="57" spans="1:5" s="80" customFormat="1" x14ac:dyDescent="0.2">
      <c r="B57" s="84"/>
      <c r="C57" s="85"/>
      <c r="D57" s="85"/>
      <c r="E57" s="85"/>
    </row>
    <row r="58" spans="1:5" s="80" customFormat="1" x14ac:dyDescent="0.2">
      <c r="B58" s="84"/>
      <c r="C58" s="85"/>
      <c r="D58" s="85"/>
      <c r="E58" s="85"/>
    </row>
    <row r="59" spans="1:5" s="80" customFormat="1" x14ac:dyDescent="0.2">
      <c r="B59" s="84"/>
      <c r="C59" s="85"/>
      <c r="D59" s="85"/>
      <c r="E59" s="125"/>
    </row>
    <row r="60" spans="1:5" s="80" customFormat="1" x14ac:dyDescent="0.2">
      <c r="B60" s="84"/>
      <c r="C60" s="85"/>
      <c r="D60" s="85"/>
      <c r="E60" s="125"/>
    </row>
    <row r="61" spans="1:5" s="80" customFormat="1" x14ac:dyDescent="0.2">
      <c r="B61" s="84"/>
      <c r="C61" s="85"/>
      <c r="D61" s="85"/>
      <c r="E61" s="85"/>
    </row>
    <row r="62" spans="1:5" s="80" customFormat="1" x14ac:dyDescent="0.2">
      <c r="B62" s="84"/>
      <c r="C62" s="85"/>
      <c r="D62" s="85"/>
      <c r="E62" s="85"/>
    </row>
    <row r="63" spans="1:5" s="80" customFormat="1" x14ac:dyDescent="0.2">
      <c r="B63" s="84"/>
      <c r="C63" s="85"/>
      <c r="D63" s="85"/>
      <c r="E63" s="85"/>
    </row>
    <row r="64" spans="1: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5"/>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5"/>
    </row>
    <row r="77" spans="1:5" s="80" customFormat="1" x14ac:dyDescent="0.2">
      <c r="B77" s="84"/>
      <c r="C77" s="85"/>
      <c r="D77" s="85"/>
      <c r="E77" s="85"/>
    </row>
    <row r="78" spans="1:5" s="80" customFormat="1" x14ac:dyDescent="0.2">
      <c r="B78" s="84"/>
      <c r="C78" s="85"/>
      <c r="D78" s="85"/>
      <c r="E78" s="85"/>
    </row>
    <row r="79" spans="1:5" s="80" customFormat="1" x14ac:dyDescent="0.2">
      <c r="A79" s="126"/>
      <c r="B79" s="84"/>
      <c r="C79" s="85"/>
      <c r="D79" s="85"/>
      <c r="E79" s="125"/>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5"/>
    </row>
    <row r="90" spans="2:5" s="80" customFormat="1" x14ac:dyDescent="0.2">
      <c r="B90" s="84"/>
      <c r="C90" s="85"/>
      <c r="D90" s="85"/>
      <c r="E90" s="125"/>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5"/>
    </row>
    <row r="100" spans="2:5" s="80" customFormat="1" x14ac:dyDescent="0.2">
      <c r="B100" s="84"/>
      <c r="C100" s="85"/>
      <c r="D100" s="85"/>
      <c r="E100" s="125"/>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5"/>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5"/>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5"/>
    </row>
    <row r="131" spans="2:5" s="80" customFormat="1" x14ac:dyDescent="0.2">
      <c r="B131" s="84"/>
      <c r="C131" s="85"/>
      <c r="D131" s="85"/>
      <c r="E131" s="125"/>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5"/>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5"/>
    </row>
    <row r="148" spans="1:5" s="80" customFormat="1" x14ac:dyDescent="0.2">
      <c r="B148" s="84"/>
      <c r="C148" s="85"/>
      <c r="D148" s="85"/>
      <c r="E148" s="85"/>
    </row>
    <row r="149" spans="1:5" s="80" customFormat="1" x14ac:dyDescent="0.2">
      <c r="B149" s="84"/>
      <c r="C149" s="85"/>
      <c r="D149" s="85"/>
      <c r="E149" s="85"/>
    </row>
    <row r="150" spans="1:5" s="80" customFormat="1" x14ac:dyDescent="0.2">
      <c r="A150" s="126"/>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5"/>
    </row>
    <row r="177" spans="1:5" s="80" customFormat="1" x14ac:dyDescent="0.2">
      <c r="B177" s="84"/>
      <c r="C177" s="85"/>
      <c r="D177" s="85"/>
      <c r="E177" s="125"/>
    </row>
    <row r="178" spans="1:5" s="80" customFormat="1" x14ac:dyDescent="0.2">
      <c r="B178" s="84"/>
      <c r="C178" s="85"/>
      <c r="D178" s="85"/>
      <c r="E178" s="85"/>
    </row>
    <row r="179" spans="1:5" s="80" customFormat="1" x14ac:dyDescent="0.2">
      <c r="A179" s="126"/>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5"/>
    </row>
    <row r="184" spans="1:5" s="80" customFormat="1" x14ac:dyDescent="0.2">
      <c r="B184" s="84"/>
      <c r="C184" s="85"/>
      <c r="D184" s="85"/>
      <c r="E184" s="85"/>
    </row>
    <row r="185" spans="1:5" s="80" customFormat="1" x14ac:dyDescent="0.2">
      <c r="B185" s="84"/>
      <c r="C185" s="85"/>
      <c r="D185" s="85"/>
      <c r="E185" s="85"/>
    </row>
    <row r="186" spans="1:5" s="80" customFormat="1" x14ac:dyDescent="0.2">
      <c r="A186" s="126"/>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5"/>
    </row>
    <row r="192" spans="1:5" s="80" customFormat="1" x14ac:dyDescent="0.2">
      <c r="A192" s="126"/>
      <c r="B192" s="84"/>
      <c r="C192" s="85"/>
      <c r="D192" s="85"/>
      <c r="E192" s="125"/>
    </row>
    <row r="193" spans="1:5" s="80" customFormat="1" x14ac:dyDescent="0.2">
      <c r="B193" s="84"/>
      <c r="C193" s="85"/>
      <c r="D193" s="85"/>
      <c r="E193" s="125"/>
    </row>
    <row r="194" spans="1:5" s="80" customFormat="1" x14ac:dyDescent="0.2">
      <c r="A194" s="126"/>
      <c r="B194" s="84"/>
      <c r="C194" s="85"/>
      <c r="D194" s="85"/>
      <c r="E194" s="125"/>
    </row>
    <row r="195" spans="1:5" s="80" customFormat="1" x14ac:dyDescent="0.2">
      <c r="B195" s="84"/>
      <c r="C195" s="85"/>
      <c r="D195" s="85"/>
      <c r="E195" s="125"/>
    </row>
    <row r="196" spans="1:5" s="80" customFormat="1" x14ac:dyDescent="0.2">
      <c r="B196" s="84"/>
      <c r="C196" s="85"/>
      <c r="D196" s="85"/>
      <c r="E196" s="85"/>
    </row>
    <row r="197" spans="1:5" s="80" customFormat="1" x14ac:dyDescent="0.2">
      <c r="B197" s="123"/>
      <c r="C197" s="124"/>
      <c r="D197" s="124"/>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6"/>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5"/>
    </row>
    <row r="208" spans="1:5" s="80" customFormat="1" x14ac:dyDescent="0.2">
      <c r="B208" s="84"/>
      <c r="C208" s="85"/>
      <c r="D208" s="85"/>
      <c r="E208" s="125"/>
    </row>
    <row r="209" spans="1:5" s="80" customFormat="1" x14ac:dyDescent="0.2">
      <c r="A209" s="126"/>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5"/>
    </row>
    <row r="221" spans="1:5" s="80" customFormat="1" x14ac:dyDescent="0.2">
      <c r="B221" s="84"/>
      <c r="C221" s="85"/>
      <c r="D221" s="85"/>
      <c r="E221" s="125"/>
    </row>
    <row r="222" spans="1:5" s="80" customFormat="1" x14ac:dyDescent="0.2">
      <c r="B222" s="84"/>
      <c r="C222" s="85"/>
      <c r="D222" s="85"/>
      <c r="E222" s="85"/>
    </row>
    <row r="223" spans="1:5" s="80" customFormat="1" x14ac:dyDescent="0.2">
      <c r="A223" s="126"/>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5"/>
    </row>
    <row r="231" spans="1:5" s="80" customFormat="1" x14ac:dyDescent="0.2">
      <c r="A231" s="126"/>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6"/>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6"/>
      <c r="B244" s="84"/>
      <c r="C244" s="85"/>
      <c r="D244" s="85"/>
      <c r="E244" s="85"/>
    </row>
    <row r="245" spans="1:5" s="80" customFormat="1" x14ac:dyDescent="0.2">
      <c r="B245" s="84"/>
      <c r="C245" s="85"/>
      <c r="D245" s="85"/>
      <c r="E245" s="85"/>
    </row>
    <row r="246" spans="1:5" s="80" customFormat="1" x14ac:dyDescent="0.2">
      <c r="B246" s="123"/>
      <c r="C246" s="124"/>
      <c r="D246" s="124"/>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7"/>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6"/>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5"/>
    </row>
    <row r="266" spans="1:5" s="80" customFormat="1" x14ac:dyDescent="0.2">
      <c r="B266" s="84"/>
      <c r="C266" s="85"/>
      <c r="D266" s="85"/>
      <c r="E266" s="85"/>
    </row>
    <row r="267" spans="1:5" s="80" customFormat="1" x14ac:dyDescent="0.2">
      <c r="B267" s="84"/>
      <c r="C267" s="85"/>
      <c r="D267" s="85"/>
      <c r="E267" s="85"/>
    </row>
    <row r="268" spans="1:5" s="80" customFormat="1" x14ac:dyDescent="0.2">
      <c r="A268" s="126"/>
      <c r="B268" s="84"/>
      <c r="C268" s="85"/>
      <c r="D268" s="85"/>
      <c r="E268" s="85"/>
    </row>
    <row r="269" spans="1:5" s="80" customFormat="1" x14ac:dyDescent="0.2">
      <c r="B269" s="84"/>
      <c r="C269" s="85"/>
      <c r="D269" s="85"/>
      <c r="E269" s="85"/>
    </row>
    <row r="270" spans="1:5" s="80" customFormat="1" x14ac:dyDescent="0.2">
      <c r="B270" s="84"/>
      <c r="C270" s="85"/>
      <c r="D270" s="85"/>
      <c r="E270" s="125"/>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8"/>
    </row>
    <row r="310" spans="2:6" s="80" customFormat="1" ht="14.25" x14ac:dyDescent="0.2">
      <c r="B310" s="84"/>
      <c r="C310" s="85"/>
      <c r="D310" s="85"/>
      <c r="E310" s="85"/>
      <c r="F310" s="129"/>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29"/>
    </row>
    <row r="319" spans="2:6" s="80" customFormat="1" ht="14.25" x14ac:dyDescent="0.2">
      <c r="B319" s="84"/>
      <c r="C319" s="85"/>
      <c r="D319" s="85"/>
      <c r="E319" s="85"/>
      <c r="F319" s="129"/>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0"/>
    </row>
    <row r="328" spans="1:6" s="80" customFormat="1" ht="15" x14ac:dyDescent="0.2">
      <c r="B328" s="84"/>
      <c r="C328" s="85"/>
      <c r="D328" s="85"/>
      <c r="E328" s="85"/>
      <c r="F328" s="130"/>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1"/>
      <c r="B336" s="132"/>
      <c r="C336" s="133"/>
      <c r="D336" s="134"/>
      <c r="E336" s="134"/>
      <c r="F336" s="135"/>
    </row>
    <row r="337" spans="2:6" s="80" customFormat="1" x14ac:dyDescent="0.2">
      <c r="B337" s="84"/>
      <c r="C337" s="85"/>
      <c r="D337" s="85"/>
      <c r="E337" s="85"/>
      <c r="F337" s="135"/>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6" customFormat="1" x14ac:dyDescent="0.2">
      <c r="A381" s="80"/>
      <c r="B381" s="84"/>
      <c r="C381" s="85"/>
      <c r="D381" s="85"/>
      <c r="E381" s="85"/>
    </row>
    <row r="382" spans="1:5" s="136"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6" customFormat="1" x14ac:dyDescent="0.2">
      <c r="A390" s="80"/>
      <c r="B390" s="84"/>
      <c r="C390" s="85"/>
      <c r="D390" s="85"/>
      <c r="E390" s="85"/>
    </row>
    <row r="391" spans="1:5" s="136" customFormat="1" x14ac:dyDescent="0.2">
      <c r="A391" s="80"/>
      <c r="B391" s="123"/>
      <c r="C391" s="124"/>
      <c r="D391" s="124"/>
      <c r="E391" s="124"/>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6" customFormat="1" x14ac:dyDescent="0.2">
      <c r="A399" s="80"/>
      <c r="B399" s="84"/>
      <c r="C399" s="85"/>
      <c r="D399" s="85"/>
      <c r="E399" s="85"/>
    </row>
    <row r="400" spans="1:5" s="136"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6" customFormat="1" x14ac:dyDescent="0.2">
      <c r="A409" s="80"/>
      <c r="B409" s="84"/>
      <c r="C409" s="85"/>
      <c r="D409" s="85"/>
      <c r="E409" s="85"/>
    </row>
    <row r="410" spans="1:5" s="136" customFormat="1" x14ac:dyDescent="0.2">
      <c r="A410" s="80"/>
      <c r="B410" s="123"/>
      <c r="C410" s="124"/>
      <c r="D410" s="124"/>
      <c r="E410" s="124"/>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6" customFormat="1" x14ac:dyDescent="0.2">
      <c r="A422" s="80"/>
      <c r="B422" s="84"/>
      <c r="C422" s="85"/>
      <c r="D422" s="85"/>
      <c r="E422" s="85"/>
    </row>
    <row r="423" spans="1:5" s="136"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6" customFormat="1" x14ac:dyDescent="0.2">
      <c r="A431" s="80"/>
      <c r="B431" s="84"/>
      <c r="C431" s="85"/>
      <c r="D431" s="85"/>
      <c r="E431" s="85"/>
    </row>
    <row r="432" spans="1:5" s="136"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6" customFormat="1" x14ac:dyDescent="0.2">
      <c r="A440" s="80"/>
      <c r="B440" s="84"/>
      <c r="C440" s="85"/>
      <c r="D440" s="85"/>
      <c r="E440" s="85"/>
    </row>
    <row r="441" spans="1:5" s="136"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6" customFormat="1" x14ac:dyDescent="0.2">
      <c r="A449" s="80"/>
      <c r="B449" s="84"/>
      <c r="C449" s="85"/>
      <c r="D449" s="85"/>
      <c r="E449" s="85"/>
    </row>
    <row r="450" spans="1:5" s="136" customFormat="1" x14ac:dyDescent="0.2">
      <c r="A450" s="80"/>
      <c r="B450" s="84"/>
      <c r="C450" s="85"/>
      <c r="D450" s="85"/>
      <c r="E450" s="85"/>
    </row>
    <row r="451" spans="1:5" s="136" customFormat="1" x14ac:dyDescent="0.2">
      <c r="A451" s="80"/>
      <c r="B451" s="84"/>
      <c r="C451" s="85"/>
      <c r="D451" s="85"/>
      <c r="E451" s="85"/>
    </row>
    <row r="452" spans="1:5" s="136" customFormat="1" x14ac:dyDescent="0.2">
      <c r="A452" s="80"/>
      <c r="B452" s="84"/>
      <c r="C452" s="85"/>
      <c r="D452" s="85"/>
      <c r="E452" s="85"/>
    </row>
    <row r="453" spans="1:5" s="136" customFormat="1" x14ac:dyDescent="0.2">
      <c r="A453" s="80"/>
      <c r="B453" s="84"/>
      <c r="C453" s="85"/>
      <c r="D453" s="85"/>
      <c r="E453" s="85"/>
    </row>
    <row r="454" spans="1:5" s="136" customFormat="1" x14ac:dyDescent="0.2">
      <c r="A454" s="80"/>
      <c r="B454" s="84"/>
      <c r="C454" s="85"/>
      <c r="D454" s="85"/>
      <c r="E454" s="85"/>
    </row>
    <row r="455" spans="1:5" s="136" customFormat="1" x14ac:dyDescent="0.2">
      <c r="A455" s="80"/>
      <c r="B455" s="84"/>
      <c r="C455" s="85"/>
      <c r="D455" s="85"/>
      <c r="E455" s="85"/>
    </row>
    <row r="456" spans="1:5" s="136" customFormat="1" x14ac:dyDescent="0.2">
      <c r="A456" s="80"/>
      <c r="B456" s="84"/>
      <c r="C456" s="85"/>
      <c r="D456" s="85"/>
      <c r="E456" s="85"/>
    </row>
    <row r="457" spans="1:5" s="136" customFormat="1" x14ac:dyDescent="0.2">
      <c r="A457" s="80"/>
      <c r="B457" s="84"/>
      <c r="C457" s="85"/>
      <c r="D457" s="85"/>
      <c r="E457" s="85"/>
    </row>
    <row r="458" spans="1:5" s="136" customFormat="1" x14ac:dyDescent="0.2">
      <c r="A458" s="80"/>
      <c r="B458" s="84"/>
      <c r="C458" s="85"/>
      <c r="D458" s="85"/>
      <c r="E458" s="85"/>
    </row>
    <row r="459" spans="1:5" s="136" customFormat="1" x14ac:dyDescent="0.2">
      <c r="A459" s="80"/>
      <c r="B459" s="84"/>
      <c r="C459" s="85"/>
      <c r="D459" s="85"/>
      <c r="E459" s="85"/>
    </row>
    <row r="460" spans="1:5" s="136" customFormat="1" x14ac:dyDescent="0.2">
      <c r="A460" s="80"/>
      <c r="B460" s="84"/>
      <c r="C460" s="85"/>
      <c r="D460" s="85"/>
      <c r="E460" s="85"/>
    </row>
    <row r="461" spans="1:5" s="136" customFormat="1" x14ac:dyDescent="0.2">
      <c r="A461" s="80"/>
      <c r="B461" s="123"/>
      <c r="C461" s="124"/>
      <c r="D461" s="124"/>
      <c r="E461" s="124"/>
    </row>
    <row r="462" spans="1:5" s="136" customFormat="1" x14ac:dyDescent="0.2">
      <c r="A462" s="80"/>
      <c r="B462" s="123"/>
      <c r="C462" s="124"/>
      <c r="D462" s="124"/>
      <c r="E462" s="124"/>
    </row>
    <row r="463" spans="1:5" s="136" customFormat="1" x14ac:dyDescent="0.2">
      <c r="A463" s="80"/>
      <c r="B463" s="84"/>
      <c r="C463" s="85"/>
      <c r="D463" s="85"/>
      <c r="E463" s="85"/>
    </row>
    <row r="464" spans="1:5" s="136" customFormat="1" x14ac:dyDescent="0.2">
      <c r="A464" s="80"/>
      <c r="B464" s="84"/>
      <c r="C464" s="85"/>
      <c r="D464" s="85"/>
      <c r="E464" s="85"/>
    </row>
    <row r="465" spans="1:5" s="136" customFormat="1" x14ac:dyDescent="0.2">
      <c r="A465" s="80"/>
      <c r="B465" s="84"/>
      <c r="C465" s="85"/>
      <c r="D465" s="85"/>
      <c r="E465" s="85"/>
    </row>
    <row r="466" spans="1:5" s="136" customFormat="1" x14ac:dyDescent="0.2">
      <c r="A466" s="80"/>
      <c r="B466" s="84"/>
      <c r="C466" s="85"/>
      <c r="D466" s="85"/>
      <c r="E466" s="85"/>
    </row>
    <row r="467" spans="1:5" s="136" customFormat="1" x14ac:dyDescent="0.2">
      <c r="A467" s="80"/>
      <c r="B467" s="84"/>
      <c r="C467" s="85"/>
      <c r="D467" s="85"/>
      <c r="E467" s="85"/>
    </row>
    <row r="468" spans="1:5" s="136" customFormat="1" x14ac:dyDescent="0.2">
      <c r="A468" s="80"/>
      <c r="B468" s="84"/>
      <c r="C468" s="85"/>
      <c r="D468" s="85"/>
      <c r="E468" s="85"/>
    </row>
    <row r="469" spans="1:5" s="136" customFormat="1" x14ac:dyDescent="0.2">
      <c r="A469" s="80"/>
      <c r="B469" s="84"/>
      <c r="C469" s="85"/>
      <c r="D469" s="85"/>
      <c r="E469" s="85"/>
    </row>
    <row r="470" spans="1:5" s="136" customFormat="1" x14ac:dyDescent="0.2">
      <c r="A470" s="80"/>
      <c r="B470" s="84"/>
      <c r="C470" s="85"/>
      <c r="D470" s="85"/>
      <c r="E470" s="85"/>
    </row>
    <row r="471" spans="1:5" s="136" customFormat="1" x14ac:dyDescent="0.2">
      <c r="A471" s="80"/>
      <c r="B471" s="123"/>
      <c r="C471" s="124"/>
      <c r="D471" s="124"/>
      <c r="E471" s="124"/>
    </row>
    <row r="472" spans="1:5" s="136" customFormat="1" x14ac:dyDescent="0.2">
      <c r="A472" s="80"/>
      <c r="B472" s="123"/>
      <c r="C472" s="124"/>
      <c r="D472" s="124"/>
      <c r="E472" s="124"/>
    </row>
    <row r="473" spans="1:5" s="136" customFormat="1" x14ac:dyDescent="0.2">
      <c r="A473" s="80"/>
      <c r="B473" s="123"/>
      <c r="C473" s="124"/>
      <c r="D473" s="124"/>
      <c r="E473" s="124"/>
    </row>
    <row r="474" spans="1:5" s="136" customFormat="1" x14ac:dyDescent="0.2">
      <c r="A474" s="80"/>
      <c r="B474" s="123"/>
      <c r="C474" s="124"/>
      <c r="D474" s="124"/>
      <c r="E474" s="124"/>
    </row>
    <row r="475" spans="1:5" s="136" customFormat="1" x14ac:dyDescent="0.2">
      <c r="A475" s="80"/>
      <c r="B475" s="123"/>
      <c r="C475" s="124"/>
      <c r="D475" s="124"/>
      <c r="E475" s="124"/>
    </row>
    <row r="476" spans="1:5" s="136" customFormat="1" x14ac:dyDescent="0.2">
      <c r="A476" s="80"/>
      <c r="B476" s="123"/>
      <c r="C476" s="124"/>
      <c r="D476" s="124"/>
      <c r="E476" s="124"/>
    </row>
    <row r="477" spans="1:5" s="136" customFormat="1" x14ac:dyDescent="0.2">
      <c r="A477" s="80"/>
      <c r="B477" s="123"/>
      <c r="C477" s="124"/>
      <c r="D477" s="124"/>
      <c r="E477" s="124"/>
    </row>
    <row r="478" spans="1:5" s="136" customFormat="1" x14ac:dyDescent="0.2">
      <c r="A478" s="80"/>
      <c r="B478" s="123"/>
      <c r="C478" s="124"/>
      <c r="D478" s="124"/>
      <c r="E478" s="124"/>
    </row>
    <row r="479" spans="1:5" s="136" customFormat="1" x14ac:dyDescent="0.2">
      <c r="A479" s="80"/>
      <c r="B479" s="123"/>
      <c r="C479" s="124"/>
      <c r="D479" s="124"/>
      <c r="E479" s="124"/>
    </row>
    <row r="480" spans="1:5" s="136" customFormat="1" x14ac:dyDescent="0.2">
      <c r="A480" s="80"/>
      <c r="B480" s="123"/>
      <c r="C480" s="124"/>
      <c r="D480" s="124"/>
      <c r="E480" s="124"/>
    </row>
    <row r="481" spans="1:5" s="136" customFormat="1" x14ac:dyDescent="0.2">
      <c r="A481" s="80"/>
      <c r="B481" s="123"/>
      <c r="C481" s="124"/>
      <c r="D481" s="124"/>
      <c r="E481" s="124"/>
    </row>
    <row r="482" spans="1:5" s="136" customFormat="1" x14ac:dyDescent="0.2">
      <c r="A482" s="80"/>
      <c r="B482" s="123"/>
      <c r="C482" s="124"/>
      <c r="D482" s="124"/>
      <c r="E482" s="124"/>
    </row>
    <row r="483" spans="1:5" s="136" customFormat="1" x14ac:dyDescent="0.2">
      <c r="A483" s="80"/>
      <c r="B483" s="123"/>
      <c r="C483" s="124"/>
      <c r="D483" s="124"/>
      <c r="E483" s="124"/>
    </row>
    <row r="484" spans="1:5" s="136" customFormat="1" x14ac:dyDescent="0.2">
      <c r="A484" s="80"/>
      <c r="B484" s="123"/>
      <c r="C484" s="124"/>
      <c r="D484" s="124"/>
      <c r="E484" s="124"/>
    </row>
    <row r="485" spans="1:5" s="136" customFormat="1" x14ac:dyDescent="0.2">
      <c r="A485" s="80"/>
      <c r="B485" s="123"/>
      <c r="C485" s="124"/>
      <c r="D485" s="124"/>
      <c r="E485" s="124"/>
    </row>
    <row r="486" spans="1:5" s="136" customFormat="1" x14ac:dyDescent="0.2">
      <c r="A486" s="80"/>
      <c r="B486" s="123"/>
      <c r="C486" s="124"/>
      <c r="D486" s="124"/>
      <c r="E486" s="124"/>
    </row>
    <row r="487" spans="1:5" s="136" customFormat="1" x14ac:dyDescent="0.2">
      <c r="A487" s="80"/>
      <c r="B487" s="123"/>
      <c r="C487" s="124"/>
      <c r="D487" s="124"/>
      <c r="E487" s="124"/>
    </row>
    <row r="488" spans="1:5" s="136" customFormat="1" x14ac:dyDescent="0.2">
      <c r="A488" s="80"/>
      <c r="B488" s="123"/>
      <c r="C488" s="124"/>
      <c r="D488" s="124"/>
      <c r="E488" s="124"/>
    </row>
    <row r="489" spans="1:5" s="136" customFormat="1" x14ac:dyDescent="0.2">
      <c r="A489" s="80"/>
      <c r="B489" s="123"/>
      <c r="C489" s="124"/>
      <c r="D489" s="124"/>
      <c r="E489" s="124"/>
    </row>
    <row r="490" spans="1:5" s="136" customFormat="1" x14ac:dyDescent="0.2">
      <c r="A490" s="80"/>
      <c r="B490" s="123"/>
      <c r="C490" s="124"/>
      <c r="D490" s="124"/>
      <c r="E490" s="124"/>
    </row>
    <row r="491" spans="1:5" s="136" customFormat="1" x14ac:dyDescent="0.2">
      <c r="A491" s="80"/>
      <c r="B491" s="123"/>
      <c r="C491" s="124"/>
      <c r="D491" s="124"/>
      <c r="E491" s="124"/>
    </row>
    <row r="492" spans="1:5" s="136" customFormat="1" x14ac:dyDescent="0.2">
      <c r="A492" s="80"/>
      <c r="B492" s="123"/>
      <c r="C492" s="124"/>
      <c r="D492" s="124"/>
      <c r="E492" s="124"/>
    </row>
    <row r="493" spans="1:5" s="136" customFormat="1" x14ac:dyDescent="0.2">
      <c r="A493" s="80"/>
      <c r="B493" s="123"/>
      <c r="C493" s="124"/>
      <c r="D493" s="124"/>
      <c r="E493" s="124"/>
    </row>
    <row r="494" spans="1:5" s="136" customFormat="1" x14ac:dyDescent="0.2">
      <c r="A494" s="80"/>
      <c r="B494" s="123"/>
      <c r="C494" s="124"/>
      <c r="D494" s="124"/>
      <c r="E494" s="124"/>
    </row>
    <row r="495" spans="1:5" s="136" customFormat="1" x14ac:dyDescent="0.2">
      <c r="A495" s="80"/>
      <c r="B495" s="123"/>
      <c r="C495" s="124"/>
      <c r="D495" s="124"/>
      <c r="E495" s="124"/>
    </row>
    <row r="496" spans="1:5" s="136" customFormat="1" x14ac:dyDescent="0.2">
      <c r="A496" s="80"/>
      <c r="B496" s="123"/>
      <c r="C496" s="124"/>
      <c r="D496" s="124"/>
      <c r="E496" s="124"/>
    </row>
    <row r="497" spans="1:5" s="136" customFormat="1" x14ac:dyDescent="0.2">
      <c r="A497" s="80"/>
      <c r="B497" s="123"/>
      <c r="C497" s="124"/>
      <c r="D497" s="124"/>
      <c r="E497" s="124"/>
    </row>
    <row r="498" spans="1:5" s="136" customFormat="1" x14ac:dyDescent="0.2">
      <c r="A498" s="80"/>
      <c r="B498" s="123"/>
      <c r="C498" s="124"/>
      <c r="D498" s="124"/>
      <c r="E498" s="124"/>
    </row>
    <row r="499" spans="1:5" s="136" customFormat="1" x14ac:dyDescent="0.2">
      <c r="A499" s="80"/>
      <c r="B499" s="123"/>
      <c r="C499" s="124"/>
      <c r="D499" s="124"/>
      <c r="E499" s="124"/>
    </row>
    <row r="500" spans="1:5" s="136" customFormat="1" x14ac:dyDescent="0.2">
      <c r="A500" s="80"/>
      <c r="B500" s="123"/>
      <c r="C500" s="124"/>
      <c r="D500" s="124"/>
      <c r="E500" s="124"/>
    </row>
    <row r="501" spans="1:5" s="136" customFormat="1" x14ac:dyDescent="0.2">
      <c r="A501" s="80"/>
      <c r="B501" s="123"/>
      <c r="C501" s="124"/>
      <c r="D501" s="124"/>
      <c r="E501" s="124"/>
    </row>
    <row r="502" spans="1:5" s="136" customFormat="1" x14ac:dyDescent="0.2">
      <c r="A502" s="80"/>
      <c r="B502" s="123"/>
      <c r="C502" s="124"/>
      <c r="D502" s="124"/>
      <c r="E502" s="124"/>
    </row>
    <row r="503" spans="1:5" s="136" customFormat="1" x14ac:dyDescent="0.2">
      <c r="A503" s="80"/>
      <c r="B503" s="123"/>
      <c r="C503" s="124"/>
      <c r="D503" s="124"/>
      <c r="E503" s="124"/>
    </row>
    <row r="504" spans="1:5" s="136" customFormat="1" x14ac:dyDescent="0.2">
      <c r="A504" s="80"/>
      <c r="B504" s="123"/>
      <c r="C504" s="124"/>
      <c r="D504" s="124"/>
      <c r="E504" s="124"/>
    </row>
    <row r="505" spans="1:5" s="136" customFormat="1" x14ac:dyDescent="0.2">
      <c r="A505" s="80"/>
      <c r="B505" s="123"/>
      <c r="C505" s="124"/>
      <c r="D505" s="124"/>
      <c r="E505" s="124"/>
    </row>
    <row r="506" spans="1:5" s="136" customFormat="1" x14ac:dyDescent="0.2">
      <c r="A506" s="80"/>
      <c r="B506" s="123"/>
      <c r="C506" s="124"/>
      <c r="D506" s="124"/>
      <c r="E506" s="124"/>
    </row>
    <row r="507" spans="1:5" s="136" customFormat="1" x14ac:dyDescent="0.2">
      <c r="A507" s="80"/>
      <c r="B507" s="123"/>
      <c r="C507" s="124"/>
      <c r="D507" s="124"/>
      <c r="E507" s="124"/>
    </row>
    <row r="508" spans="1:5" s="136" customFormat="1" x14ac:dyDescent="0.2">
      <c r="A508" s="80"/>
      <c r="B508" s="123"/>
      <c r="C508" s="124"/>
      <c r="D508" s="124"/>
      <c r="E508" s="124"/>
    </row>
    <row r="509" spans="1:5" s="136" customFormat="1" x14ac:dyDescent="0.2">
      <c r="A509" s="80"/>
      <c r="B509" s="123"/>
      <c r="C509" s="124"/>
      <c r="D509" s="124"/>
      <c r="E509" s="124"/>
    </row>
    <row r="510" spans="1:5" s="136" customFormat="1" x14ac:dyDescent="0.2">
      <c r="A510" s="80"/>
      <c r="B510" s="123"/>
      <c r="C510" s="124"/>
      <c r="D510" s="124"/>
      <c r="E510" s="124"/>
    </row>
    <row r="511" spans="1:5" s="136" customFormat="1" x14ac:dyDescent="0.2">
      <c r="A511" s="80"/>
      <c r="B511" s="123"/>
      <c r="C511" s="124"/>
      <c r="D511" s="124"/>
      <c r="E511" s="124"/>
    </row>
    <row r="512" spans="1:5" s="136" customFormat="1" x14ac:dyDescent="0.2">
      <c r="A512" s="80"/>
      <c r="B512" s="123"/>
      <c r="C512" s="124"/>
      <c r="D512" s="124"/>
      <c r="E512" s="124"/>
    </row>
    <row r="513" spans="1:5" s="136" customFormat="1" x14ac:dyDescent="0.2">
      <c r="A513" s="80"/>
      <c r="B513" s="123"/>
      <c r="C513" s="124"/>
      <c r="D513" s="124"/>
      <c r="E513" s="124"/>
    </row>
    <row r="514" spans="1:5" s="136" customFormat="1" x14ac:dyDescent="0.2">
      <c r="A514" s="80"/>
      <c r="B514" s="123"/>
      <c r="C514" s="124"/>
      <c r="D514" s="124"/>
      <c r="E514" s="124"/>
    </row>
    <row r="515" spans="1:5" s="136" customFormat="1" x14ac:dyDescent="0.2">
      <c r="A515" s="80"/>
      <c r="B515" s="123"/>
      <c r="C515" s="124"/>
      <c r="D515" s="124"/>
      <c r="E515" s="124"/>
    </row>
    <row r="516" spans="1:5" s="136" customFormat="1" x14ac:dyDescent="0.2">
      <c r="A516" s="80"/>
      <c r="B516" s="123"/>
      <c r="C516" s="124"/>
      <c r="D516" s="124"/>
      <c r="E516" s="124"/>
    </row>
    <row r="517" spans="1:5" s="136" customFormat="1" x14ac:dyDescent="0.2">
      <c r="A517" s="80"/>
      <c r="B517" s="123"/>
      <c r="C517" s="124"/>
      <c r="D517" s="124"/>
      <c r="E517" s="124"/>
    </row>
    <row r="518" spans="1:5" s="136" customFormat="1" x14ac:dyDescent="0.2">
      <c r="A518" s="80"/>
      <c r="B518" s="123"/>
      <c r="C518" s="124"/>
      <c r="D518" s="124"/>
      <c r="E518" s="124"/>
    </row>
    <row r="519" spans="1:5" s="136" customFormat="1" x14ac:dyDescent="0.2">
      <c r="A519" s="80"/>
      <c r="B519" s="123"/>
      <c r="C519" s="124"/>
      <c r="D519" s="124"/>
      <c r="E519" s="124"/>
    </row>
    <row r="520" spans="1:5" s="136" customFormat="1" x14ac:dyDescent="0.2">
      <c r="A520" s="80"/>
      <c r="B520" s="123"/>
      <c r="C520" s="124"/>
      <c r="D520" s="124"/>
      <c r="E520" s="124"/>
    </row>
    <row r="521" spans="1:5" s="136" customFormat="1" x14ac:dyDescent="0.2">
      <c r="A521" s="80"/>
      <c r="B521" s="123"/>
      <c r="C521" s="124"/>
      <c r="D521" s="124"/>
      <c r="E521" s="124"/>
    </row>
    <row r="522" spans="1:5" s="136" customFormat="1" x14ac:dyDescent="0.2">
      <c r="A522" s="80"/>
      <c r="B522" s="123"/>
      <c r="C522" s="124"/>
      <c r="D522" s="124"/>
      <c r="E522" s="124"/>
    </row>
    <row r="523" spans="1:5" s="136" customFormat="1" x14ac:dyDescent="0.2">
      <c r="A523" s="80"/>
      <c r="B523" s="123"/>
      <c r="C523" s="124"/>
      <c r="D523" s="124"/>
      <c r="E523" s="124"/>
    </row>
    <row r="524" spans="1:5" s="136" customFormat="1" x14ac:dyDescent="0.2">
      <c r="A524" s="80"/>
      <c r="B524" s="123"/>
      <c r="C524" s="124"/>
      <c r="D524" s="124"/>
      <c r="E524" s="124"/>
    </row>
    <row r="525" spans="1:5" s="136" customFormat="1" x14ac:dyDescent="0.2">
      <c r="A525" s="80"/>
      <c r="B525" s="123"/>
      <c r="C525" s="124"/>
      <c r="D525" s="124"/>
      <c r="E525" s="124"/>
    </row>
    <row r="526" spans="1:5" s="136" customFormat="1" x14ac:dyDescent="0.2">
      <c r="A526" s="80"/>
      <c r="B526" s="123"/>
      <c r="C526" s="124"/>
      <c r="D526" s="124"/>
      <c r="E526" s="124"/>
    </row>
    <row r="527" spans="1:5" s="136" customFormat="1" x14ac:dyDescent="0.2">
      <c r="A527" s="80"/>
      <c r="B527" s="123"/>
      <c r="C527" s="124"/>
      <c r="D527" s="124"/>
      <c r="E527" s="124"/>
    </row>
    <row r="528" spans="1:5" s="136" customFormat="1" x14ac:dyDescent="0.2">
      <c r="A528" s="80"/>
      <c r="B528" s="123"/>
      <c r="C528" s="124"/>
      <c r="D528" s="124"/>
      <c r="E528" s="124"/>
    </row>
    <row r="529" spans="1:5" s="136" customFormat="1" x14ac:dyDescent="0.2">
      <c r="A529" s="80"/>
      <c r="B529" s="123"/>
      <c r="C529" s="124"/>
      <c r="D529" s="124"/>
      <c r="E529" s="124"/>
    </row>
    <row r="530" spans="1:5" s="136" customFormat="1" x14ac:dyDescent="0.2">
      <c r="A530" s="80"/>
      <c r="B530" s="123"/>
      <c r="C530" s="124"/>
      <c r="D530" s="124"/>
      <c r="E530" s="124"/>
    </row>
    <row r="531" spans="1:5" s="136" customFormat="1" x14ac:dyDescent="0.2">
      <c r="A531" s="80"/>
      <c r="B531" s="123"/>
      <c r="C531" s="124"/>
      <c r="D531" s="124"/>
      <c r="E531" s="124"/>
    </row>
    <row r="532" spans="1:5" s="136" customFormat="1" x14ac:dyDescent="0.2">
      <c r="A532" s="80"/>
      <c r="B532" s="123"/>
      <c r="C532" s="124"/>
      <c r="D532" s="124"/>
      <c r="E532" s="124"/>
    </row>
    <row r="533" spans="1:5" s="136" customFormat="1" x14ac:dyDescent="0.2">
      <c r="A533" s="80"/>
      <c r="B533" s="123"/>
      <c r="C533" s="124"/>
      <c r="D533" s="124"/>
      <c r="E533" s="124"/>
    </row>
    <row r="534" spans="1:5" s="136" customFormat="1" x14ac:dyDescent="0.2">
      <c r="A534" s="80"/>
      <c r="B534" s="123"/>
      <c r="C534" s="124"/>
      <c r="D534" s="124"/>
      <c r="E534" s="124"/>
    </row>
    <row r="535" spans="1:5" s="136" customFormat="1" x14ac:dyDescent="0.2">
      <c r="A535" s="80"/>
      <c r="B535" s="123"/>
      <c r="C535" s="124"/>
      <c r="D535" s="124"/>
      <c r="E535" s="124"/>
    </row>
    <row r="536" spans="1:5" s="136" customFormat="1" x14ac:dyDescent="0.2">
      <c r="A536" s="80"/>
      <c r="B536" s="123"/>
      <c r="C536" s="124"/>
      <c r="D536" s="124"/>
      <c r="E536" s="124"/>
    </row>
    <row r="537" spans="1:5" s="136" customFormat="1" x14ac:dyDescent="0.2">
      <c r="A537" s="80"/>
      <c r="B537" s="123"/>
      <c r="C537" s="124"/>
      <c r="D537" s="124"/>
      <c r="E537" s="124"/>
    </row>
    <row r="538" spans="1:5" s="136" customFormat="1" x14ac:dyDescent="0.2">
      <c r="A538" s="80"/>
      <c r="B538" s="123"/>
      <c r="C538" s="124"/>
      <c r="D538" s="124"/>
      <c r="E538" s="124"/>
    </row>
    <row r="539" spans="1:5" s="136" customFormat="1" x14ac:dyDescent="0.2">
      <c r="A539" s="80"/>
      <c r="B539" s="123"/>
      <c r="C539" s="124"/>
      <c r="D539" s="124"/>
      <c r="E539" s="124"/>
    </row>
    <row r="540" spans="1:5" s="136" customFormat="1" x14ac:dyDescent="0.2">
      <c r="A540" s="80"/>
      <c r="B540" s="123"/>
      <c r="C540" s="124"/>
      <c r="D540" s="124"/>
      <c r="E540" s="124"/>
    </row>
    <row r="541" spans="1:5" s="136" customFormat="1" x14ac:dyDescent="0.2">
      <c r="A541" s="80"/>
      <c r="B541" s="123"/>
      <c r="C541" s="124"/>
      <c r="D541" s="124"/>
      <c r="E541" s="124"/>
    </row>
    <row r="542" spans="1:5" s="136" customFormat="1" x14ac:dyDescent="0.2">
      <c r="A542" s="80"/>
      <c r="B542" s="123"/>
      <c r="C542" s="124"/>
      <c r="D542" s="124"/>
      <c r="E542" s="124"/>
    </row>
    <row r="543" spans="1:5" s="136" customFormat="1" x14ac:dyDescent="0.2">
      <c r="A543" s="80"/>
      <c r="B543" s="123"/>
      <c r="C543" s="124"/>
      <c r="D543" s="124"/>
      <c r="E543" s="124"/>
    </row>
    <row r="544" spans="1:5" s="136" customFormat="1" x14ac:dyDescent="0.2">
      <c r="A544" s="80"/>
      <c r="B544" s="123"/>
      <c r="C544" s="124"/>
      <c r="D544" s="124"/>
      <c r="E544" s="124"/>
    </row>
    <row r="545" spans="1:5" s="136" customFormat="1" x14ac:dyDescent="0.2">
      <c r="A545" s="80"/>
      <c r="B545" s="123"/>
      <c r="C545" s="124"/>
      <c r="D545" s="124"/>
      <c r="E545" s="124"/>
    </row>
    <row r="546" spans="1:5" s="136" customFormat="1" x14ac:dyDescent="0.2">
      <c r="A546" s="80"/>
      <c r="B546" s="123"/>
      <c r="C546" s="124"/>
      <c r="D546" s="124"/>
      <c r="E546" s="124"/>
    </row>
    <row r="547" spans="1:5" s="136" customFormat="1" x14ac:dyDescent="0.2">
      <c r="A547" s="80"/>
      <c r="B547" s="123"/>
      <c r="C547" s="124"/>
      <c r="D547" s="124"/>
      <c r="E547" s="124"/>
    </row>
    <row r="548" spans="1:5" s="136" customFormat="1" x14ac:dyDescent="0.2">
      <c r="A548" s="80"/>
      <c r="B548" s="123"/>
      <c r="C548" s="124"/>
      <c r="D548" s="124"/>
      <c r="E548" s="124"/>
    </row>
    <row r="549" spans="1:5" s="136" customFormat="1" x14ac:dyDescent="0.2">
      <c r="A549" s="80"/>
      <c r="B549" s="123"/>
      <c r="C549" s="124"/>
      <c r="D549" s="124"/>
      <c r="E549" s="124"/>
    </row>
    <row r="550" spans="1:5" s="136" customFormat="1" x14ac:dyDescent="0.2">
      <c r="A550" s="80"/>
      <c r="B550" s="123"/>
      <c r="C550" s="124"/>
      <c r="D550" s="124"/>
      <c r="E550" s="124"/>
    </row>
    <row r="551" spans="1:5" s="136" customFormat="1" x14ac:dyDescent="0.2">
      <c r="A551" s="80"/>
      <c r="B551" s="123"/>
      <c r="C551" s="124"/>
      <c r="D551" s="124"/>
      <c r="E551" s="124"/>
    </row>
    <row r="552" spans="1:5" s="136" customFormat="1" x14ac:dyDescent="0.2">
      <c r="A552" s="80"/>
      <c r="B552" s="123"/>
      <c r="C552" s="124"/>
      <c r="D552" s="124"/>
      <c r="E552" s="124"/>
    </row>
    <row r="553" spans="1:5" s="136" customFormat="1" x14ac:dyDescent="0.2">
      <c r="A553" s="80"/>
      <c r="B553" s="123"/>
      <c r="C553" s="124"/>
      <c r="D553" s="124"/>
      <c r="E553" s="124"/>
    </row>
    <row r="554" spans="1:5" s="136" customFormat="1" x14ac:dyDescent="0.2">
      <c r="A554" s="80"/>
      <c r="B554" s="123"/>
      <c r="C554" s="124"/>
      <c r="D554" s="124"/>
      <c r="E554" s="124"/>
    </row>
    <row r="555" spans="1:5" s="136" customFormat="1" x14ac:dyDescent="0.2">
      <c r="A555" s="80"/>
      <c r="B555" s="123"/>
      <c r="C555" s="124"/>
      <c r="D555" s="124"/>
      <c r="E555" s="124"/>
    </row>
    <row r="556" spans="1:5" s="136" customFormat="1" x14ac:dyDescent="0.2">
      <c r="A556" s="80"/>
      <c r="B556" s="123"/>
      <c r="C556" s="124"/>
      <c r="D556" s="124"/>
      <c r="E556" s="124"/>
    </row>
    <row r="557" spans="1:5" s="136" customFormat="1" x14ac:dyDescent="0.2">
      <c r="A557" s="80"/>
      <c r="B557" s="123"/>
      <c r="C557" s="124"/>
      <c r="D557" s="124"/>
      <c r="E557" s="124"/>
    </row>
    <row r="558" spans="1:5" s="136" customFormat="1" x14ac:dyDescent="0.2">
      <c r="A558" s="80"/>
      <c r="B558" s="123"/>
      <c r="C558" s="124"/>
      <c r="D558" s="124"/>
      <c r="E558" s="124"/>
    </row>
    <row r="559" spans="1:5" s="136" customFormat="1" x14ac:dyDescent="0.2">
      <c r="A559" s="80"/>
      <c r="B559" s="123"/>
      <c r="C559" s="124"/>
      <c r="D559" s="124"/>
      <c r="E559" s="124"/>
    </row>
    <row r="560" spans="1:5" s="136" customFormat="1" x14ac:dyDescent="0.2">
      <c r="A560" s="80"/>
      <c r="B560" s="123"/>
      <c r="C560" s="124"/>
      <c r="D560" s="124"/>
      <c r="E560" s="124"/>
    </row>
    <row r="561" spans="1:5" s="136" customFormat="1" x14ac:dyDescent="0.2">
      <c r="A561" s="80"/>
      <c r="B561" s="123"/>
      <c r="C561" s="124"/>
      <c r="D561" s="124"/>
      <c r="E561" s="124"/>
    </row>
    <row r="562" spans="1:5" s="136" customFormat="1" x14ac:dyDescent="0.2">
      <c r="A562" s="80"/>
      <c r="B562" s="123"/>
      <c r="C562" s="124"/>
      <c r="D562" s="124"/>
      <c r="E562" s="124"/>
    </row>
    <row r="563" spans="1:5" s="136" customFormat="1" x14ac:dyDescent="0.2">
      <c r="A563" s="80"/>
      <c r="B563" s="123"/>
      <c r="C563" s="124"/>
      <c r="D563" s="124"/>
      <c r="E563" s="124"/>
    </row>
    <row r="564" spans="1:5" s="136" customFormat="1" x14ac:dyDescent="0.2">
      <c r="A564" s="80"/>
      <c r="B564" s="123"/>
      <c r="C564" s="124"/>
      <c r="D564" s="124"/>
      <c r="E564" s="124"/>
    </row>
    <row r="565" spans="1:5" s="136" customFormat="1" x14ac:dyDescent="0.2">
      <c r="A565" s="80"/>
      <c r="B565" s="123"/>
      <c r="C565" s="124"/>
      <c r="D565" s="124"/>
      <c r="E565" s="124"/>
    </row>
    <row r="566" spans="1:5" s="136" customFormat="1" x14ac:dyDescent="0.2">
      <c r="A566" s="80"/>
      <c r="B566" s="123"/>
      <c r="C566" s="124"/>
      <c r="D566" s="124"/>
      <c r="E566" s="124"/>
    </row>
    <row r="567" spans="1:5" s="136" customFormat="1" x14ac:dyDescent="0.2">
      <c r="A567" s="80"/>
      <c r="B567" s="123"/>
      <c r="C567" s="124"/>
      <c r="D567" s="124"/>
      <c r="E567" s="124"/>
    </row>
    <row r="568" spans="1:5" s="136" customFormat="1" x14ac:dyDescent="0.2">
      <c r="A568" s="80"/>
      <c r="B568" s="123"/>
      <c r="C568" s="124"/>
      <c r="D568" s="124"/>
      <c r="E568" s="124"/>
    </row>
    <row r="569" spans="1:5" s="136" customFormat="1" x14ac:dyDescent="0.2">
      <c r="A569" s="80"/>
      <c r="B569" s="123"/>
      <c r="C569" s="124"/>
      <c r="D569" s="124"/>
      <c r="E569" s="124"/>
    </row>
    <row r="570" spans="1:5" s="136" customFormat="1" x14ac:dyDescent="0.2">
      <c r="A570" s="80"/>
      <c r="B570" s="123"/>
      <c r="C570" s="124"/>
      <c r="D570" s="124"/>
      <c r="E570" s="124"/>
    </row>
    <row r="571" spans="1:5" s="136" customFormat="1" x14ac:dyDescent="0.2">
      <c r="A571" s="80"/>
      <c r="B571" s="123"/>
      <c r="C571" s="124"/>
      <c r="D571" s="124"/>
      <c r="E571" s="124"/>
    </row>
    <row r="572" spans="1:5" s="136" customFormat="1" x14ac:dyDescent="0.2">
      <c r="A572" s="80"/>
      <c r="B572" s="123"/>
      <c r="C572" s="124"/>
      <c r="D572" s="124"/>
      <c r="E572" s="124"/>
    </row>
    <row r="573" spans="1:5" s="136" customFormat="1" x14ac:dyDescent="0.2">
      <c r="A573" s="80"/>
      <c r="B573" s="123"/>
      <c r="C573" s="124"/>
      <c r="D573" s="124"/>
      <c r="E573" s="124"/>
    </row>
    <row r="574" spans="1:5" s="136" customFormat="1" x14ac:dyDescent="0.2">
      <c r="A574" s="80"/>
      <c r="B574" s="123"/>
      <c r="C574" s="124"/>
      <c r="D574" s="124"/>
      <c r="E574" s="124"/>
    </row>
    <row r="575" spans="1:5" s="136" customFormat="1" x14ac:dyDescent="0.2">
      <c r="A575" s="80"/>
      <c r="B575" s="123"/>
      <c r="C575" s="124"/>
      <c r="D575" s="124"/>
      <c r="E575" s="124"/>
    </row>
    <row r="576" spans="1:5" s="136" customFormat="1" x14ac:dyDescent="0.2">
      <c r="A576" s="80"/>
      <c r="B576" s="123"/>
      <c r="C576" s="124"/>
      <c r="D576" s="124"/>
      <c r="E576" s="124"/>
    </row>
    <row r="577" spans="1:5" s="136" customFormat="1" x14ac:dyDescent="0.2">
      <c r="A577" s="80"/>
      <c r="B577" s="123"/>
      <c r="C577" s="124"/>
      <c r="D577" s="124"/>
      <c r="E577" s="124"/>
    </row>
    <row r="578" spans="1:5" s="136" customFormat="1" x14ac:dyDescent="0.2">
      <c r="A578" s="80"/>
      <c r="B578" s="123"/>
      <c r="C578" s="124"/>
      <c r="D578" s="124"/>
      <c r="E578" s="124"/>
    </row>
    <row r="579" spans="1:5" s="136" customFormat="1" x14ac:dyDescent="0.2">
      <c r="A579" s="80"/>
      <c r="B579" s="123"/>
      <c r="C579" s="124"/>
      <c r="D579" s="124"/>
      <c r="E579" s="124"/>
    </row>
    <row r="580" spans="1:5" s="136" customFormat="1" x14ac:dyDescent="0.2">
      <c r="A580" s="80"/>
      <c r="B580" s="123"/>
      <c r="C580" s="124"/>
      <c r="D580" s="124"/>
      <c r="E580" s="124"/>
    </row>
    <row r="581" spans="1:5" s="136" customFormat="1" x14ac:dyDescent="0.2">
      <c r="A581" s="80"/>
      <c r="B581" s="123"/>
      <c r="C581" s="124"/>
      <c r="D581" s="124"/>
      <c r="E581" s="124"/>
    </row>
    <row r="582" spans="1:5" s="136" customFormat="1" x14ac:dyDescent="0.2">
      <c r="A582" s="80"/>
      <c r="B582" s="123"/>
      <c r="C582" s="124"/>
      <c r="D582" s="124"/>
      <c r="E582" s="124"/>
    </row>
    <row r="583" spans="1:5" s="136" customFormat="1" x14ac:dyDescent="0.2">
      <c r="A583" s="80"/>
      <c r="B583" s="123"/>
      <c r="C583" s="124"/>
      <c r="D583" s="124"/>
      <c r="E583" s="124"/>
    </row>
    <row r="584" spans="1:5" s="136" customFormat="1" x14ac:dyDescent="0.2">
      <c r="A584" s="80"/>
      <c r="B584" s="123"/>
      <c r="C584" s="124"/>
      <c r="D584" s="124"/>
      <c r="E584" s="124"/>
    </row>
    <row r="585" spans="1:5" s="136" customFormat="1" x14ac:dyDescent="0.2">
      <c r="A585" s="80"/>
      <c r="B585" s="123"/>
      <c r="C585" s="124"/>
      <c r="D585" s="124"/>
      <c r="E585" s="124"/>
    </row>
    <row r="586" spans="1:5" s="136" customFormat="1" x14ac:dyDescent="0.2">
      <c r="A586" s="80"/>
      <c r="B586" s="123"/>
      <c r="C586" s="124"/>
      <c r="D586" s="124"/>
      <c r="E586" s="124"/>
    </row>
    <row r="587" spans="1:5" s="136" customFormat="1" x14ac:dyDescent="0.2">
      <c r="A587" s="80"/>
      <c r="B587" s="123"/>
      <c r="C587" s="124"/>
      <c r="D587" s="124"/>
      <c r="E587" s="124"/>
    </row>
    <row r="588" spans="1:5" s="136" customFormat="1" x14ac:dyDescent="0.2">
      <c r="A588" s="80"/>
      <c r="B588" s="123"/>
      <c r="C588" s="124"/>
      <c r="D588" s="124"/>
      <c r="E588" s="124"/>
    </row>
    <row r="589" spans="1:5" s="136" customFormat="1" x14ac:dyDescent="0.2">
      <c r="A589" s="80"/>
      <c r="B589" s="123"/>
      <c r="C589" s="124"/>
      <c r="D589" s="124"/>
      <c r="E589" s="124"/>
    </row>
    <row r="590" spans="1:5" s="136" customFormat="1" x14ac:dyDescent="0.2">
      <c r="A590" s="80"/>
      <c r="B590" s="123"/>
      <c r="C590" s="124"/>
      <c r="D590" s="124"/>
      <c r="E590" s="124"/>
    </row>
    <row r="591" spans="1:5" s="136" customFormat="1" x14ac:dyDescent="0.2">
      <c r="A591" s="80"/>
      <c r="B591" s="123"/>
      <c r="C591" s="124"/>
      <c r="D591" s="124"/>
      <c r="E591" s="124"/>
    </row>
    <row r="592" spans="1:5" s="136" customFormat="1" x14ac:dyDescent="0.2">
      <c r="A592" s="80"/>
      <c r="B592" s="123"/>
      <c r="C592" s="124"/>
      <c r="D592" s="124"/>
      <c r="E592" s="124"/>
    </row>
    <row r="593" spans="1:5" s="136" customFormat="1" x14ac:dyDescent="0.2">
      <c r="A593" s="80"/>
      <c r="B593" s="123"/>
      <c r="C593" s="124"/>
      <c r="D593" s="124"/>
      <c r="E593" s="124"/>
    </row>
    <row r="594" spans="1:5" s="136" customFormat="1" x14ac:dyDescent="0.2">
      <c r="A594" s="80"/>
      <c r="B594" s="123"/>
      <c r="C594" s="124"/>
      <c r="D594" s="124"/>
      <c r="E594" s="124"/>
    </row>
    <row r="595" spans="1:5" s="136" customFormat="1" x14ac:dyDescent="0.2">
      <c r="A595" s="80"/>
      <c r="B595" s="123"/>
      <c r="C595" s="124"/>
      <c r="D595" s="124"/>
      <c r="E595" s="124"/>
    </row>
    <row r="596" spans="1:5" s="136" customFormat="1" x14ac:dyDescent="0.2">
      <c r="A596" s="80"/>
      <c r="B596" s="123"/>
      <c r="C596" s="124"/>
      <c r="D596" s="124"/>
      <c r="E596" s="124"/>
    </row>
    <row r="597" spans="1:5" s="136" customFormat="1" x14ac:dyDescent="0.2">
      <c r="A597" s="80"/>
      <c r="B597" s="123"/>
      <c r="C597" s="124"/>
      <c r="D597" s="124"/>
      <c r="E597" s="124"/>
    </row>
    <row r="598" spans="1:5" s="136" customFormat="1" x14ac:dyDescent="0.2">
      <c r="A598" s="80"/>
      <c r="B598" s="123"/>
      <c r="C598" s="124"/>
      <c r="D598" s="124"/>
      <c r="E598" s="124"/>
    </row>
    <row r="599" spans="1:5" s="136" customFormat="1" x14ac:dyDescent="0.2">
      <c r="A599" s="80"/>
      <c r="B599" s="123"/>
      <c r="C599" s="124"/>
      <c r="D599" s="124"/>
      <c r="E599" s="124"/>
    </row>
    <row r="600" spans="1:5" s="136" customFormat="1" x14ac:dyDescent="0.2">
      <c r="A600" s="80"/>
      <c r="B600" s="123"/>
      <c r="C600" s="124"/>
      <c r="D600" s="124"/>
      <c r="E600" s="124"/>
    </row>
    <row r="601" spans="1:5" s="136" customFormat="1" x14ac:dyDescent="0.2">
      <c r="A601" s="80"/>
      <c r="B601" s="123"/>
      <c r="C601" s="124"/>
      <c r="D601" s="124"/>
      <c r="E601" s="124"/>
    </row>
    <row r="602" spans="1:5" s="136" customFormat="1" x14ac:dyDescent="0.2">
      <c r="A602" s="80"/>
      <c r="B602" s="123"/>
      <c r="C602" s="124"/>
      <c r="D602" s="124"/>
      <c r="E602" s="124"/>
    </row>
    <row r="603" spans="1:5" s="136" customFormat="1" x14ac:dyDescent="0.2">
      <c r="A603" s="80"/>
      <c r="B603" s="123"/>
      <c r="C603" s="124"/>
      <c r="D603" s="124"/>
      <c r="E603" s="124"/>
    </row>
    <row r="604" spans="1:5" s="136" customFormat="1" x14ac:dyDescent="0.2">
      <c r="A604" s="80"/>
      <c r="B604" s="123"/>
      <c r="C604" s="124"/>
      <c r="D604" s="124"/>
      <c r="E604" s="124"/>
    </row>
    <row r="605" spans="1:5" s="136" customFormat="1" x14ac:dyDescent="0.2">
      <c r="A605" s="80"/>
      <c r="B605" s="123"/>
      <c r="C605" s="124"/>
      <c r="D605" s="124"/>
      <c r="E605" s="124"/>
    </row>
    <row r="606" spans="1:5" s="136" customFormat="1" x14ac:dyDescent="0.2">
      <c r="A606" s="80"/>
      <c r="B606" s="123"/>
      <c r="C606" s="124"/>
      <c r="D606" s="124"/>
      <c r="E606" s="124"/>
    </row>
    <row r="607" spans="1:5" s="136" customFormat="1" x14ac:dyDescent="0.2">
      <c r="A607" s="80"/>
      <c r="B607" s="123"/>
      <c r="C607" s="124"/>
      <c r="D607" s="124"/>
      <c r="E607" s="124"/>
    </row>
    <row r="608" spans="1:5" s="136" customFormat="1" x14ac:dyDescent="0.2">
      <c r="A608" s="80"/>
      <c r="B608" s="123"/>
      <c r="C608" s="124"/>
      <c r="D608" s="124"/>
      <c r="E608" s="124"/>
    </row>
    <row r="609" spans="1:5" s="136" customFormat="1" x14ac:dyDescent="0.2">
      <c r="A609" s="80"/>
      <c r="B609" s="123"/>
      <c r="C609" s="124"/>
      <c r="D609" s="124"/>
      <c r="E609" s="124"/>
    </row>
    <row r="610" spans="1:5" s="136" customFormat="1" x14ac:dyDescent="0.2">
      <c r="A610" s="80"/>
      <c r="B610" s="123"/>
      <c r="C610" s="124"/>
      <c r="D610" s="124"/>
      <c r="E610" s="124"/>
    </row>
    <row r="611" spans="1:5" s="136" customFormat="1" x14ac:dyDescent="0.2">
      <c r="A611" s="80"/>
      <c r="B611" s="123"/>
      <c r="C611" s="124"/>
      <c r="D611" s="124"/>
      <c r="E611" s="124"/>
    </row>
    <row r="612" spans="1:5" s="136" customFormat="1" x14ac:dyDescent="0.2">
      <c r="A612" s="80"/>
      <c r="B612" s="123"/>
      <c r="C612" s="124"/>
      <c r="D612" s="124"/>
      <c r="E612" s="124"/>
    </row>
    <row r="613" spans="1:5" s="136" customFormat="1" x14ac:dyDescent="0.2">
      <c r="A613" s="80"/>
      <c r="B613" s="123"/>
      <c r="C613" s="124"/>
      <c r="D613" s="124"/>
      <c r="E613" s="124"/>
    </row>
    <row r="614" spans="1:5" s="136" customFormat="1" x14ac:dyDescent="0.2">
      <c r="A614" s="80"/>
      <c r="B614" s="123"/>
      <c r="C614" s="124"/>
      <c r="D614" s="124"/>
      <c r="E614" s="124"/>
    </row>
    <row r="615" spans="1:5" s="136" customFormat="1" x14ac:dyDescent="0.2">
      <c r="A615" s="80"/>
      <c r="B615" s="123"/>
      <c r="C615" s="124"/>
      <c r="D615" s="124"/>
      <c r="E615" s="124"/>
    </row>
    <row r="616" spans="1:5" s="136" customFormat="1" x14ac:dyDescent="0.2">
      <c r="A616" s="80"/>
      <c r="B616" s="123"/>
      <c r="C616" s="124"/>
      <c r="D616" s="124"/>
      <c r="E616" s="124"/>
    </row>
    <row r="617" spans="1:5" s="136" customFormat="1" x14ac:dyDescent="0.2">
      <c r="A617" s="80"/>
      <c r="B617" s="123"/>
      <c r="C617" s="124"/>
      <c r="D617" s="124"/>
      <c r="E617" s="124"/>
    </row>
    <row r="618" spans="1:5" s="136" customFormat="1" x14ac:dyDescent="0.2">
      <c r="A618" s="80"/>
      <c r="B618" s="123"/>
      <c r="C618" s="124"/>
      <c r="D618" s="124"/>
      <c r="E618" s="124"/>
    </row>
    <row r="619" spans="1:5" s="136" customFormat="1" x14ac:dyDescent="0.2">
      <c r="A619" s="80"/>
      <c r="B619" s="123"/>
      <c r="C619" s="124"/>
      <c r="D619" s="124"/>
      <c r="E619" s="124"/>
    </row>
    <row r="620" spans="1:5" s="136" customFormat="1" x14ac:dyDescent="0.2">
      <c r="A620" s="80"/>
      <c r="B620" s="123"/>
      <c r="C620" s="124"/>
      <c r="D620" s="124"/>
      <c r="E620" s="124"/>
    </row>
    <row r="621" spans="1:5" s="136" customFormat="1" x14ac:dyDescent="0.2">
      <c r="A621" s="80"/>
      <c r="B621" s="123"/>
      <c r="C621" s="124"/>
      <c r="D621" s="124"/>
      <c r="E621" s="124"/>
    </row>
    <row r="622" spans="1:5" s="136" customFormat="1" x14ac:dyDescent="0.2">
      <c r="A622" s="80"/>
      <c r="B622" s="123"/>
      <c r="C622" s="124"/>
      <c r="D622" s="124"/>
      <c r="E622" s="124"/>
    </row>
    <row r="623" spans="1:5" s="136" customFormat="1" x14ac:dyDescent="0.2">
      <c r="A623" s="80"/>
      <c r="B623" s="123"/>
      <c r="C623" s="124"/>
      <c r="D623" s="124"/>
      <c r="E623" s="124"/>
    </row>
    <row r="624" spans="1:5" s="136" customFormat="1" x14ac:dyDescent="0.2">
      <c r="A624" s="80"/>
      <c r="B624" s="123"/>
      <c r="C624" s="124"/>
      <c r="D624" s="124"/>
      <c r="E624" s="124"/>
    </row>
    <row r="625" spans="1:5" s="136" customFormat="1" x14ac:dyDescent="0.2">
      <c r="A625" s="80"/>
      <c r="B625" s="123"/>
      <c r="C625" s="124"/>
      <c r="D625" s="124"/>
      <c r="E625" s="124"/>
    </row>
    <row r="626" spans="1:5" s="136" customFormat="1" x14ac:dyDescent="0.2">
      <c r="A626" s="80"/>
      <c r="B626" s="123"/>
      <c r="C626" s="124"/>
      <c r="D626" s="124"/>
      <c r="E626" s="124"/>
    </row>
    <row r="627" spans="1:5" s="136" customFormat="1" x14ac:dyDescent="0.2">
      <c r="A627" s="80"/>
      <c r="B627" s="123"/>
      <c r="C627" s="124"/>
      <c r="D627" s="124"/>
      <c r="E627" s="124"/>
    </row>
    <row r="628" spans="1:5" s="136" customFormat="1" x14ac:dyDescent="0.2">
      <c r="A628" s="80"/>
      <c r="B628" s="123"/>
      <c r="C628" s="124"/>
      <c r="D628" s="124"/>
      <c r="E628" s="124"/>
    </row>
    <row r="629" spans="1:5" s="136" customFormat="1" x14ac:dyDescent="0.2">
      <c r="A629" s="80"/>
      <c r="B629" s="123"/>
      <c r="C629" s="124"/>
      <c r="D629" s="124"/>
      <c r="E629" s="124"/>
    </row>
    <row r="630" spans="1:5" s="136" customFormat="1" x14ac:dyDescent="0.2">
      <c r="A630" s="80"/>
      <c r="B630" s="123"/>
      <c r="C630" s="124"/>
      <c r="D630" s="124"/>
      <c r="E630" s="124"/>
    </row>
    <row r="631" spans="1:5" s="136" customFormat="1" x14ac:dyDescent="0.2">
      <c r="A631" s="80"/>
      <c r="B631" s="123"/>
      <c r="C631" s="124"/>
      <c r="D631" s="124"/>
      <c r="E631" s="124"/>
    </row>
    <row r="632" spans="1:5" s="136" customFormat="1" x14ac:dyDescent="0.2">
      <c r="A632" s="80"/>
      <c r="B632" s="123"/>
      <c r="C632" s="124"/>
      <c r="D632" s="124"/>
      <c r="E632" s="124"/>
    </row>
    <row r="633" spans="1:5" s="136" customFormat="1" x14ac:dyDescent="0.2">
      <c r="A633" s="80"/>
      <c r="B633" s="123"/>
      <c r="C633" s="124"/>
      <c r="D633" s="124"/>
      <c r="E633" s="124"/>
    </row>
    <row r="634" spans="1:5" s="136" customFormat="1" x14ac:dyDescent="0.2">
      <c r="A634" s="80"/>
      <c r="B634" s="123"/>
      <c r="C634" s="124"/>
      <c r="D634" s="124"/>
      <c r="E634" s="124"/>
    </row>
    <row r="635" spans="1:5" s="136" customFormat="1" x14ac:dyDescent="0.2">
      <c r="A635" s="80"/>
      <c r="B635" s="123"/>
      <c r="C635" s="124"/>
      <c r="D635" s="124"/>
      <c r="E635" s="124"/>
    </row>
    <row r="636" spans="1:5" s="136" customFormat="1" x14ac:dyDescent="0.2">
      <c r="A636" s="80"/>
      <c r="B636" s="123"/>
      <c r="C636" s="124"/>
      <c r="D636" s="124"/>
      <c r="E636" s="124"/>
    </row>
    <row r="637" spans="1:5" s="136" customFormat="1" x14ac:dyDescent="0.2">
      <c r="A637" s="80"/>
      <c r="B637" s="123"/>
      <c r="C637" s="124"/>
      <c r="D637" s="124"/>
      <c r="E637" s="124"/>
    </row>
    <row r="638" spans="1:5" s="136" customFormat="1" x14ac:dyDescent="0.2">
      <c r="A638" s="80"/>
      <c r="B638" s="123"/>
      <c r="C638" s="124"/>
      <c r="D638" s="124"/>
      <c r="E638" s="124"/>
    </row>
    <row r="639" spans="1:5" s="136" customFormat="1" x14ac:dyDescent="0.2">
      <c r="A639" s="80"/>
      <c r="B639" s="123"/>
      <c r="C639" s="124"/>
      <c r="D639" s="124"/>
      <c r="E639" s="124"/>
    </row>
    <row r="640" spans="1:5" s="136" customFormat="1" x14ac:dyDescent="0.2">
      <c r="A640" s="80"/>
      <c r="B640" s="123"/>
      <c r="C640" s="124"/>
      <c r="D640" s="124"/>
      <c r="E640" s="124"/>
    </row>
    <row r="641" spans="1:5" s="136" customFormat="1" x14ac:dyDescent="0.2">
      <c r="A641" s="80"/>
      <c r="B641" s="123"/>
      <c r="C641" s="124"/>
      <c r="D641" s="124"/>
      <c r="E641" s="124"/>
    </row>
    <row r="642" spans="1:5" s="136" customFormat="1" x14ac:dyDescent="0.2">
      <c r="A642" s="80"/>
      <c r="B642" s="123"/>
      <c r="C642" s="124"/>
      <c r="D642" s="124"/>
      <c r="E642" s="124"/>
    </row>
    <row r="643" spans="1:5" s="136" customFormat="1" x14ac:dyDescent="0.2">
      <c r="A643" s="80"/>
      <c r="B643" s="123"/>
      <c r="C643" s="124"/>
      <c r="D643" s="124"/>
      <c r="E643" s="124"/>
    </row>
    <row r="644" spans="1:5" s="136" customFormat="1" x14ac:dyDescent="0.2">
      <c r="A644" s="80"/>
      <c r="B644" s="123"/>
      <c r="C644" s="124"/>
      <c r="D644" s="124"/>
      <c r="E644" s="124"/>
    </row>
    <row r="645" spans="1:5" s="136" customFormat="1" x14ac:dyDescent="0.2">
      <c r="A645" s="80"/>
      <c r="B645" s="123"/>
      <c r="C645" s="124"/>
      <c r="D645" s="124"/>
      <c r="E645" s="124"/>
    </row>
    <row r="646" spans="1:5" s="136" customFormat="1" x14ac:dyDescent="0.2">
      <c r="A646" s="80"/>
      <c r="B646" s="123"/>
      <c r="C646" s="124"/>
      <c r="D646" s="124"/>
      <c r="E646" s="124"/>
    </row>
    <row r="647" spans="1:5" s="136" customFormat="1" x14ac:dyDescent="0.2">
      <c r="A647" s="80"/>
      <c r="B647" s="123"/>
      <c r="C647" s="124"/>
      <c r="D647" s="124"/>
      <c r="E647" s="124"/>
    </row>
    <row r="648" spans="1:5" s="136" customFormat="1" x14ac:dyDescent="0.2">
      <c r="A648" s="80"/>
      <c r="B648" s="123"/>
      <c r="C648" s="124"/>
      <c r="D648" s="124"/>
      <c r="E648" s="124"/>
    </row>
    <row r="649" spans="1:5" s="136" customFormat="1" x14ac:dyDescent="0.2">
      <c r="A649" s="80"/>
      <c r="B649" s="123"/>
      <c r="C649" s="124"/>
      <c r="D649" s="124"/>
      <c r="E649" s="124"/>
    </row>
    <row r="650" spans="1:5" s="136" customFormat="1" x14ac:dyDescent="0.2">
      <c r="A650" s="80"/>
      <c r="B650" s="123"/>
      <c r="C650" s="124"/>
      <c r="D650" s="124"/>
      <c r="E650" s="124"/>
    </row>
    <row r="651" spans="1:5" s="136" customFormat="1" x14ac:dyDescent="0.2">
      <c r="A651" s="80"/>
      <c r="B651" s="123"/>
      <c r="C651" s="124"/>
      <c r="D651" s="124"/>
      <c r="E651" s="124"/>
    </row>
    <row r="652" spans="1:5" s="136" customFormat="1" x14ac:dyDescent="0.2">
      <c r="A652" s="80"/>
      <c r="B652" s="123"/>
      <c r="C652" s="124"/>
      <c r="D652" s="124"/>
      <c r="E652" s="124"/>
    </row>
    <row r="653" spans="1:5" s="136" customFormat="1" x14ac:dyDescent="0.2">
      <c r="A653" s="80"/>
      <c r="B653" s="123"/>
      <c r="C653" s="124"/>
      <c r="D653" s="124"/>
      <c r="E653" s="124"/>
    </row>
    <row r="654" spans="1:5" s="136" customFormat="1" x14ac:dyDescent="0.2">
      <c r="A654" s="80"/>
      <c r="B654" s="123"/>
      <c r="C654" s="124"/>
      <c r="D654" s="124"/>
      <c r="E654" s="124"/>
    </row>
    <row r="655" spans="1:5" s="136" customFormat="1" x14ac:dyDescent="0.2">
      <c r="A655" s="80"/>
      <c r="B655" s="123"/>
      <c r="C655" s="124"/>
      <c r="D655" s="124"/>
      <c r="E655" s="124"/>
    </row>
    <row r="656" spans="1:5" s="136" customFormat="1" x14ac:dyDescent="0.2">
      <c r="A656" s="80"/>
      <c r="B656" s="123"/>
      <c r="C656" s="124"/>
      <c r="D656" s="124"/>
      <c r="E656" s="124"/>
    </row>
    <row r="657" spans="1:5" s="136" customFormat="1" x14ac:dyDescent="0.2">
      <c r="A657" s="80"/>
      <c r="B657" s="123"/>
      <c r="C657" s="124"/>
      <c r="D657" s="124"/>
      <c r="E657" s="124"/>
    </row>
    <row r="658" spans="1:5" s="136" customFormat="1" x14ac:dyDescent="0.2">
      <c r="A658" s="80"/>
      <c r="B658" s="123"/>
      <c r="C658" s="124"/>
      <c r="D658" s="124"/>
      <c r="E658" s="124"/>
    </row>
    <row r="659" spans="1:5" s="136" customFormat="1" x14ac:dyDescent="0.2">
      <c r="A659" s="80"/>
      <c r="B659" s="123"/>
      <c r="C659" s="124"/>
      <c r="D659" s="124"/>
      <c r="E659" s="124"/>
    </row>
    <row r="660" spans="1:5" s="136" customFormat="1" x14ac:dyDescent="0.2">
      <c r="A660" s="80"/>
      <c r="B660" s="123"/>
      <c r="C660" s="124"/>
      <c r="D660" s="124"/>
      <c r="E660" s="124"/>
    </row>
    <row r="661" spans="1:5" s="136" customFormat="1" x14ac:dyDescent="0.2">
      <c r="A661" s="80"/>
      <c r="B661" s="123"/>
      <c r="C661" s="124"/>
      <c r="D661" s="124"/>
      <c r="E661" s="124"/>
    </row>
    <row r="662" spans="1:5" s="136" customFormat="1" x14ac:dyDescent="0.2">
      <c r="A662" s="80"/>
      <c r="B662" s="123"/>
      <c r="C662" s="124"/>
      <c r="D662" s="124"/>
      <c r="E662" s="124"/>
    </row>
    <row r="663" spans="1:5" s="136" customFormat="1" x14ac:dyDescent="0.2">
      <c r="A663" s="80"/>
      <c r="B663" s="123"/>
      <c r="C663" s="124"/>
      <c r="D663" s="124"/>
      <c r="E663" s="124"/>
    </row>
    <row r="664" spans="1:5" s="136" customFormat="1" x14ac:dyDescent="0.2">
      <c r="A664" s="80"/>
      <c r="B664" s="123"/>
      <c r="C664" s="124"/>
      <c r="D664" s="124"/>
      <c r="E664" s="124"/>
    </row>
    <row r="665" spans="1:5" s="136" customFormat="1" x14ac:dyDescent="0.2">
      <c r="A665" s="80"/>
      <c r="B665" s="123"/>
      <c r="C665" s="124"/>
      <c r="D665" s="124"/>
      <c r="E665" s="124"/>
    </row>
    <row r="666" spans="1:5" s="136" customFormat="1" x14ac:dyDescent="0.2">
      <c r="A666" s="80"/>
      <c r="B666" s="123"/>
      <c r="C666" s="124"/>
      <c r="D666" s="124"/>
      <c r="E666" s="124"/>
    </row>
    <row r="667" spans="1:5" s="136" customFormat="1" x14ac:dyDescent="0.2">
      <c r="A667" s="80"/>
      <c r="B667" s="123"/>
      <c r="C667" s="124"/>
      <c r="D667" s="124"/>
      <c r="E667" s="124"/>
    </row>
    <row r="668" spans="1:5" s="136" customFormat="1" x14ac:dyDescent="0.2">
      <c r="A668" s="80"/>
      <c r="B668" s="123"/>
      <c r="C668" s="124"/>
      <c r="D668" s="124"/>
      <c r="E668" s="124"/>
    </row>
    <row r="669" spans="1:5" s="136" customFormat="1" x14ac:dyDescent="0.2">
      <c r="A669" s="80"/>
      <c r="B669" s="123"/>
      <c r="C669" s="124"/>
      <c r="D669" s="124"/>
      <c r="E669" s="124"/>
    </row>
    <row r="670" spans="1:5" s="136" customFormat="1" x14ac:dyDescent="0.2">
      <c r="A670" s="80"/>
      <c r="B670" s="123"/>
      <c r="C670" s="124"/>
      <c r="D670" s="124"/>
      <c r="E670" s="124"/>
    </row>
    <row r="671" spans="1:5" s="136" customFormat="1" x14ac:dyDescent="0.2">
      <c r="A671" s="80"/>
      <c r="B671" s="123"/>
      <c r="C671" s="124"/>
      <c r="D671" s="124"/>
      <c r="E671" s="124"/>
    </row>
    <row r="672" spans="1:5" s="136" customFormat="1" x14ac:dyDescent="0.2">
      <c r="A672" s="80"/>
      <c r="B672" s="123"/>
      <c r="C672" s="124"/>
      <c r="D672" s="124"/>
      <c r="E672" s="124"/>
    </row>
    <row r="673" spans="1:5" s="136" customFormat="1" x14ac:dyDescent="0.2">
      <c r="A673" s="80"/>
      <c r="B673" s="123"/>
      <c r="C673" s="124"/>
      <c r="D673" s="124"/>
      <c r="E673" s="124"/>
    </row>
    <row r="674" spans="1:5" s="136" customFormat="1" x14ac:dyDescent="0.2">
      <c r="A674" s="80"/>
      <c r="B674" s="123"/>
      <c r="C674" s="124"/>
      <c r="D674" s="124"/>
      <c r="E674" s="124"/>
    </row>
    <row r="675" spans="1:5" s="136" customFormat="1" x14ac:dyDescent="0.2">
      <c r="A675" s="80"/>
      <c r="B675" s="123"/>
      <c r="C675" s="124"/>
      <c r="D675" s="124"/>
      <c r="E675" s="124"/>
    </row>
    <row r="676" spans="1:5" s="136" customFormat="1" x14ac:dyDescent="0.2">
      <c r="A676" s="80"/>
      <c r="B676" s="123"/>
      <c r="C676" s="124"/>
      <c r="D676" s="124"/>
      <c r="E676" s="124"/>
    </row>
    <row r="677" spans="1:5" s="136" customFormat="1" x14ac:dyDescent="0.2">
      <c r="A677" s="80"/>
      <c r="B677" s="123"/>
      <c r="C677" s="124"/>
      <c r="D677" s="124"/>
      <c r="E677" s="124"/>
    </row>
    <row r="678" spans="1:5" s="136" customFormat="1" x14ac:dyDescent="0.2">
      <c r="A678" s="80"/>
      <c r="B678" s="123"/>
      <c r="C678" s="124"/>
      <c r="D678" s="124"/>
      <c r="E678" s="124"/>
    </row>
    <row r="679" spans="1:5" s="136" customFormat="1" x14ac:dyDescent="0.2">
      <c r="A679" s="80"/>
      <c r="B679" s="123"/>
      <c r="C679" s="124"/>
      <c r="D679" s="124"/>
      <c r="E679" s="124"/>
    </row>
    <row r="680" spans="1:5" s="136" customFormat="1" x14ac:dyDescent="0.2">
      <c r="A680" s="80"/>
      <c r="B680" s="123"/>
      <c r="C680" s="124"/>
      <c r="D680" s="124"/>
      <c r="E680" s="124"/>
    </row>
    <row r="681" spans="1:5" s="136" customFormat="1" x14ac:dyDescent="0.2">
      <c r="A681" s="80"/>
      <c r="B681" s="123"/>
      <c r="C681" s="124"/>
      <c r="D681" s="124"/>
      <c r="E681" s="124"/>
    </row>
    <row r="682" spans="1:5" s="136" customFormat="1" x14ac:dyDescent="0.2">
      <c r="A682" s="80"/>
      <c r="B682" s="123"/>
      <c r="C682" s="124"/>
      <c r="D682" s="124"/>
      <c r="E682" s="124"/>
    </row>
    <row r="683" spans="1:5" s="136" customFormat="1" x14ac:dyDescent="0.2">
      <c r="A683" s="80"/>
      <c r="B683" s="123"/>
      <c r="C683" s="124"/>
      <c r="D683" s="124"/>
      <c r="E683" s="124"/>
    </row>
    <row r="684" spans="1:5" s="136" customFormat="1" x14ac:dyDescent="0.2">
      <c r="A684" s="80"/>
      <c r="B684" s="123"/>
      <c r="C684" s="124"/>
      <c r="D684" s="124"/>
      <c r="E684" s="124"/>
    </row>
    <row r="685" spans="1:5" s="136" customFormat="1" x14ac:dyDescent="0.2">
      <c r="A685" s="80"/>
      <c r="B685" s="123"/>
      <c r="C685" s="124"/>
      <c r="D685" s="124"/>
      <c r="E685" s="124"/>
    </row>
    <row r="686" spans="1:5" s="136" customFormat="1" x14ac:dyDescent="0.2">
      <c r="A686" s="80"/>
      <c r="B686" s="123"/>
      <c r="C686" s="124"/>
      <c r="D686" s="124"/>
      <c r="E686" s="124"/>
    </row>
    <row r="687" spans="1:5" s="136" customFormat="1" x14ac:dyDescent="0.2">
      <c r="A687" s="80"/>
      <c r="B687" s="123"/>
      <c r="C687" s="124"/>
      <c r="D687" s="124"/>
      <c r="E687" s="124"/>
    </row>
    <row r="688" spans="1:5" s="136" customFormat="1" x14ac:dyDescent="0.2">
      <c r="A688" s="80"/>
      <c r="B688" s="123"/>
      <c r="C688" s="124"/>
      <c r="D688" s="124"/>
      <c r="E688" s="124"/>
    </row>
    <row r="689" spans="1:5" s="136" customFormat="1" x14ac:dyDescent="0.2">
      <c r="A689" s="80"/>
      <c r="B689" s="123"/>
      <c r="C689" s="124"/>
      <c r="D689" s="124"/>
      <c r="E689" s="124"/>
    </row>
    <row r="690" spans="1:5" s="136" customFormat="1" x14ac:dyDescent="0.2">
      <c r="A690" s="80"/>
      <c r="B690" s="123"/>
      <c r="C690" s="124"/>
      <c r="D690" s="124"/>
      <c r="E690" s="124"/>
    </row>
    <row r="691" spans="1:5" s="136" customFormat="1" x14ac:dyDescent="0.2">
      <c r="A691" s="80"/>
      <c r="B691" s="123"/>
      <c r="C691" s="124"/>
      <c r="D691" s="124"/>
      <c r="E691" s="124"/>
    </row>
    <row r="692" spans="1:5" s="136" customFormat="1" x14ac:dyDescent="0.2">
      <c r="A692" s="80"/>
      <c r="B692" s="123"/>
      <c r="C692" s="124"/>
      <c r="D692" s="124"/>
      <c r="E692" s="124"/>
    </row>
    <row r="693" spans="1:5" s="136" customFormat="1" x14ac:dyDescent="0.2">
      <c r="A693" s="80"/>
      <c r="B693" s="123"/>
      <c r="C693" s="124"/>
      <c r="D693" s="124"/>
      <c r="E693" s="124"/>
    </row>
    <row r="694" spans="1:5" s="136" customFormat="1" x14ac:dyDescent="0.2">
      <c r="A694" s="80"/>
      <c r="B694" s="123"/>
      <c r="C694" s="124"/>
      <c r="D694" s="124"/>
      <c r="E694" s="124"/>
    </row>
    <row r="695" spans="1:5" s="136" customFormat="1" x14ac:dyDescent="0.2">
      <c r="A695" s="80"/>
      <c r="B695" s="123"/>
      <c r="C695" s="124"/>
      <c r="D695" s="124"/>
      <c r="E695" s="124"/>
    </row>
    <row r="696" spans="1:5" s="136" customFormat="1" x14ac:dyDescent="0.2">
      <c r="A696" s="80"/>
      <c r="B696" s="123"/>
      <c r="C696" s="124"/>
      <c r="D696" s="124"/>
      <c r="E696" s="124"/>
    </row>
    <row r="697" spans="1:5" s="136" customFormat="1" x14ac:dyDescent="0.2">
      <c r="A697" s="80"/>
      <c r="B697" s="123"/>
      <c r="C697" s="124"/>
      <c r="D697" s="124"/>
      <c r="E697" s="124"/>
    </row>
    <row r="698" spans="1:5" s="136" customFormat="1" x14ac:dyDescent="0.2">
      <c r="A698" s="80"/>
      <c r="B698" s="123"/>
      <c r="C698" s="124"/>
      <c r="D698" s="124"/>
      <c r="E698" s="124"/>
    </row>
    <row r="699" spans="1:5" s="136" customFormat="1" x14ac:dyDescent="0.2">
      <c r="A699" s="80"/>
      <c r="B699" s="123"/>
      <c r="C699" s="124"/>
      <c r="D699" s="124"/>
      <c r="E699" s="124"/>
    </row>
    <row r="700" spans="1:5" s="136" customFormat="1" x14ac:dyDescent="0.2">
      <c r="A700" s="80"/>
      <c r="B700" s="123"/>
      <c r="C700" s="124"/>
      <c r="D700" s="124"/>
      <c r="E700" s="124"/>
    </row>
    <row r="701" spans="1:5" s="136" customFormat="1" x14ac:dyDescent="0.2">
      <c r="A701" s="80"/>
      <c r="B701" s="123"/>
      <c r="C701" s="124"/>
      <c r="D701" s="124"/>
      <c r="E701" s="124"/>
    </row>
    <row r="702" spans="1:5" s="136" customFormat="1" x14ac:dyDescent="0.2">
      <c r="A702" s="80"/>
      <c r="B702" s="123"/>
      <c r="C702" s="124"/>
      <c r="D702" s="124"/>
      <c r="E702" s="124"/>
    </row>
    <row r="703" spans="1:5" s="136" customFormat="1" x14ac:dyDescent="0.2">
      <c r="A703" s="80"/>
      <c r="B703" s="123"/>
      <c r="C703" s="124"/>
      <c r="D703" s="124"/>
      <c r="E703" s="124"/>
    </row>
    <row r="704" spans="1:5" s="136" customFormat="1" x14ac:dyDescent="0.2">
      <c r="A704" s="80"/>
      <c r="B704" s="123"/>
      <c r="C704" s="124"/>
      <c r="D704" s="124"/>
      <c r="E704" s="124"/>
    </row>
    <row r="705" spans="1:5" s="136" customFormat="1" x14ac:dyDescent="0.2">
      <c r="A705" s="80"/>
      <c r="B705" s="123"/>
      <c r="C705" s="124"/>
      <c r="D705" s="124"/>
      <c r="E705" s="124"/>
    </row>
    <row r="706" spans="1:5" s="136" customFormat="1" x14ac:dyDescent="0.2">
      <c r="A706" s="80"/>
      <c r="B706" s="123"/>
      <c r="C706" s="124"/>
      <c r="D706" s="124"/>
      <c r="E706" s="124"/>
    </row>
    <row r="707" spans="1:5" s="136" customFormat="1" x14ac:dyDescent="0.2">
      <c r="A707" s="80"/>
      <c r="B707" s="123"/>
      <c r="C707" s="124"/>
      <c r="D707" s="124"/>
      <c r="E707" s="124"/>
    </row>
    <row r="708" spans="1:5" s="136" customFormat="1" x14ac:dyDescent="0.2">
      <c r="A708" s="80"/>
      <c r="B708" s="123"/>
      <c r="C708" s="124"/>
      <c r="D708" s="124"/>
      <c r="E708" s="124"/>
    </row>
    <row r="709" spans="1:5" s="136" customFormat="1" x14ac:dyDescent="0.2">
      <c r="A709" s="80"/>
      <c r="B709" s="123"/>
      <c r="C709" s="124"/>
      <c r="D709" s="124"/>
      <c r="E709" s="124"/>
    </row>
    <row r="710" spans="1:5" s="136" customFormat="1" x14ac:dyDescent="0.2">
      <c r="A710" s="80"/>
      <c r="B710" s="123"/>
      <c r="C710" s="124"/>
      <c r="D710" s="124"/>
      <c r="E710" s="124"/>
    </row>
    <row r="711" spans="1:5" s="136" customFormat="1" x14ac:dyDescent="0.2">
      <c r="A711" s="80"/>
      <c r="B711" s="123"/>
      <c r="C711" s="124"/>
      <c r="D711" s="124"/>
      <c r="E711" s="124"/>
    </row>
    <row r="712" spans="1:5" s="136" customFormat="1" x14ac:dyDescent="0.2">
      <c r="A712" s="80"/>
      <c r="B712" s="123"/>
      <c r="C712" s="124"/>
      <c r="D712" s="124"/>
      <c r="E712" s="124"/>
    </row>
    <row r="713" spans="1:5" s="136" customFormat="1" x14ac:dyDescent="0.2">
      <c r="A713" s="80"/>
      <c r="B713" s="123"/>
      <c r="C713" s="124"/>
      <c r="D713" s="124"/>
      <c r="E713" s="124"/>
    </row>
    <row r="714" spans="1:5" s="136" customFormat="1" x14ac:dyDescent="0.2">
      <c r="A714" s="80"/>
      <c r="B714" s="123"/>
      <c r="C714" s="124"/>
      <c r="D714" s="124"/>
      <c r="E714" s="124"/>
    </row>
    <row r="715" spans="1:5" s="136" customFormat="1" x14ac:dyDescent="0.2">
      <c r="A715" s="80"/>
      <c r="B715" s="123"/>
      <c r="C715" s="124"/>
      <c r="D715" s="124"/>
      <c r="E715" s="124"/>
    </row>
    <row r="716" spans="1:5" s="136" customFormat="1" x14ac:dyDescent="0.2">
      <c r="A716" s="80"/>
      <c r="B716" s="123"/>
      <c r="C716" s="124"/>
      <c r="D716" s="124"/>
      <c r="E716" s="124"/>
    </row>
    <row r="717" spans="1:5" s="136" customFormat="1" x14ac:dyDescent="0.2">
      <c r="A717" s="80"/>
      <c r="B717" s="123"/>
      <c r="C717" s="124"/>
      <c r="D717" s="124"/>
      <c r="E717" s="124"/>
    </row>
    <row r="718" spans="1:5" s="136" customFormat="1" x14ac:dyDescent="0.2">
      <c r="A718" s="80"/>
      <c r="B718" s="123"/>
      <c r="C718" s="124"/>
      <c r="D718" s="124"/>
      <c r="E718" s="124"/>
    </row>
    <row r="719" spans="1:5" s="136" customFormat="1" x14ac:dyDescent="0.2">
      <c r="A719" s="80"/>
      <c r="B719" s="123"/>
      <c r="C719" s="124"/>
      <c r="D719" s="124"/>
      <c r="E719" s="124"/>
    </row>
    <row r="720" spans="1:5" s="136" customFormat="1" x14ac:dyDescent="0.2">
      <c r="A720" s="80"/>
      <c r="B720" s="123"/>
      <c r="C720" s="124"/>
      <c r="D720" s="124"/>
      <c r="E720" s="124"/>
    </row>
    <row r="721" spans="1:5" s="136" customFormat="1" x14ac:dyDescent="0.2">
      <c r="A721" s="80"/>
      <c r="B721" s="123"/>
      <c r="C721" s="124"/>
      <c r="D721" s="124"/>
      <c r="E721" s="124"/>
    </row>
    <row r="722" spans="1:5" s="136" customFormat="1" x14ac:dyDescent="0.2">
      <c r="A722" s="80"/>
      <c r="B722" s="123"/>
      <c r="C722" s="124"/>
      <c r="D722" s="124"/>
      <c r="E722" s="124"/>
    </row>
    <row r="723" spans="1:5" s="136" customFormat="1" x14ac:dyDescent="0.2">
      <c r="A723" s="80"/>
      <c r="B723" s="123"/>
      <c r="C723" s="124"/>
      <c r="D723" s="124"/>
      <c r="E723" s="124"/>
    </row>
    <row r="724" spans="1:5" s="136" customFormat="1" x14ac:dyDescent="0.2">
      <c r="A724" s="80"/>
      <c r="B724" s="123"/>
      <c r="C724" s="124"/>
      <c r="D724" s="124"/>
      <c r="E724" s="124"/>
    </row>
    <row r="725" spans="1:5" s="136" customFormat="1" x14ac:dyDescent="0.2">
      <c r="A725" s="80"/>
      <c r="B725" s="123"/>
      <c r="C725" s="124"/>
      <c r="D725" s="124"/>
      <c r="E725" s="124"/>
    </row>
    <row r="726" spans="1:5" s="136" customFormat="1" x14ac:dyDescent="0.2">
      <c r="A726" s="80"/>
      <c r="B726" s="123"/>
      <c r="C726" s="124"/>
      <c r="D726" s="124"/>
      <c r="E726" s="124"/>
    </row>
    <row r="727" spans="1:5" s="136" customFormat="1" x14ac:dyDescent="0.2">
      <c r="A727" s="80"/>
      <c r="B727" s="123"/>
      <c r="C727" s="124"/>
      <c r="D727" s="124"/>
      <c r="E727" s="124"/>
    </row>
    <row r="728" spans="1:5" s="136" customFormat="1" x14ac:dyDescent="0.2">
      <c r="A728" s="80"/>
      <c r="B728" s="123"/>
      <c r="C728" s="124"/>
      <c r="D728" s="124"/>
      <c r="E728" s="124"/>
    </row>
    <row r="729" spans="1:5" s="136" customFormat="1" x14ac:dyDescent="0.2">
      <c r="A729" s="80"/>
      <c r="B729" s="123"/>
      <c r="C729" s="124"/>
      <c r="D729" s="124"/>
      <c r="E729" s="124"/>
    </row>
    <row r="730" spans="1:5" s="136" customFormat="1" x14ac:dyDescent="0.2">
      <c r="A730" s="80"/>
      <c r="B730" s="123"/>
      <c r="C730" s="124"/>
      <c r="D730" s="124"/>
      <c r="E730" s="124"/>
    </row>
    <row r="731" spans="1:5" s="136" customFormat="1" x14ac:dyDescent="0.2">
      <c r="A731" s="80"/>
      <c r="B731" s="123"/>
      <c r="C731" s="124"/>
      <c r="D731" s="124"/>
      <c r="E731" s="124"/>
    </row>
    <row r="732" spans="1:5" s="136" customFormat="1" x14ac:dyDescent="0.2">
      <c r="A732" s="80"/>
      <c r="B732" s="123"/>
      <c r="C732" s="124"/>
      <c r="D732" s="124"/>
      <c r="E732" s="124"/>
    </row>
    <row r="733" spans="1:5" s="136" customFormat="1" x14ac:dyDescent="0.2">
      <c r="A733" s="80"/>
      <c r="B733" s="123"/>
      <c r="C733" s="124"/>
      <c r="D733" s="124"/>
      <c r="E733" s="124"/>
    </row>
    <row r="734" spans="1:5" s="136" customFormat="1" x14ac:dyDescent="0.2">
      <c r="A734" s="80"/>
      <c r="B734" s="123"/>
      <c r="C734" s="124"/>
      <c r="D734" s="124"/>
      <c r="E734" s="124"/>
    </row>
    <row r="735" spans="1:5" s="136" customFormat="1" x14ac:dyDescent="0.2">
      <c r="A735" s="80"/>
      <c r="B735" s="123"/>
      <c r="C735" s="124"/>
      <c r="D735" s="124"/>
      <c r="E735" s="124"/>
    </row>
    <row r="736" spans="1:5" s="136" customFormat="1" x14ac:dyDescent="0.2">
      <c r="A736" s="80"/>
      <c r="B736" s="123"/>
      <c r="C736" s="124"/>
      <c r="D736" s="124"/>
      <c r="E736" s="124"/>
    </row>
    <row r="737" spans="1:5" s="136" customFormat="1" x14ac:dyDescent="0.2">
      <c r="A737" s="80"/>
      <c r="B737" s="123"/>
      <c r="C737" s="124"/>
      <c r="D737" s="124"/>
      <c r="E737" s="124"/>
    </row>
    <row r="738" spans="1:5" s="136" customFormat="1" x14ac:dyDescent="0.2">
      <c r="A738" s="80"/>
      <c r="B738" s="123"/>
      <c r="C738" s="124"/>
      <c r="D738" s="124"/>
      <c r="E738" s="124"/>
    </row>
    <row r="739" spans="1:5" s="136" customFormat="1" x14ac:dyDescent="0.2">
      <c r="A739" s="80"/>
      <c r="B739" s="123"/>
      <c r="C739" s="124"/>
      <c r="D739" s="124"/>
      <c r="E739" s="124"/>
    </row>
    <row r="740" spans="1:5" s="136" customFormat="1" x14ac:dyDescent="0.2">
      <c r="A740" s="80"/>
      <c r="B740" s="123"/>
      <c r="C740" s="124"/>
      <c r="D740" s="124"/>
      <c r="E740" s="124"/>
    </row>
    <row r="741" spans="1:5" s="136" customFormat="1" x14ac:dyDescent="0.2">
      <c r="A741" s="80"/>
      <c r="B741" s="123"/>
      <c r="C741" s="124"/>
      <c r="D741" s="124"/>
      <c r="E741" s="124"/>
    </row>
    <row r="742" spans="1:5" s="136" customFormat="1" x14ac:dyDescent="0.2">
      <c r="A742" s="80"/>
      <c r="B742" s="123"/>
      <c r="C742" s="124"/>
      <c r="D742" s="124"/>
      <c r="E742" s="124"/>
    </row>
    <row r="743" spans="1:5" s="136" customFormat="1" x14ac:dyDescent="0.2">
      <c r="A743" s="80"/>
      <c r="B743" s="123"/>
      <c r="C743" s="124"/>
      <c r="D743" s="124"/>
      <c r="E743" s="124"/>
    </row>
    <row r="744" spans="1:5" s="136" customFormat="1" x14ac:dyDescent="0.2">
      <c r="A744" s="80"/>
      <c r="B744" s="123"/>
      <c r="C744" s="124"/>
      <c r="D744" s="124"/>
      <c r="E744" s="124"/>
    </row>
    <row r="745" spans="1:5" s="136" customFormat="1" x14ac:dyDescent="0.2">
      <c r="A745" s="80"/>
      <c r="B745" s="123"/>
      <c r="C745" s="124"/>
      <c r="D745" s="124"/>
      <c r="E745" s="124"/>
    </row>
    <row r="746" spans="1:5" s="136" customFormat="1" x14ac:dyDescent="0.2">
      <c r="A746" s="80"/>
      <c r="B746" s="123"/>
      <c r="C746" s="124"/>
      <c r="D746" s="124"/>
      <c r="E746" s="124"/>
    </row>
    <row r="747" spans="1:5" s="136" customFormat="1" x14ac:dyDescent="0.2">
      <c r="A747" s="80"/>
      <c r="B747" s="123"/>
      <c r="C747" s="124"/>
      <c r="D747" s="124"/>
      <c r="E747" s="124"/>
    </row>
    <row r="748" spans="1:5" s="136" customFormat="1" x14ac:dyDescent="0.2">
      <c r="A748" s="80"/>
      <c r="B748" s="123"/>
      <c r="C748" s="124"/>
      <c r="D748" s="124"/>
      <c r="E748" s="124"/>
    </row>
    <row r="749" spans="1:5" s="136" customFormat="1" x14ac:dyDescent="0.2">
      <c r="A749" s="80"/>
      <c r="B749" s="123"/>
      <c r="C749" s="124"/>
      <c r="D749" s="124"/>
      <c r="E749" s="124"/>
    </row>
    <row r="750" spans="1:5" s="136" customFormat="1" x14ac:dyDescent="0.2">
      <c r="A750" s="80"/>
      <c r="B750" s="123"/>
      <c r="C750" s="124"/>
      <c r="D750" s="124"/>
      <c r="E750" s="124"/>
    </row>
    <row r="751" spans="1:5" s="136" customFormat="1" x14ac:dyDescent="0.2">
      <c r="A751" s="80"/>
      <c r="B751" s="123"/>
      <c r="C751" s="124"/>
      <c r="D751" s="124"/>
      <c r="E751" s="124"/>
    </row>
    <row r="752" spans="1:5" s="136" customFormat="1" x14ac:dyDescent="0.2">
      <c r="A752" s="80"/>
      <c r="B752" s="123"/>
      <c r="C752" s="124"/>
      <c r="D752" s="124"/>
      <c r="E752" s="124"/>
    </row>
    <row r="753" spans="1:5" s="136" customFormat="1" x14ac:dyDescent="0.2">
      <c r="A753" s="80"/>
      <c r="B753" s="123"/>
      <c r="C753" s="124"/>
      <c r="D753" s="124"/>
      <c r="E753" s="124"/>
    </row>
    <row r="754" spans="1:5" s="136" customFormat="1" x14ac:dyDescent="0.2">
      <c r="A754" s="80"/>
      <c r="B754" s="123"/>
      <c r="C754" s="124"/>
      <c r="D754" s="124"/>
      <c r="E754" s="124"/>
    </row>
    <row r="755" spans="1:5" s="136" customFormat="1" x14ac:dyDescent="0.2">
      <c r="A755" s="80"/>
      <c r="B755" s="123"/>
      <c r="C755" s="124"/>
      <c r="D755" s="124"/>
      <c r="E755" s="124"/>
    </row>
    <row r="756" spans="1:5" s="136" customFormat="1" x14ac:dyDescent="0.2">
      <c r="A756" s="80"/>
      <c r="B756" s="123"/>
      <c r="C756" s="124"/>
      <c r="D756" s="124"/>
      <c r="E756" s="124"/>
    </row>
    <row r="757" spans="1:5" s="136" customFormat="1" x14ac:dyDescent="0.2">
      <c r="A757" s="80"/>
      <c r="B757" s="123"/>
      <c r="C757" s="124"/>
      <c r="D757" s="124"/>
      <c r="E757" s="124"/>
    </row>
    <row r="758" spans="1:5" s="136" customFormat="1" x14ac:dyDescent="0.2">
      <c r="A758" s="80"/>
      <c r="B758" s="123"/>
      <c r="C758" s="124"/>
      <c r="D758" s="124"/>
      <c r="E758" s="124"/>
    </row>
    <row r="759" spans="1:5" s="136" customFormat="1" x14ac:dyDescent="0.2">
      <c r="A759" s="80"/>
      <c r="B759" s="123"/>
      <c r="C759" s="124"/>
      <c r="D759" s="124"/>
      <c r="E759" s="124"/>
    </row>
    <row r="760" spans="1:5" s="136" customFormat="1" x14ac:dyDescent="0.2">
      <c r="A760" s="80"/>
      <c r="B760" s="123"/>
      <c r="C760" s="124"/>
      <c r="D760" s="124"/>
      <c r="E760" s="124"/>
    </row>
    <row r="761" spans="1:5" s="136" customFormat="1" x14ac:dyDescent="0.2">
      <c r="A761" s="80"/>
      <c r="B761" s="123"/>
      <c r="C761" s="124"/>
      <c r="D761" s="124"/>
      <c r="E761" s="124"/>
    </row>
    <row r="762" spans="1:5" s="136" customFormat="1" x14ac:dyDescent="0.2">
      <c r="A762" s="80"/>
      <c r="B762" s="123"/>
      <c r="C762" s="124"/>
      <c r="D762" s="124"/>
      <c r="E762" s="124"/>
    </row>
    <row r="763" spans="1:5" s="136" customFormat="1" x14ac:dyDescent="0.2">
      <c r="A763" s="80"/>
      <c r="B763" s="123"/>
      <c r="C763" s="124"/>
      <c r="D763" s="124"/>
      <c r="E763" s="124"/>
    </row>
    <row r="764" spans="1:5" s="136" customFormat="1" x14ac:dyDescent="0.2">
      <c r="A764" s="80"/>
      <c r="B764" s="123"/>
      <c r="C764" s="124"/>
      <c r="D764" s="124"/>
      <c r="E764" s="124"/>
    </row>
    <row r="765" spans="1:5" s="136" customFormat="1" x14ac:dyDescent="0.2">
      <c r="A765" s="80"/>
      <c r="B765" s="123"/>
      <c r="C765" s="124"/>
      <c r="D765" s="124"/>
      <c r="E765" s="124"/>
    </row>
    <row r="766" spans="1:5" s="136" customFormat="1" x14ac:dyDescent="0.2">
      <c r="A766" s="80"/>
      <c r="B766" s="123"/>
      <c r="C766" s="124"/>
      <c r="D766" s="124"/>
      <c r="E766" s="124"/>
    </row>
    <row r="767" spans="1:5" s="136" customFormat="1" x14ac:dyDescent="0.2">
      <c r="A767" s="80"/>
      <c r="B767" s="123"/>
      <c r="C767" s="124"/>
      <c r="D767" s="124"/>
      <c r="E767" s="124"/>
    </row>
    <row r="768" spans="1:5" s="136" customFormat="1" x14ac:dyDescent="0.2">
      <c r="A768" s="80"/>
      <c r="B768" s="123"/>
      <c r="C768" s="124"/>
      <c r="D768" s="124"/>
      <c r="E768" s="124"/>
    </row>
    <row r="769" spans="1:5" s="136" customFormat="1" x14ac:dyDescent="0.2">
      <c r="A769" s="80"/>
      <c r="B769" s="123"/>
      <c r="C769" s="124"/>
      <c r="D769" s="124"/>
      <c r="E769" s="124"/>
    </row>
    <row r="770" spans="1:5" s="136" customFormat="1" x14ac:dyDescent="0.2">
      <c r="A770" s="80"/>
      <c r="B770" s="123"/>
      <c r="C770" s="124"/>
      <c r="D770" s="124"/>
      <c r="E770" s="124"/>
    </row>
    <row r="771" spans="1:5" s="136" customFormat="1" x14ac:dyDescent="0.2">
      <c r="A771" s="80"/>
      <c r="B771" s="123"/>
      <c r="C771" s="124"/>
      <c r="D771" s="124"/>
      <c r="E771" s="124"/>
    </row>
    <row r="772" spans="1:5" s="136" customFormat="1" x14ac:dyDescent="0.2">
      <c r="A772" s="80"/>
      <c r="B772" s="123"/>
      <c r="C772" s="124"/>
      <c r="D772" s="124"/>
      <c r="E772" s="124"/>
    </row>
    <row r="773" spans="1:5" s="136" customFormat="1" x14ac:dyDescent="0.2">
      <c r="A773" s="80"/>
      <c r="B773" s="123"/>
      <c r="C773" s="124"/>
      <c r="D773" s="124"/>
      <c r="E773" s="124"/>
    </row>
    <row r="774" spans="1:5" s="136" customFormat="1" x14ac:dyDescent="0.2">
      <c r="A774" s="80"/>
      <c r="B774" s="123"/>
      <c r="C774" s="124"/>
      <c r="D774" s="124"/>
      <c r="E774" s="124"/>
    </row>
    <row r="775" spans="1:5" s="136" customFormat="1" x14ac:dyDescent="0.2">
      <c r="A775" s="80"/>
      <c r="B775" s="123"/>
      <c r="C775" s="124"/>
      <c r="D775" s="124"/>
      <c r="E775" s="124"/>
    </row>
    <row r="776" spans="1:5" s="136" customFormat="1" x14ac:dyDescent="0.2">
      <c r="A776" s="80"/>
      <c r="B776" s="123"/>
      <c r="C776" s="124"/>
      <c r="D776" s="124"/>
      <c r="E776" s="124"/>
    </row>
    <row r="777" spans="1:5" s="136" customFormat="1" x14ac:dyDescent="0.2">
      <c r="A777" s="80"/>
      <c r="B777" s="123"/>
      <c r="C777" s="124"/>
      <c r="D777" s="124"/>
      <c r="E777" s="124"/>
    </row>
    <row r="778" spans="1:5" s="136" customFormat="1" x14ac:dyDescent="0.2">
      <c r="A778" s="80"/>
      <c r="B778" s="123"/>
      <c r="C778" s="124"/>
      <c r="D778" s="124"/>
      <c r="E778" s="124"/>
    </row>
    <row r="779" spans="1:5" s="136" customFormat="1" x14ac:dyDescent="0.2">
      <c r="A779" s="80"/>
      <c r="B779" s="123"/>
      <c r="C779" s="124"/>
      <c r="D779" s="124"/>
      <c r="E779" s="124"/>
    </row>
    <row r="780" spans="1:5" s="136" customFormat="1" x14ac:dyDescent="0.2">
      <c r="A780" s="80"/>
      <c r="B780" s="123"/>
      <c r="C780" s="124"/>
      <c r="D780" s="124"/>
      <c r="E780" s="124"/>
    </row>
    <row r="781" spans="1:5" s="136" customFormat="1" x14ac:dyDescent="0.2">
      <c r="A781" s="80"/>
      <c r="B781" s="123"/>
      <c r="C781" s="124"/>
      <c r="D781" s="124"/>
      <c r="E781" s="124"/>
    </row>
    <row r="782" spans="1:5" s="136" customFormat="1" x14ac:dyDescent="0.2">
      <c r="A782" s="80"/>
      <c r="B782" s="123"/>
      <c r="C782" s="124"/>
      <c r="D782" s="124"/>
      <c r="E782" s="124"/>
    </row>
    <row r="783" spans="1:5" s="136" customFormat="1" x14ac:dyDescent="0.2">
      <c r="A783" s="80"/>
      <c r="B783" s="123"/>
      <c r="C783" s="124"/>
      <c r="D783" s="124"/>
      <c r="E783" s="124"/>
    </row>
    <row r="784" spans="1:5" s="136" customFormat="1" x14ac:dyDescent="0.2">
      <c r="A784" s="80"/>
      <c r="B784" s="123"/>
      <c r="C784" s="124"/>
      <c r="D784" s="124"/>
      <c r="E784" s="124"/>
    </row>
    <row r="785" spans="1:5" s="136" customFormat="1" x14ac:dyDescent="0.2">
      <c r="A785" s="80"/>
      <c r="B785" s="123"/>
      <c r="C785" s="124"/>
      <c r="D785" s="124"/>
      <c r="E785" s="124"/>
    </row>
    <row r="786" spans="1:5" s="136" customFormat="1" x14ac:dyDescent="0.2">
      <c r="A786" s="80"/>
      <c r="B786" s="123"/>
      <c r="C786" s="124"/>
      <c r="D786" s="124"/>
      <c r="E786" s="124"/>
    </row>
    <row r="787" spans="1:5" s="136" customFormat="1" x14ac:dyDescent="0.2">
      <c r="A787" s="80"/>
      <c r="B787" s="123"/>
      <c r="C787" s="124"/>
      <c r="D787" s="124"/>
      <c r="E787" s="124"/>
    </row>
    <row r="788" spans="1:5" s="136" customFormat="1" x14ac:dyDescent="0.2">
      <c r="A788" s="80"/>
      <c r="B788" s="123"/>
      <c r="C788" s="124"/>
      <c r="D788" s="124"/>
      <c r="E788" s="124"/>
    </row>
    <row r="789" spans="1:5" s="136" customFormat="1" x14ac:dyDescent="0.2">
      <c r="A789" s="80"/>
      <c r="B789" s="123"/>
      <c r="C789" s="124"/>
      <c r="D789" s="124"/>
      <c r="E789" s="124"/>
    </row>
    <row r="790" spans="1:5" s="136" customFormat="1" x14ac:dyDescent="0.2">
      <c r="A790" s="80"/>
      <c r="B790" s="123"/>
      <c r="C790" s="124"/>
      <c r="D790" s="124"/>
      <c r="E790" s="124"/>
    </row>
    <row r="791" spans="1:5" s="136" customFormat="1" x14ac:dyDescent="0.2">
      <c r="A791" s="80"/>
      <c r="B791" s="123"/>
      <c r="C791" s="124"/>
      <c r="D791" s="124"/>
      <c r="E791" s="124"/>
    </row>
    <row r="792" spans="1:5" s="136" customFormat="1" x14ac:dyDescent="0.2">
      <c r="A792" s="80"/>
      <c r="B792" s="123"/>
      <c r="C792" s="124"/>
      <c r="D792" s="124"/>
      <c r="E792" s="124"/>
    </row>
    <row r="793" spans="1:5" s="136" customFormat="1" x14ac:dyDescent="0.2">
      <c r="A793" s="80"/>
      <c r="B793" s="123"/>
      <c r="C793" s="124"/>
      <c r="D793" s="124"/>
      <c r="E793" s="124"/>
    </row>
    <row r="794" spans="1:5" s="136" customFormat="1" x14ac:dyDescent="0.2">
      <c r="A794" s="80"/>
      <c r="B794" s="123"/>
      <c r="C794" s="124"/>
      <c r="D794" s="124"/>
      <c r="E794" s="124"/>
    </row>
    <row r="795" spans="1:5" s="136" customFormat="1" x14ac:dyDescent="0.2">
      <c r="A795" s="80"/>
      <c r="B795" s="123"/>
      <c r="C795" s="124"/>
      <c r="D795" s="124"/>
      <c r="E795" s="124"/>
    </row>
    <row r="796" spans="1:5" s="136" customFormat="1" x14ac:dyDescent="0.2">
      <c r="A796" s="80"/>
      <c r="B796" s="123"/>
      <c r="C796" s="124"/>
      <c r="D796" s="124"/>
      <c r="E796" s="124"/>
    </row>
    <row r="797" spans="1:5" s="136" customFormat="1" x14ac:dyDescent="0.2">
      <c r="A797" s="80"/>
      <c r="B797" s="123"/>
      <c r="C797" s="124"/>
      <c r="D797" s="124"/>
      <c r="E797" s="124"/>
    </row>
    <row r="798" spans="1:5" s="136" customFormat="1" x14ac:dyDescent="0.2">
      <c r="A798" s="80"/>
      <c r="B798" s="123"/>
      <c r="C798" s="124"/>
      <c r="D798" s="124"/>
      <c r="E798" s="124"/>
    </row>
    <row r="799" spans="1:5" s="136" customFormat="1" x14ac:dyDescent="0.2">
      <c r="A799" s="80"/>
      <c r="B799" s="123"/>
      <c r="C799" s="124"/>
      <c r="D799" s="124"/>
      <c r="E799" s="124"/>
    </row>
    <row r="800" spans="1:5" s="136" customFormat="1" x14ac:dyDescent="0.2">
      <c r="A800" s="80"/>
      <c r="B800" s="123"/>
      <c r="C800" s="124"/>
      <c r="D800" s="124"/>
      <c r="E800" s="124"/>
    </row>
    <row r="801" spans="1:5" s="136" customFormat="1" x14ac:dyDescent="0.2">
      <c r="A801" s="80"/>
      <c r="B801" s="123"/>
      <c r="C801" s="124"/>
      <c r="D801" s="124"/>
      <c r="E801" s="124"/>
    </row>
    <row r="802" spans="1:5" s="136" customFormat="1" x14ac:dyDescent="0.2">
      <c r="A802" s="80"/>
      <c r="B802" s="123"/>
      <c r="C802" s="124"/>
      <c r="D802" s="124"/>
      <c r="E802" s="124"/>
    </row>
    <row r="803" spans="1:5" s="136" customFormat="1" x14ac:dyDescent="0.2">
      <c r="A803" s="80"/>
      <c r="B803" s="123"/>
      <c r="C803" s="124"/>
      <c r="D803" s="124"/>
      <c r="E803" s="124"/>
    </row>
    <row r="804" spans="1:5" s="136" customFormat="1" x14ac:dyDescent="0.2">
      <c r="A804" s="80"/>
      <c r="B804" s="123"/>
      <c r="C804" s="124"/>
      <c r="D804" s="124"/>
      <c r="E804" s="124"/>
    </row>
    <row r="805" spans="1:5" s="136" customFormat="1" x14ac:dyDescent="0.2">
      <c r="A805" s="80"/>
      <c r="B805" s="123"/>
      <c r="C805" s="124"/>
      <c r="D805" s="124"/>
      <c r="E805" s="124"/>
    </row>
    <row r="806" spans="1:5" s="136" customFormat="1" x14ac:dyDescent="0.2">
      <c r="A806" s="80"/>
      <c r="B806" s="123"/>
      <c r="C806" s="124"/>
      <c r="D806" s="124"/>
      <c r="E806" s="124"/>
    </row>
    <row r="807" spans="1:5" s="136" customFormat="1" x14ac:dyDescent="0.2">
      <c r="A807" s="80"/>
      <c r="B807" s="123"/>
      <c r="C807" s="124"/>
      <c r="D807" s="124"/>
      <c r="E807" s="124"/>
    </row>
    <row r="808" spans="1:5" s="136" customFormat="1" x14ac:dyDescent="0.2">
      <c r="A808" s="80"/>
      <c r="B808" s="123"/>
      <c r="C808" s="124"/>
      <c r="D808" s="124"/>
      <c r="E808" s="124"/>
    </row>
    <row r="809" spans="1:5" s="136" customFormat="1" x14ac:dyDescent="0.2">
      <c r="A809" s="80"/>
      <c r="B809" s="123"/>
      <c r="C809" s="124"/>
      <c r="D809" s="124"/>
      <c r="E809" s="124"/>
    </row>
    <row r="810" spans="1:5" s="136" customFormat="1" x14ac:dyDescent="0.2">
      <c r="A810" s="80"/>
      <c r="B810" s="123"/>
      <c r="C810" s="124"/>
      <c r="D810" s="124"/>
      <c r="E810" s="124"/>
    </row>
    <row r="811" spans="1:5" s="136" customFormat="1" x14ac:dyDescent="0.2">
      <c r="A811" s="80"/>
      <c r="B811" s="123"/>
      <c r="C811" s="124"/>
      <c r="D811" s="124"/>
      <c r="E811" s="124"/>
    </row>
    <row r="812" spans="1:5" s="136" customFormat="1" x14ac:dyDescent="0.2">
      <c r="A812" s="80"/>
      <c r="B812" s="123"/>
      <c r="C812" s="124"/>
      <c r="D812" s="124"/>
      <c r="E812" s="124"/>
    </row>
    <row r="813" spans="1:5" s="136" customFormat="1" x14ac:dyDescent="0.2">
      <c r="A813" s="80"/>
      <c r="B813" s="123"/>
      <c r="C813" s="124"/>
      <c r="D813" s="124"/>
      <c r="E813" s="124"/>
    </row>
    <row r="814" spans="1:5" s="136" customFormat="1" x14ac:dyDescent="0.2">
      <c r="A814" s="80"/>
      <c r="B814" s="123"/>
      <c r="C814" s="124"/>
      <c r="D814" s="124"/>
      <c r="E814" s="124"/>
    </row>
    <row r="815" spans="1:5" s="136" customFormat="1" x14ac:dyDescent="0.2">
      <c r="A815" s="80"/>
      <c r="B815" s="123"/>
      <c r="C815" s="124"/>
      <c r="D815" s="124"/>
      <c r="E815" s="124"/>
    </row>
    <row r="816" spans="1:5" s="136" customFormat="1" x14ac:dyDescent="0.2">
      <c r="A816" s="80"/>
      <c r="B816" s="123"/>
      <c r="C816" s="124"/>
      <c r="D816" s="124"/>
      <c r="E816" s="124"/>
    </row>
    <row r="817" spans="1:5" s="136" customFormat="1" x14ac:dyDescent="0.2">
      <c r="A817" s="80"/>
      <c r="B817" s="123"/>
      <c r="C817" s="124"/>
      <c r="D817" s="124"/>
      <c r="E817" s="124"/>
    </row>
    <row r="818" spans="1:5" s="136" customFormat="1" x14ac:dyDescent="0.2">
      <c r="A818" s="80"/>
      <c r="B818" s="123"/>
      <c r="C818" s="124"/>
      <c r="D818" s="124"/>
      <c r="E818" s="124"/>
    </row>
    <row r="819" spans="1:5" s="136" customFormat="1" x14ac:dyDescent="0.2">
      <c r="A819" s="80"/>
      <c r="B819" s="123"/>
      <c r="C819" s="124"/>
      <c r="D819" s="124"/>
      <c r="E819" s="124"/>
    </row>
    <row r="820" spans="1:5" s="136" customFormat="1" x14ac:dyDescent="0.2">
      <c r="A820" s="80"/>
      <c r="B820" s="123"/>
      <c r="C820" s="124"/>
      <c r="D820" s="124"/>
      <c r="E820" s="124"/>
    </row>
    <row r="821" spans="1:5" s="136" customFormat="1" x14ac:dyDescent="0.2">
      <c r="A821" s="80"/>
      <c r="B821" s="123"/>
      <c r="C821" s="124"/>
      <c r="D821" s="124"/>
      <c r="E821" s="124"/>
    </row>
    <row r="822" spans="1:5" s="136" customFormat="1" x14ac:dyDescent="0.2">
      <c r="A822" s="80"/>
      <c r="B822" s="123"/>
      <c r="C822" s="124"/>
      <c r="D822" s="124"/>
      <c r="E822" s="124"/>
    </row>
    <row r="823" spans="1:5" s="136" customFormat="1" x14ac:dyDescent="0.2">
      <c r="A823" s="80"/>
      <c r="B823" s="123"/>
      <c r="C823" s="124"/>
      <c r="D823" s="124"/>
      <c r="E823" s="124"/>
    </row>
    <row r="824" spans="1:5" s="136" customFormat="1" x14ac:dyDescent="0.2">
      <c r="A824" s="80"/>
      <c r="B824" s="123"/>
      <c r="C824" s="124"/>
      <c r="D824" s="124"/>
      <c r="E824" s="124"/>
    </row>
    <row r="825" spans="1:5" s="136" customFormat="1" x14ac:dyDescent="0.2">
      <c r="A825" s="80"/>
      <c r="B825" s="123"/>
      <c r="C825" s="124"/>
      <c r="D825" s="124"/>
      <c r="E825" s="124"/>
    </row>
    <row r="826" spans="1:5" s="136" customFormat="1" x14ac:dyDescent="0.2">
      <c r="A826" s="80"/>
      <c r="B826" s="123"/>
      <c r="C826" s="124"/>
      <c r="D826" s="124"/>
      <c r="E826" s="124"/>
    </row>
    <row r="827" spans="1:5" s="136" customFormat="1" x14ac:dyDescent="0.2">
      <c r="A827" s="80"/>
      <c r="B827" s="123"/>
      <c r="C827" s="124"/>
      <c r="D827" s="124"/>
      <c r="E827" s="124"/>
    </row>
    <row r="828" spans="1:5" s="136" customFormat="1" x14ac:dyDescent="0.2">
      <c r="A828" s="80"/>
      <c r="B828" s="123"/>
      <c r="C828" s="124"/>
      <c r="D828" s="124"/>
      <c r="E828" s="124"/>
    </row>
    <row r="829" spans="1:5" s="136" customFormat="1" x14ac:dyDescent="0.2">
      <c r="A829" s="80"/>
      <c r="B829" s="123"/>
      <c r="C829" s="124"/>
      <c r="D829" s="124"/>
      <c r="E829" s="124"/>
    </row>
    <row r="830" spans="1:5" s="136" customFormat="1" x14ac:dyDescent="0.2">
      <c r="A830" s="80"/>
      <c r="B830" s="123"/>
      <c r="C830" s="124"/>
      <c r="D830" s="124"/>
      <c r="E830" s="124"/>
    </row>
    <row r="831" spans="1:5" s="136" customFormat="1" x14ac:dyDescent="0.2">
      <c r="A831" s="80"/>
      <c r="B831" s="123"/>
      <c r="C831" s="124"/>
      <c r="D831" s="124"/>
      <c r="E831" s="124"/>
    </row>
    <row r="832" spans="1:5" s="136" customFormat="1" x14ac:dyDescent="0.2">
      <c r="A832" s="80"/>
      <c r="B832" s="123"/>
      <c r="C832" s="124"/>
      <c r="D832" s="124"/>
      <c r="E832" s="124"/>
    </row>
    <row r="833" spans="1:5" s="136" customFormat="1" x14ac:dyDescent="0.2">
      <c r="A833" s="80"/>
      <c r="B833" s="123"/>
      <c r="C833" s="124"/>
      <c r="D833" s="124"/>
      <c r="E833" s="124"/>
    </row>
    <row r="834" spans="1:5" s="136" customFormat="1" x14ac:dyDescent="0.2">
      <c r="A834" s="80"/>
      <c r="B834" s="123"/>
      <c r="C834" s="124"/>
      <c r="D834" s="124"/>
      <c r="E834" s="124"/>
    </row>
    <row r="835" spans="1:5" s="136" customFormat="1" x14ac:dyDescent="0.2">
      <c r="A835" s="80"/>
      <c r="B835" s="123"/>
      <c r="C835" s="124"/>
      <c r="D835" s="124"/>
      <c r="E835" s="124"/>
    </row>
    <row r="836" spans="1:5" s="136" customFormat="1" x14ac:dyDescent="0.2">
      <c r="A836" s="80"/>
      <c r="B836" s="123"/>
      <c r="C836" s="124"/>
      <c r="D836" s="124"/>
      <c r="E836" s="124"/>
    </row>
    <row r="837" spans="1:5" s="136" customFormat="1" x14ac:dyDescent="0.2">
      <c r="A837" s="80"/>
      <c r="B837" s="123"/>
      <c r="C837" s="124"/>
      <c r="D837" s="124"/>
      <c r="E837" s="124"/>
    </row>
    <row r="838" spans="1:5" s="136" customFormat="1" x14ac:dyDescent="0.2">
      <c r="A838" s="80"/>
      <c r="B838" s="123"/>
      <c r="C838" s="124"/>
      <c r="D838" s="124"/>
      <c r="E838" s="124"/>
    </row>
    <row r="839" spans="1:5" s="136" customFormat="1" x14ac:dyDescent="0.2">
      <c r="A839" s="80"/>
      <c r="B839" s="123"/>
      <c r="C839" s="124"/>
      <c r="D839" s="124"/>
      <c r="E839" s="124"/>
    </row>
    <row r="840" spans="1:5" s="136" customFormat="1" x14ac:dyDescent="0.2">
      <c r="A840" s="80"/>
      <c r="B840" s="123"/>
      <c r="C840" s="124"/>
      <c r="D840" s="124"/>
      <c r="E840" s="124"/>
    </row>
    <row r="841" spans="1:5" s="136" customFormat="1" x14ac:dyDescent="0.2">
      <c r="A841" s="80"/>
      <c r="B841" s="123"/>
      <c r="C841" s="124"/>
      <c r="D841" s="124"/>
      <c r="E841" s="124"/>
    </row>
    <row r="842" spans="1:5" s="136" customFormat="1" x14ac:dyDescent="0.2">
      <c r="A842" s="80"/>
      <c r="B842" s="123"/>
      <c r="C842" s="124"/>
      <c r="D842" s="124"/>
      <c r="E842" s="124"/>
    </row>
    <row r="843" spans="1:5" s="136" customFormat="1" x14ac:dyDescent="0.2">
      <c r="A843" s="80"/>
      <c r="B843" s="123"/>
      <c r="C843" s="124"/>
      <c r="D843" s="124"/>
      <c r="E843" s="124"/>
    </row>
    <row r="844" spans="1:5" s="136" customFormat="1" x14ac:dyDescent="0.2">
      <c r="A844" s="80"/>
      <c r="B844" s="123"/>
      <c r="C844" s="124"/>
      <c r="D844" s="124"/>
      <c r="E844" s="124"/>
    </row>
    <row r="845" spans="1:5" s="136" customFormat="1" x14ac:dyDescent="0.2">
      <c r="A845" s="80"/>
      <c r="B845" s="123"/>
      <c r="C845" s="124"/>
      <c r="D845" s="124"/>
      <c r="E845" s="124"/>
    </row>
    <row r="846" spans="1:5" s="136" customFormat="1" x14ac:dyDescent="0.2">
      <c r="A846" s="80"/>
      <c r="B846" s="123"/>
      <c r="C846" s="124"/>
      <c r="D846" s="124"/>
      <c r="E846" s="124"/>
    </row>
    <row r="847" spans="1:5" s="136" customFormat="1" x14ac:dyDescent="0.2">
      <c r="A847" s="80"/>
      <c r="B847" s="123"/>
      <c r="C847" s="124"/>
      <c r="D847" s="124"/>
      <c r="E847" s="124"/>
    </row>
    <row r="848" spans="1:5" s="136" customFormat="1" x14ac:dyDescent="0.2">
      <c r="A848" s="80"/>
      <c r="B848" s="123"/>
      <c r="C848" s="124"/>
      <c r="D848" s="124"/>
      <c r="E848" s="124"/>
    </row>
    <row r="849" spans="1:5" s="136" customFormat="1" x14ac:dyDescent="0.2">
      <c r="A849" s="80"/>
      <c r="B849" s="123"/>
      <c r="C849" s="124"/>
      <c r="D849" s="124"/>
      <c r="E849" s="124"/>
    </row>
    <row r="850" spans="1:5" s="136" customFormat="1" x14ac:dyDescent="0.2">
      <c r="A850" s="80"/>
      <c r="B850" s="123"/>
      <c r="C850" s="124"/>
      <c r="D850" s="124"/>
      <c r="E850" s="124"/>
    </row>
    <row r="851" spans="1:5" s="136" customFormat="1" x14ac:dyDescent="0.2">
      <c r="A851" s="80"/>
      <c r="B851" s="123"/>
      <c r="C851" s="124"/>
      <c r="D851" s="124"/>
      <c r="E851" s="124"/>
    </row>
    <row r="852" spans="1:5" s="136" customFormat="1" x14ac:dyDescent="0.2">
      <c r="A852" s="80"/>
      <c r="B852" s="123"/>
      <c r="C852" s="124"/>
      <c r="D852" s="124"/>
      <c r="E852" s="124"/>
    </row>
    <row r="853" spans="1:5" s="136" customFormat="1" x14ac:dyDescent="0.2">
      <c r="A853" s="80"/>
      <c r="B853" s="123"/>
      <c r="C853" s="124"/>
      <c r="D853" s="124"/>
      <c r="E853" s="124"/>
    </row>
    <row r="854" spans="1:5" s="136" customFormat="1" x14ac:dyDescent="0.2">
      <c r="A854" s="80"/>
      <c r="B854" s="123"/>
      <c r="C854" s="124"/>
      <c r="D854" s="124"/>
      <c r="E854" s="124"/>
    </row>
    <row r="855" spans="1:5" s="136" customFormat="1" x14ac:dyDescent="0.2">
      <c r="A855" s="80"/>
      <c r="B855" s="123"/>
      <c r="C855" s="124"/>
      <c r="D855" s="124"/>
      <c r="E855" s="124"/>
    </row>
    <row r="856" spans="1:5" s="136" customFormat="1" x14ac:dyDescent="0.2">
      <c r="A856" s="80"/>
      <c r="B856" s="123"/>
      <c r="C856" s="124"/>
      <c r="D856" s="124"/>
      <c r="E856" s="124"/>
    </row>
    <row r="857" spans="1:5" s="136" customFormat="1" x14ac:dyDescent="0.2">
      <c r="A857" s="80"/>
      <c r="B857" s="123"/>
      <c r="C857" s="124"/>
      <c r="D857" s="124"/>
      <c r="E857" s="124"/>
    </row>
    <row r="858" spans="1:5" s="136" customFormat="1" x14ac:dyDescent="0.2">
      <c r="A858" s="80"/>
      <c r="B858" s="123"/>
      <c r="C858" s="124"/>
      <c r="D858" s="124"/>
      <c r="E858" s="124"/>
    </row>
    <row r="859" spans="1:5" s="136" customFormat="1" x14ac:dyDescent="0.2">
      <c r="A859" s="80"/>
      <c r="B859" s="123"/>
      <c r="C859" s="124"/>
      <c r="D859" s="124"/>
      <c r="E859" s="124"/>
    </row>
    <row r="860" spans="1:5" s="136" customFormat="1" x14ac:dyDescent="0.2">
      <c r="A860" s="80"/>
      <c r="B860" s="123"/>
      <c r="C860" s="124"/>
      <c r="D860" s="124"/>
      <c r="E860" s="124"/>
    </row>
    <row r="861" spans="1:5" s="136" customFormat="1" x14ac:dyDescent="0.2">
      <c r="A861" s="80"/>
      <c r="B861" s="123"/>
      <c r="C861" s="124"/>
      <c r="D861" s="124"/>
      <c r="E861" s="124"/>
    </row>
    <row r="862" spans="1:5" s="136" customFormat="1" x14ac:dyDescent="0.2">
      <c r="A862" s="80"/>
      <c r="B862" s="123"/>
      <c r="C862" s="124"/>
      <c r="D862" s="124"/>
      <c r="E862" s="124"/>
    </row>
    <row r="863" spans="1:5" s="136" customFormat="1" x14ac:dyDescent="0.2">
      <c r="A863" s="80"/>
      <c r="B863" s="123"/>
      <c r="C863" s="124"/>
      <c r="D863" s="124"/>
      <c r="E863" s="124"/>
    </row>
    <row r="864" spans="1:5" s="136" customFormat="1" x14ac:dyDescent="0.2">
      <c r="A864" s="80"/>
      <c r="B864" s="123"/>
      <c r="C864" s="124"/>
      <c r="D864" s="124"/>
      <c r="E864" s="124"/>
    </row>
    <row r="865" spans="1:5" s="136" customFormat="1" x14ac:dyDescent="0.2">
      <c r="A865" s="80"/>
      <c r="B865" s="123"/>
      <c r="C865" s="124"/>
      <c r="D865" s="124"/>
      <c r="E865" s="124"/>
    </row>
    <row r="866" spans="1:5" s="136" customFormat="1" x14ac:dyDescent="0.2">
      <c r="A866" s="80"/>
      <c r="B866" s="123"/>
      <c r="C866" s="124"/>
      <c r="D866" s="124"/>
      <c r="E866" s="124"/>
    </row>
    <row r="867" spans="1:5" s="136" customFormat="1" x14ac:dyDescent="0.2">
      <c r="A867" s="80"/>
      <c r="B867" s="123"/>
      <c r="C867" s="124"/>
      <c r="D867" s="124"/>
      <c r="E867" s="124"/>
    </row>
    <row r="868" spans="1:5" s="136" customFormat="1" x14ac:dyDescent="0.2">
      <c r="A868" s="80"/>
      <c r="B868" s="123"/>
      <c r="C868" s="124"/>
      <c r="D868" s="124"/>
      <c r="E868" s="124"/>
    </row>
    <row r="869" spans="1:5" s="136" customFormat="1" x14ac:dyDescent="0.2">
      <c r="A869" s="80"/>
      <c r="B869" s="123"/>
      <c r="C869" s="124"/>
      <c r="D869" s="124"/>
      <c r="E869" s="124"/>
    </row>
    <row r="870" spans="1:5" s="136" customFormat="1" x14ac:dyDescent="0.2">
      <c r="A870" s="80"/>
      <c r="B870" s="123"/>
      <c r="C870" s="124"/>
      <c r="D870" s="124"/>
      <c r="E870" s="124"/>
    </row>
    <row r="871" spans="1:5" s="136" customFormat="1" x14ac:dyDescent="0.2">
      <c r="A871" s="80"/>
      <c r="B871" s="123"/>
      <c r="C871" s="124"/>
      <c r="D871" s="124"/>
      <c r="E871" s="124"/>
    </row>
    <row r="872" spans="1:5" s="136" customFormat="1" x14ac:dyDescent="0.2">
      <c r="A872" s="80"/>
      <c r="B872" s="123"/>
      <c r="C872" s="124"/>
      <c r="D872" s="124"/>
      <c r="E872" s="124"/>
    </row>
    <row r="873" spans="1:5" s="136" customFormat="1" x14ac:dyDescent="0.2">
      <c r="A873" s="80"/>
      <c r="B873" s="123"/>
      <c r="C873" s="124"/>
      <c r="D873" s="124"/>
      <c r="E873" s="124"/>
    </row>
    <row r="874" spans="1:5" s="136" customFormat="1" x14ac:dyDescent="0.2">
      <c r="A874" s="80"/>
      <c r="B874" s="123"/>
      <c r="C874" s="124"/>
      <c r="D874" s="124"/>
      <c r="E874" s="124"/>
    </row>
    <row r="875" spans="1:5" s="136" customFormat="1" x14ac:dyDescent="0.2">
      <c r="A875" s="80"/>
      <c r="B875" s="123"/>
      <c r="C875" s="124"/>
      <c r="D875" s="124"/>
      <c r="E875" s="124"/>
    </row>
    <row r="876" spans="1:5" s="136" customFormat="1" x14ac:dyDescent="0.2">
      <c r="A876" s="80"/>
      <c r="B876" s="123"/>
      <c r="C876" s="124"/>
      <c r="D876" s="124"/>
      <c r="E876" s="124"/>
    </row>
    <row r="877" spans="1:5" s="136" customFormat="1" x14ac:dyDescent="0.2">
      <c r="A877" s="80"/>
      <c r="B877" s="123"/>
      <c r="C877" s="124"/>
      <c r="D877" s="124"/>
      <c r="E877" s="124"/>
    </row>
    <row r="878" spans="1:5" s="136" customFormat="1" x14ac:dyDescent="0.2">
      <c r="A878" s="80"/>
      <c r="B878" s="123"/>
      <c r="C878" s="124"/>
      <c r="D878" s="124"/>
      <c r="E878" s="124"/>
    </row>
    <row r="879" spans="1:5" s="136" customFormat="1" x14ac:dyDescent="0.2">
      <c r="A879" s="80"/>
      <c r="B879" s="123"/>
      <c r="C879" s="124"/>
      <c r="D879" s="124"/>
      <c r="E879" s="124"/>
    </row>
    <row r="880" spans="1:5" s="136" customFormat="1" x14ac:dyDescent="0.2">
      <c r="A880" s="80"/>
      <c r="B880" s="123"/>
      <c r="C880" s="124"/>
      <c r="D880" s="124"/>
      <c r="E880" s="124"/>
    </row>
    <row r="881" spans="1:5" s="136" customFormat="1" x14ac:dyDescent="0.2">
      <c r="A881" s="80"/>
      <c r="B881" s="123"/>
      <c r="C881" s="124"/>
      <c r="D881" s="124"/>
      <c r="E881" s="124"/>
    </row>
    <row r="882" spans="1:5" s="136" customFormat="1" x14ac:dyDescent="0.2">
      <c r="A882" s="80"/>
      <c r="B882" s="123"/>
      <c r="C882" s="124"/>
      <c r="D882" s="124"/>
      <c r="E882" s="124"/>
    </row>
    <row r="883" spans="1:5" s="136" customFormat="1" x14ac:dyDescent="0.2">
      <c r="A883" s="80"/>
      <c r="B883" s="123"/>
      <c r="C883" s="124"/>
      <c r="D883" s="124"/>
      <c r="E883" s="124"/>
    </row>
    <row r="884" spans="1:5" s="136" customFormat="1" x14ac:dyDescent="0.2">
      <c r="A884" s="80"/>
      <c r="B884" s="123"/>
      <c r="C884" s="124"/>
      <c r="D884" s="124"/>
      <c r="E884" s="124"/>
    </row>
    <row r="885" spans="1:5" s="136" customFormat="1" x14ac:dyDescent="0.2">
      <c r="A885" s="80"/>
      <c r="B885" s="123"/>
      <c r="C885" s="124"/>
      <c r="D885" s="124"/>
      <c r="E885" s="124"/>
    </row>
    <row r="886" spans="1:5" s="136" customFormat="1" x14ac:dyDescent="0.2">
      <c r="A886" s="80"/>
      <c r="B886" s="123"/>
      <c r="C886" s="124"/>
      <c r="D886" s="124"/>
      <c r="E886" s="124"/>
    </row>
    <row r="887" spans="1:5" s="136" customFormat="1" x14ac:dyDescent="0.2">
      <c r="A887" s="80"/>
      <c r="B887" s="123"/>
      <c r="C887" s="124"/>
      <c r="D887" s="124"/>
      <c r="E887" s="124"/>
    </row>
    <row r="888" spans="1:5" s="136" customFormat="1" x14ac:dyDescent="0.2">
      <c r="A888" s="80"/>
      <c r="B888" s="123"/>
      <c r="C888" s="124"/>
      <c r="D888" s="124"/>
      <c r="E888" s="124"/>
    </row>
    <row r="889" spans="1:5" s="136" customFormat="1" x14ac:dyDescent="0.2">
      <c r="A889" s="80"/>
      <c r="B889" s="123"/>
      <c r="C889" s="124"/>
      <c r="D889" s="124"/>
      <c r="E889" s="124"/>
    </row>
    <row r="890" spans="1:5" s="136" customFormat="1" x14ac:dyDescent="0.2">
      <c r="A890" s="80"/>
      <c r="B890" s="123"/>
      <c r="C890" s="124"/>
      <c r="D890" s="124"/>
      <c r="E890" s="124"/>
    </row>
    <row r="891" spans="1:5" s="136" customFormat="1" x14ac:dyDescent="0.2">
      <c r="A891" s="80"/>
      <c r="B891" s="123"/>
      <c r="C891" s="124"/>
      <c r="D891" s="124"/>
      <c r="E891" s="124"/>
    </row>
    <row r="892" spans="1:5" s="136" customFormat="1" x14ac:dyDescent="0.2">
      <c r="A892" s="80"/>
      <c r="B892" s="123"/>
      <c r="C892" s="124"/>
      <c r="D892" s="124"/>
      <c r="E892" s="124"/>
    </row>
    <row r="893" spans="1:5" s="136" customFormat="1" x14ac:dyDescent="0.2">
      <c r="A893" s="80"/>
      <c r="B893" s="123"/>
      <c r="C893" s="124"/>
      <c r="D893" s="124"/>
      <c r="E893" s="124"/>
    </row>
    <row r="894" spans="1:5" s="136" customFormat="1" x14ac:dyDescent="0.2">
      <c r="A894" s="80"/>
      <c r="B894" s="123"/>
      <c r="C894" s="124"/>
      <c r="D894" s="124"/>
      <c r="E894" s="124"/>
    </row>
    <row r="895" spans="1:5" s="136" customFormat="1" x14ac:dyDescent="0.2">
      <c r="A895" s="80"/>
      <c r="B895" s="123"/>
      <c r="C895" s="124"/>
      <c r="D895" s="124"/>
      <c r="E895" s="124"/>
    </row>
    <row r="896" spans="1:5" s="136" customFormat="1" x14ac:dyDescent="0.2">
      <c r="A896" s="80"/>
      <c r="B896" s="123"/>
      <c r="C896" s="124"/>
      <c r="D896" s="124"/>
      <c r="E896" s="124"/>
    </row>
    <row r="897" spans="1:5" s="136" customFormat="1" x14ac:dyDescent="0.2">
      <c r="A897" s="80"/>
      <c r="B897" s="123"/>
      <c r="C897" s="124"/>
      <c r="D897" s="124"/>
      <c r="E897" s="124"/>
    </row>
    <row r="898" spans="1:5" s="136" customFormat="1" x14ac:dyDescent="0.2">
      <c r="A898" s="80"/>
      <c r="B898" s="123"/>
      <c r="C898" s="124"/>
      <c r="D898" s="124"/>
      <c r="E898" s="124"/>
    </row>
    <row r="899" spans="1:5" s="136" customFormat="1" x14ac:dyDescent="0.2">
      <c r="A899" s="80"/>
      <c r="B899" s="123"/>
      <c r="C899" s="124"/>
      <c r="D899" s="124"/>
      <c r="E899" s="124"/>
    </row>
    <row r="900" spans="1:5" s="136" customFormat="1" x14ac:dyDescent="0.2">
      <c r="A900" s="80"/>
      <c r="B900" s="123"/>
      <c r="C900" s="124"/>
      <c r="D900" s="124"/>
      <c r="E900" s="124"/>
    </row>
    <row r="901" spans="1:5" s="136" customFormat="1" x14ac:dyDescent="0.2">
      <c r="A901" s="80"/>
      <c r="B901" s="123"/>
      <c r="C901" s="124"/>
      <c r="D901" s="124"/>
      <c r="E901" s="124"/>
    </row>
    <row r="902" spans="1:5" s="136" customFormat="1" x14ac:dyDescent="0.2">
      <c r="A902" s="80"/>
      <c r="B902" s="123"/>
      <c r="C902" s="124"/>
      <c r="D902" s="124"/>
      <c r="E902" s="124"/>
    </row>
    <row r="903" spans="1:5" s="136" customFormat="1" x14ac:dyDescent="0.2">
      <c r="A903" s="80"/>
      <c r="B903" s="123"/>
      <c r="C903" s="124"/>
      <c r="D903" s="124"/>
      <c r="E903" s="124"/>
    </row>
    <row r="904" spans="1:5" s="136" customFormat="1" x14ac:dyDescent="0.2">
      <c r="A904" s="80"/>
      <c r="B904" s="123"/>
      <c r="C904" s="124"/>
      <c r="D904" s="124"/>
      <c r="E904" s="124"/>
    </row>
    <row r="905" spans="1:5" s="136" customFormat="1" x14ac:dyDescent="0.2">
      <c r="A905" s="80"/>
      <c r="B905" s="123"/>
      <c r="C905" s="124"/>
      <c r="D905" s="124"/>
      <c r="E905" s="124"/>
    </row>
    <row r="906" spans="1:5" s="136" customFormat="1" x14ac:dyDescent="0.2">
      <c r="A906" s="80"/>
      <c r="B906" s="123"/>
      <c r="C906" s="124"/>
      <c r="D906" s="124"/>
      <c r="E906" s="124"/>
    </row>
    <row r="907" spans="1:5" s="136" customFormat="1" x14ac:dyDescent="0.2">
      <c r="A907" s="80"/>
      <c r="B907" s="123"/>
      <c r="C907" s="124"/>
      <c r="D907" s="124"/>
      <c r="E907" s="124"/>
    </row>
    <row r="908" spans="1:5" s="136" customFormat="1" x14ac:dyDescent="0.2">
      <c r="A908" s="80"/>
      <c r="B908" s="123"/>
      <c r="C908" s="124"/>
      <c r="D908" s="124"/>
      <c r="E908" s="124"/>
    </row>
    <row r="909" spans="1:5" s="136" customFormat="1" x14ac:dyDescent="0.2">
      <c r="A909" s="80"/>
      <c r="B909" s="123"/>
      <c r="C909" s="124"/>
      <c r="D909" s="124"/>
      <c r="E909" s="124"/>
    </row>
    <row r="910" spans="1:5" s="136" customFormat="1" x14ac:dyDescent="0.2">
      <c r="A910" s="80"/>
      <c r="B910" s="123"/>
      <c r="C910" s="124"/>
      <c r="D910" s="124"/>
      <c r="E910" s="124"/>
    </row>
    <row r="911" spans="1:5" s="136" customFormat="1" x14ac:dyDescent="0.2">
      <c r="A911" s="80"/>
      <c r="B911" s="123"/>
      <c r="C911" s="124"/>
      <c r="D911" s="124"/>
      <c r="E911" s="124"/>
    </row>
    <row r="912" spans="1:5" s="136" customFormat="1" x14ac:dyDescent="0.2">
      <c r="A912" s="80"/>
      <c r="B912" s="123"/>
      <c r="C912" s="124"/>
      <c r="D912" s="124"/>
      <c r="E912" s="124"/>
    </row>
    <row r="913" spans="1:5" s="136" customFormat="1" x14ac:dyDescent="0.2">
      <c r="A913" s="80"/>
      <c r="B913" s="123"/>
      <c r="C913" s="124"/>
      <c r="D913" s="124"/>
      <c r="E913" s="124"/>
    </row>
    <row r="914" spans="1:5" s="136" customFormat="1" x14ac:dyDescent="0.2">
      <c r="A914" s="80"/>
      <c r="B914" s="123"/>
      <c r="C914" s="124"/>
      <c r="D914" s="124"/>
      <c r="E914" s="124"/>
    </row>
    <row r="915" spans="1:5" s="136" customFormat="1" x14ac:dyDescent="0.2">
      <c r="A915" s="80"/>
      <c r="B915" s="123"/>
      <c r="C915" s="124"/>
      <c r="D915" s="124"/>
      <c r="E915" s="124"/>
    </row>
    <row r="916" spans="1:5" s="136" customFormat="1" x14ac:dyDescent="0.2">
      <c r="A916" s="80"/>
      <c r="B916" s="123"/>
      <c r="C916" s="124"/>
      <c r="D916" s="124"/>
      <c r="E916" s="124"/>
    </row>
    <row r="917" spans="1:5" s="136" customFormat="1" x14ac:dyDescent="0.2">
      <c r="A917" s="80"/>
      <c r="B917" s="123"/>
      <c r="C917" s="124"/>
      <c r="D917" s="124"/>
      <c r="E917" s="124"/>
    </row>
    <row r="918" spans="1:5" s="136" customFormat="1" x14ac:dyDescent="0.2">
      <c r="A918" s="80"/>
      <c r="B918" s="123"/>
      <c r="C918" s="124"/>
      <c r="D918" s="124"/>
      <c r="E918" s="124"/>
    </row>
    <row r="919" spans="1:5" s="136" customFormat="1" x14ac:dyDescent="0.2">
      <c r="A919" s="80"/>
      <c r="B919" s="123"/>
      <c r="C919" s="124"/>
      <c r="D919" s="124"/>
      <c r="E919" s="124"/>
    </row>
    <row r="920" spans="1:5" s="136" customFormat="1" x14ac:dyDescent="0.2">
      <c r="A920" s="80"/>
      <c r="B920" s="123"/>
      <c r="C920" s="124"/>
      <c r="D920" s="124"/>
      <c r="E920" s="124"/>
    </row>
    <row r="921" spans="1:5" s="136" customFormat="1" x14ac:dyDescent="0.2">
      <c r="A921" s="80"/>
      <c r="B921" s="123"/>
      <c r="C921" s="124"/>
      <c r="D921" s="124"/>
      <c r="E921" s="124"/>
    </row>
    <row r="922" spans="1:5" s="136" customFormat="1" x14ac:dyDescent="0.2">
      <c r="A922" s="80"/>
      <c r="B922" s="123"/>
      <c r="C922" s="124"/>
      <c r="D922" s="124"/>
      <c r="E922" s="124"/>
    </row>
    <row r="923" spans="1:5" s="136" customFormat="1" x14ac:dyDescent="0.2">
      <c r="A923" s="80"/>
      <c r="B923" s="123"/>
      <c r="C923" s="124"/>
      <c r="D923" s="124"/>
      <c r="E923" s="124"/>
    </row>
    <row r="924" spans="1:5" s="136" customFormat="1" x14ac:dyDescent="0.2">
      <c r="A924" s="80"/>
      <c r="B924" s="123"/>
      <c r="C924" s="124"/>
      <c r="D924" s="124"/>
      <c r="E924" s="124"/>
    </row>
    <row r="925" spans="1:5" s="136" customFormat="1" x14ac:dyDescent="0.2">
      <c r="A925" s="80"/>
      <c r="B925" s="123"/>
      <c r="C925" s="124"/>
      <c r="D925" s="124"/>
      <c r="E925" s="124"/>
    </row>
    <row r="926" spans="1:5" s="136" customFormat="1" x14ac:dyDescent="0.2">
      <c r="A926" s="80"/>
      <c r="B926" s="123"/>
      <c r="C926" s="124"/>
      <c r="D926" s="124"/>
      <c r="E926" s="124"/>
    </row>
    <row r="927" spans="1:5" s="136" customFormat="1" x14ac:dyDescent="0.2">
      <c r="A927" s="80"/>
      <c r="B927" s="123"/>
      <c r="C927" s="124"/>
      <c r="D927" s="124"/>
      <c r="E927" s="124"/>
    </row>
    <row r="928" spans="1:5" s="136" customFormat="1" x14ac:dyDescent="0.2">
      <c r="A928" s="80"/>
      <c r="B928" s="123"/>
      <c r="C928" s="124"/>
      <c r="D928" s="124"/>
      <c r="E928" s="124"/>
    </row>
    <row r="929" spans="1:5" s="136" customFormat="1" x14ac:dyDescent="0.2">
      <c r="A929" s="80"/>
      <c r="B929" s="123"/>
      <c r="C929" s="124"/>
      <c r="D929" s="124"/>
      <c r="E929" s="124"/>
    </row>
    <row r="930" spans="1:5" s="136" customFormat="1" x14ac:dyDescent="0.2">
      <c r="A930" s="80"/>
      <c r="B930" s="123"/>
      <c r="C930" s="124"/>
      <c r="D930" s="124"/>
      <c r="E930" s="124"/>
    </row>
    <row r="931" spans="1:5" s="136" customFormat="1" x14ac:dyDescent="0.2">
      <c r="A931" s="80"/>
      <c r="B931" s="123"/>
      <c r="C931" s="124"/>
      <c r="D931" s="124"/>
      <c r="E931" s="124"/>
    </row>
    <row r="932" spans="1:5" s="136" customFormat="1" x14ac:dyDescent="0.2">
      <c r="A932" s="80"/>
      <c r="B932" s="123"/>
      <c r="C932" s="124"/>
      <c r="D932" s="124"/>
      <c r="E932" s="124"/>
    </row>
    <row r="933" spans="1:5" s="136" customFormat="1" x14ac:dyDescent="0.2">
      <c r="A933" s="80"/>
      <c r="B933" s="123"/>
      <c r="C933" s="124"/>
      <c r="D933" s="124"/>
      <c r="E933" s="124"/>
    </row>
    <row r="934" spans="1:5" s="136" customFormat="1" x14ac:dyDescent="0.2">
      <c r="A934" s="80"/>
      <c r="B934" s="123"/>
      <c r="C934" s="124"/>
      <c r="D934" s="124"/>
      <c r="E934" s="124"/>
    </row>
    <row r="935" spans="1:5" s="136" customFormat="1" x14ac:dyDescent="0.2">
      <c r="A935" s="80"/>
      <c r="B935" s="123"/>
      <c r="C935" s="124"/>
      <c r="D935" s="124"/>
      <c r="E935" s="124"/>
    </row>
    <row r="936" spans="1:5" s="136" customFormat="1" x14ac:dyDescent="0.2">
      <c r="A936" s="80"/>
      <c r="B936" s="123"/>
      <c r="C936" s="124"/>
      <c r="D936" s="124"/>
      <c r="E936" s="124"/>
    </row>
    <row r="937" spans="1:5" s="136" customFormat="1" x14ac:dyDescent="0.2">
      <c r="A937" s="80"/>
      <c r="B937" s="123"/>
      <c r="C937" s="124"/>
      <c r="D937" s="124"/>
      <c r="E937" s="124"/>
    </row>
    <row r="938" spans="1:5" s="136" customFormat="1" x14ac:dyDescent="0.2">
      <c r="A938" s="80"/>
      <c r="B938" s="123"/>
      <c r="C938" s="124"/>
      <c r="D938" s="124"/>
      <c r="E938" s="124"/>
    </row>
    <row r="939" spans="1:5" s="136" customFormat="1" x14ac:dyDescent="0.2">
      <c r="A939" s="80"/>
      <c r="B939" s="123"/>
      <c r="C939" s="124"/>
      <c r="D939" s="124"/>
      <c r="E939" s="124"/>
    </row>
    <row r="940" spans="1:5" s="136" customFormat="1" x14ac:dyDescent="0.2">
      <c r="A940" s="80"/>
      <c r="B940" s="123"/>
      <c r="C940" s="124"/>
      <c r="D940" s="124"/>
      <c r="E940" s="124"/>
    </row>
    <row r="941" spans="1:5" s="136" customFormat="1" x14ac:dyDescent="0.2">
      <c r="A941" s="80"/>
      <c r="B941" s="123"/>
      <c r="C941" s="124"/>
      <c r="D941" s="124"/>
      <c r="E941" s="124"/>
    </row>
    <row r="942" spans="1:5" s="136" customFormat="1" x14ac:dyDescent="0.2">
      <c r="A942" s="80"/>
      <c r="B942" s="123"/>
      <c r="C942" s="124"/>
      <c r="D942" s="124"/>
      <c r="E942" s="124"/>
    </row>
    <row r="943" spans="1:5" s="136" customFormat="1" x14ac:dyDescent="0.2">
      <c r="A943" s="80"/>
      <c r="B943" s="123"/>
      <c r="C943" s="124"/>
      <c r="D943" s="124"/>
      <c r="E943" s="124"/>
    </row>
    <row r="944" spans="1:5" s="136" customFormat="1" x14ac:dyDescent="0.2">
      <c r="A944" s="80"/>
      <c r="B944" s="123"/>
      <c r="C944" s="124"/>
      <c r="D944" s="124"/>
      <c r="E944" s="124"/>
    </row>
    <row r="945" spans="1:5" s="136" customFormat="1" x14ac:dyDescent="0.2">
      <c r="A945" s="80"/>
      <c r="B945" s="123"/>
      <c r="C945" s="124"/>
      <c r="D945" s="124"/>
      <c r="E945" s="124"/>
    </row>
    <row r="946" spans="1:5" s="136" customFormat="1" x14ac:dyDescent="0.2">
      <c r="A946" s="80"/>
      <c r="B946" s="123"/>
      <c r="C946" s="124"/>
      <c r="D946" s="124"/>
      <c r="E946" s="124"/>
    </row>
    <row r="947" spans="1:5" s="136" customFormat="1" x14ac:dyDescent="0.2">
      <c r="A947" s="80"/>
      <c r="B947" s="123"/>
      <c r="C947" s="124"/>
      <c r="D947" s="124"/>
      <c r="E947" s="124"/>
    </row>
    <row r="948" spans="1:5" s="136" customFormat="1" x14ac:dyDescent="0.2">
      <c r="A948" s="80"/>
      <c r="B948" s="123"/>
      <c r="C948" s="124"/>
      <c r="D948" s="124"/>
      <c r="E948" s="124"/>
    </row>
    <row r="949" spans="1:5" s="136" customFormat="1" x14ac:dyDescent="0.2">
      <c r="A949" s="80"/>
      <c r="B949" s="123"/>
      <c r="C949" s="124"/>
      <c r="D949" s="124"/>
      <c r="E949" s="124"/>
    </row>
    <row r="950" spans="1:5" s="136" customFormat="1" x14ac:dyDescent="0.2">
      <c r="A950" s="80"/>
      <c r="B950" s="123"/>
      <c r="C950" s="124"/>
      <c r="D950" s="124"/>
      <c r="E950" s="124"/>
    </row>
    <row r="951" spans="1:5" s="136" customFormat="1" x14ac:dyDescent="0.2">
      <c r="A951" s="80"/>
      <c r="B951" s="123"/>
      <c r="C951" s="124"/>
      <c r="D951" s="124"/>
      <c r="E951" s="124"/>
    </row>
    <row r="952" spans="1:5" s="136" customFormat="1" x14ac:dyDescent="0.2">
      <c r="A952" s="80"/>
      <c r="B952" s="123"/>
      <c r="C952" s="124"/>
      <c r="D952" s="124"/>
      <c r="E952" s="124"/>
    </row>
    <row r="953" spans="1:5" s="136" customFormat="1" x14ac:dyDescent="0.2">
      <c r="A953" s="80"/>
      <c r="B953" s="123"/>
      <c r="C953" s="124"/>
      <c r="D953" s="124"/>
      <c r="E953" s="124"/>
    </row>
    <row r="954" spans="1:5" s="136" customFormat="1" x14ac:dyDescent="0.2">
      <c r="A954" s="80"/>
      <c r="B954" s="123"/>
      <c r="C954" s="124"/>
      <c r="D954" s="124"/>
      <c r="E954" s="124"/>
    </row>
    <row r="955" spans="1:5" s="136" customFormat="1" x14ac:dyDescent="0.2">
      <c r="A955" s="80"/>
      <c r="B955" s="123"/>
      <c r="C955" s="124"/>
      <c r="D955" s="124"/>
      <c r="E955" s="124"/>
    </row>
    <row r="956" spans="1:5" s="136" customFormat="1" x14ac:dyDescent="0.2">
      <c r="A956" s="80"/>
      <c r="B956" s="123"/>
      <c r="C956" s="124"/>
      <c r="D956" s="124"/>
      <c r="E956" s="124"/>
    </row>
    <row r="957" spans="1:5" s="136" customFormat="1" x14ac:dyDescent="0.2">
      <c r="A957" s="80"/>
      <c r="B957" s="123"/>
      <c r="C957" s="124"/>
      <c r="D957" s="124"/>
      <c r="E957" s="124"/>
    </row>
    <row r="958" spans="1:5" s="136" customFormat="1" x14ac:dyDescent="0.2">
      <c r="A958" s="80"/>
      <c r="B958" s="123"/>
      <c r="C958" s="124"/>
      <c r="D958" s="124"/>
      <c r="E958" s="124"/>
    </row>
    <row r="959" spans="1:5" s="136" customFormat="1" x14ac:dyDescent="0.2">
      <c r="A959" s="80"/>
      <c r="B959" s="123"/>
      <c r="C959" s="124"/>
      <c r="D959" s="124"/>
      <c r="E959" s="124"/>
    </row>
    <row r="960" spans="1:5" s="136" customFormat="1" x14ac:dyDescent="0.2">
      <c r="A960" s="80"/>
      <c r="B960" s="123"/>
      <c r="C960" s="124"/>
      <c r="D960" s="124"/>
      <c r="E960" s="124"/>
    </row>
    <row r="961" spans="1:5" s="136" customFormat="1" x14ac:dyDescent="0.2">
      <c r="A961" s="80"/>
      <c r="B961" s="123"/>
      <c r="C961" s="124"/>
      <c r="D961" s="124"/>
      <c r="E961" s="124"/>
    </row>
    <row r="962" spans="1:5" s="136" customFormat="1" x14ac:dyDescent="0.2">
      <c r="A962" s="80"/>
      <c r="B962" s="123"/>
      <c r="C962" s="124"/>
      <c r="D962" s="124"/>
      <c r="E962" s="124"/>
    </row>
    <row r="963" spans="1:5" s="136" customFormat="1" x14ac:dyDescent="0.2">
      <c r="A963" s="80"/>
      <c r="B963" s="123"/>
      <c r="C963" s="124"/>
      <c r="D963" s="124"/>
      <c r="E963" s="124"/>
    </row>
    <row r="964" spans="1:5" s="136" customFormat="1" x14ac:dyDescent="0.2">
      <c r="A964" s="80"/>
      <c r="B964" s="123"/>
      <c r="C964" s="124"/>
      <c r="D964" s="124"/>
      <c r="E964" s="124"/>
    </row>
    <row r="965" spans="1:5" s="136" customFormat="1" x14ac:dyDescent="0.2">
      <c r="A965" s="80"/>
      <c r="B965" s="123"/>
      <c r="C965" s="124"/>
      <c r="D965" s="124"/>
      <c r="E965" s="124"/>
    </row>
    <row r="966" spans="1:5" s="136" customFormat="1" x14ac:dyDescent="0.2">
      <c r="A966" s="80"/>
      <c r="B966" s="123"/>
      <c r="C966" s="124"/>
      <c r="D966" s="124"/>
      <c r="E966" s="124"/>
    </row>
    <row r="967" spans="1:5" s="136" customFormat="1" x14ac:dyDescent="0.2">
      <c r="A967" s="80"/>
      <c r="B967" s="123"/>
      <c r="C967" s="124"/>
      <c r="D967" s="124"/>
      <c r="E967" s="124"/>
    </row>
    <row r="968" spans="1:5" s="136" customFormat="1" x14ac:dyDescent="0.2">
      <c r="A968" s="80"/>
      <c r="B968" s="123"/>
      <c r="C968" s="124"/>
      <c r="D968" s="124"/>
      <c r="E968" s="124"/>
    </row>
    <row r="969" spans="1:5" s="136" customFormat="1" x14ac:dyDescent="0.2">
      <c r="A969" s="80"/>
      <c r="B969" s="123"/>
      <c r="C969" s="124"/>
      <c r="D969" s="124"/>
      <c r="E969" s="124"/>
    </row>
    <row r="970" spans="1:5" s="136" customFormat="1" x14ac:dyDescent="0.2">
      <c r="A970" s="80"/>
      <c r="B970" s="123"/>
      <c r="C970" s="124"/>
      <c r="D970" s="124"/>
      <c r="E970" s="124"/>
    </row>
    <row r="971" spans="1:5" s="136" customFormat="1" x14ac:dyDescent="0.2">
      <c r="A971" s="80"/>
      <c r="B971" s="123"/>
      <c r="C971" s="124"/>
      <c r="D971" s="124"/>
      <c r="E971" s="124"/>
    </row>
    <row r="972" spans="1:5" s="136" customFormat="1" x14ac:dyDescent="0.2">
      <c r="A972" s="80"/>
      <c r="B972" s="123"/>
      <c r="C972" s="124"/>
      <c r="D972" s="124"/>
      <c r="E972" s="124"/>
    </row>
    <row r="973" spans="1:5" s="136" customFormat="1" x14ac:dyDescent="0.2">
      <c r="A973" s="80"/>
      <c r="B973" s="123"/>
      <c r="C973" s="124"/>
      <c r="D973" s="124"/>
      <c r="E973" s="124"/>
    </row>
    <row r="974" spans="1:5" s="136" customFormat="1" x14ac:dyDescent="0.2">
      <c r="A974" s="80"/>
      <c r="B974" s="123"/>
      <c r="C974" s="124"/>
      <c r="D974" s="124"/>
      <c r="E974" s="124"/>
    </row>
    <row r="975" spans="1:5" s="136" customFormat="1" x14ac:dyDescent="0.2">
      <c r="A975" s="80"/>
      <c r="B975" s="123"/>
      <c r="C975" s="124"/>
      <c r="D975" s="124"/>
      <c r="E975" s="124"/>
    </row>
    <row r="976" spans="1:5" s="136" customFormat="1" x14ac:dyDescent="0.2">
      <c r="A976" s="80"/>
      <c r="B976" s="123"/>
      <c r="C976" s="124"/>
      <c r="D976" s="124"/>
      <c r="E976" s="124"/>
    </row>
    <row r="977" spans="1:5" s="136" customFormat="1" x14ac:dyDescent="0.2">
      <c r="A977" s="80"/>
      <c r="B977" s="123"/>
      <c r="C977" s="124"/>
      <c r="D977" s="124"/>
      <c r="E977" s="124"/>
    </row>
    <row r="978" spans="1:5" s="136" customFormat="1" x14ac:dyDescent="0.2">
      <c r="A978" s="80"/>
      <c r="B978" s="123"/>
      <c r="C978" s="124"/>
      <c r="D978" s="124"/>
      <c r="E978" s="124"/>
    </row>
    <row r="979" spans="1:5" s="136" customFormat="1" x14ac:dyDescent="0.2">
      <c r="A979" s="80"/>
      <c r="B979" s="123"/>
      <c r="C979" s="124"/>
      <c r="D979" s="124"/>
      <c r="E979" s="124"/>
    </row>
    <row r="980" spans="1:5" s="136" customFormat="1" x14ac:dyDescent="0.2">
      <c r="A980" s="80"/>
      <c r="B980" s="123"/>
      <c r="C980" s="124"/>
      <c r="D980" s="124"/>
      <c r="E980" s="124"/>
    </row>
    <row r="981" spans="1:5" s="136" customFormat="1" x14ac:dyDescent="0.2">
      <c r="A981" s="80"/>
      <c r="B981" s="123"/>
      <c r="C981" s="124"/>
      <c r="D981" s="124"/>
      <c r="E981" s="124"/>
    </row>
    <row r="982" spans="1:5" s="136" customFormat="1" x14ac:dyDescent="0.2">
      <c r="A982" s="80"/>
      <c r="B982" s="123"/>
      <c r="C982" s="124"/>
      <c r="D982" s="124"/>
      <c r="E982" s="124"/>
    </row>
    <row r="983" spans="1:5" s="136" customFormat="1" x14ac:dyDescent="0.2">
      <c r="A983" s="80"/>
      <c r="B983" s="123"/>
      <c r="C983" s="124"/>
      <c r="D983" s="124"/>
      <c r="E983" s="124"/>
    </row>
    <row r="984" spans="1:5" s="136" customFormat="1" x14ac:dyDescent="0.2">
      <c r="A984" s="80"/>
      <c r="B984" s="123"/>
      <c r="C984" s="124"/>
      <c r="D984" s="124"/>
      <c r="E984" s="124"/>
    </row>
    <row r="985" spans="1:5" s="136" customFormat="1" x14ac:dyDescent="0.2">
      <c r="A985" s="80"/>
      <c r="B985" s="123"/>
      <c r="C985" s="124"/>
      <c r="D985" s="124"/>
      <c r="E985" s="124"/>
    </row>
    <row r="986" spans="1:5" s="136" customFormat="1" x14ac:dyDescent="0.2">
      <c r="A986" s="80"/>
      <c r="B986" s="123"/>
      <c r="C986" s="124"/>
      <c r="D986" s="124"/>
      <c r="E986" s="124"/>
    </row>
    <row r="987" spans="1:5" s="136" customFormat="1" x14ac:dyDescent="0.2">
      <c r="A987" s="80"/>
      <c r="B987" s="123"/>
      <c r="C987" s="124"/>
      <c r="D987" s="124"/>
      <c r="E987" s="124"/>
    </row>
    <row r="988" spans="1:5" s="136" customFormat="1" x14ac:dyDescent="0.2">
      <c r="A988" s="80"/>
      <c r="B988" s="123"/>
      <c r="C988" s="124"/>
      <c r="D988" s="124"/>
      <c r="E988" s="124"/>
    </row>
    <row r="989" spans="1:5" s="136" customFormat="1" x14ac:dyDescent="0.2">
      <c r="A989" s="80"/>
      <c r="B989" s="123"/>
      <c r="C989" s="124"/>
      <c r="D989" s="124"/>
      <c r="E989" s="124"/>
    </row>
    <row r="990" spans="1:5" s="136" customFormat="1" x14ac:dyDescent="0.2">
      <c r="A990" s="80"/>
      <c r="B990" s="123"/>
      <c r="C990" s="124"/>
      <c r="D990" s="124"/>
      <c r="E990" s="124"/>
    </row>
    <row r="991" spans="1:5" s="136" customFormat="1" x14ac:dyDescent="0.2">
      <c r="A991" s="80"/>
      <c r="B991" s="123"/>
      <c r="C991" s="124"/>
      <c r="D991" s="124"/>
      <c r="E991" s="124"/>
    </row>
    <row r="992" spans="1:5" s="136" customFormat="1" x14ac:dyDescent="0.2">
      <c r="A992" s="80"/>
      <c r="B992" s="123"/>
      <c r="C992" s="124"/>
      <c r="D992" s="124"/>
      <c r="E992" s="124"/>
    </row>
    <row r="993" spans="1:5" s="136" customFormat="1" x14ac:dyDescent="0.2">
      <c r="A993" s="80"/>
      <c r="B993" s="123"/>
      <c r="C993" s="124"/>
      <c r="D993" s="124"/>
      <c r="E993" s="124"/>
    </row>
    <row r="994" spans="1:5" s="136" customFormat="1" x14ac:dyDescent="0.2">
      <c r="A994" s="80"/>
      <c r="B994" s="123"/>
      <c r="C994" s="124"/>
      <c r="D994" s="124"/>
      <c r="E994" s="124"/>
    </row>
    <row r="995" spans="1:5" s="136" customFormat="1" x14ac:dyDescent="0.2">
      <c r="A995" s="80"/>
      <c r="B995" s="123"/>
      <c r="C995" s="124"/>
      <c r="D995" s="124"/>
      <c r="E995" s="124"/>
    </row>
    <row r="996" spans="1:5" s="136" customFormat="1" x14ac:dyDescent="0.2">
      <c r="A996" s="80"/>
      <c r="B996" s="123"/>
      <c r="C996" s="124"/>
      <c r="D996" s="124"/>
      <c r="E996" s="124"/>
    </row>
    <row r="997" spans="1:5" s="136" customFormat="1" x14ac:dyDescent="0.2">
      <c r="A997" s="80"/>
      <c r="B997" s="123"/>
      <c r="C997" s="124"/>
      <c r="D997" s="124"/>
      <c r="E997" s="124"/>
    </row>
    <row r="998" spans="1:5" s="136" customFormat="1" x14ac:dyDescent="0.2">
      <c r="A998" s="80"/>
      <c r="B998" s="123"/>
      <c r="C998" s="124"/>
      <c r="D998" s="124"/>
      <c r="E998" s="124"/>
    </row>
    <row r="999" spans="1:5" s="136" customFormat="1" x14ac:dyDescent="0.2">
      <c r="A999" s="80"/>
      <c r="B999" s="123"/>
      <c r="C999" s="124"/>
      <c r="D999" s="124"/>
      <c r="E999" s="124"/>
    </row>
    <row r="1000" spans="1:5" s="136" customFormat="1" x14ac:dyDescent="0.2">
      <c r="A1000" s="80"/>
      <c r="B1000" s="123"/>
      <c r="C1000" s="124"/>
      <c r="D1000" s="124"/>
      <c r="E1000" s="124"/>
    </row>
    <row r="1001" spans="1:5" s="136" customFormat="1" x14ac:dyDescent="0.2">
      <c r="A1001" s="80"/>
      <c r="B1001" s="123"/>
      <c r="C1001" s="124"/>
      <c r="D1001" s="124"/>
      <c r="E1001" s="124"/>
    </row>
    <row r="1002" spans="1:5" s="136" customFormat="1" x14ac:dyDescent="0.2">
      <c r="A1002" s="80"/>
      <c r="B1002" s="123"/>
      <c r="C1002" s="124"/>
      <c r="D1002" s="124"/>
      <c r="E1002" s="124"/>
    </row>
    <row r="1003" spans="1:5" s="136" customFormat="1" x14ac:dyDescent="0.2">
      <c r="A1003" s="80"/>
      <c r="B1003" s="123"/>
      <c r="C1003" s="124"/>
      <c r="D1003" s="124"/>
      <c r="E1003" s="124"/>
    </row>
    <row r="1004" spans="1:5" s="136" customFormat="1" x14ac:dyDescent="0.2">
      <c r="A1004" s="80"/>
      <c r="B1004" s="123"/>
      <c r="C1004" s="124"/>
      <c r="D1004" s="124"/>
      <c r="E1004" s="124"/>
    </row>
    <row r="1005" spans="1:5" s="136" customFormat="1" x14ac:dyDescent="0.2">
      <c r="A1005" s="80"/>
      <c r="B1005" s="123"/>
      <c r="C1005" s="124"/>
      <c r="D1005" s="124"/>
      <c r="E1005" s="124"/>
    </row>
    <row r="1006" spans="1:5" s="136" customFormat="1" x14ac:dyDescent="0.2">
      <c r="A1006" s="80"/>
      <c r="B1006" s="123"/>
      <c r="C1006" s="124"/>
      <c r="D1006" s="124"/>
      <c r="E1006" s="124"/>
    </row>
    <row r="1007" spans="1:5" s="136" customFormat="1" x14ac:dyDescent="0.2">
      <c r="A1007" s="80"/>
      <c r="B1007" s="123"/>
      <c r="C1007" s="124"/>
      <c r="D1007" s="124"/>
      <c r="E1007" s="124"/>
    </row>
    <row r="1008" spans="1:5" s="136" customFormat="1" x14ac:dyDescent="0.2">
      <c r="A1008" s="80"/>
      <c r="B1008" s="123"/>
      <c r="C1008" s="124"/>
      <c r="D1008" s="124"/>
      <c r="E1008" s="124"/>
    </row>
    <row r="1009" spans="1:5" s="136" customFormat="1" x14ac:dyDescent="0.2">
      <c r="A1009" s="80"/>
      <c r="B1009" s="123"/>
      <c r="C1009" s="124"/>
      <c r="D1009" s="124"/>
      <c r="E1009" s="124"/>
    </row>
    <row r="1010" spans="1:5" s="136" customFormat="1" x14ac:dyDescent="0.2">
      <c r="A1010" s="80"/>
      <c r="B1010" s="123"/>
      <c r="C1010" s="124"/>
      <c r="D1010" s="124"/>
      <c r="E1010" s="124"/>
    </row>
    <row r="1011" spans="1:5" s="136" customFormat="1" x14ac:dyDescent="0.2">
      <c r="A1011" s="80"/>
      <c r="B1011" s="123"/>
      <c r="C1011" s="124"/>
      <c r="D1011" s="124"/>
      <c r="E1011" s="124"/>
    </row>
    <row r="1012" spans="1:5" s="136" customFormat="1" x14ac:dyDescent="0.2">
      <c r="A1012" s="80"/>
      <c r="B1012" s="123"/>
      <c r="C1012" s="124"/>
      <c r="D1012" s="124"/>
      <c r="E1012" s="124"/>
    </row>
    <row r="1013" spans="1:5" s="136" customFormat="1" x14ac:dyDescent="0.2">
      <c r="A1013" s="80"/>
      <c r="B1013" s="123"/>
      <c r="C1013" s="124"/>
      <c r="D1013" s="124"/>
      <c r="E1013" s="124"/>
    </row>
    <row r="1014" spans="1:5" s="136" customFormat="1" x14ac:dyDescent="0.2">
      <c r="A1014" s="80"/>
      <c r="B1014" s="123"/>
      <c r="C1014" s="124"/>
      <c r="D1014" s="124"/>
      <c r="E1014" s="124"/>
    </row>
    <row r="1015" spans="1:5" s="136" customFormat="1" x14ac:dyDescent="0.2">
      <c r="A1015" s="80"/>
      <c r="B1015" s="123"/>
      <c r="C1015" s="124"/>
      <c r="D1015" s="124"/>
      <c r="E1015" s="124"/>
    </row>
    <row r="1016" spans="1:5" s="136" customFormat="1" x14ac:dyDescent="0.2">
      <c r="A1016" s="80"/>
      <c r="B1016" s="123"/>
      <c r="C1016" s="124"/>
      <c r="D1016" s="124"/>
      <c r="E1016" s="124"/>
    </row>
    <row r="1017" spans="1:5" s="136" customFormat="1" x14ac:dyDescent="0.2">
      <c r="A1017" s="80"/>
      <c r="B1017" s="123"/>
      <c r="C1017" s="124"/>
      <c r="D1017" s="124"/>
      <c r="E1017" s="124"/>
    </row>
    <row r="1018" spans="1:5" s="136" customFormat="1" x14ac:dyDescent="0.2">
      <c r="A1018" s="80"/>
      <c r="B1018" s="123"/>
      <c r="C1018" s="124"/>
      <c r="D1018" s="124"/>
      <c r="E1018" s="124"/>
    </row>
    <row r="1019" spans="1:5" s="136" customFormat="1" x14ac:dyDescent="0.2">
      <c r="A1019" s="80"/>
      <c r="B1019" s="123"/>
      <c r="C1019" s="124"/>
      <c r="D1019" s="124"/>
      <c r="E1019" s="124"/>
    </row>
    <row r="1020" spans="1:5" s="136" customFormat="1" x14ac:dyDescent="0.2">
      <c r="A1020" s="80"/>
      <c r="B1020" s="123"/>
      <c r="C1020" s="124"/>
      <c r="D1020" s="124"/>
      <c r="E1020" s="124"/>
    </row>
    <row r="1021" spans="1:5" s="136" customFormat="1" x14ac:dyDescent="0.2">
      <c r="A1021" s="80"/>
      <c r="B1021" s="123"/>
      <c r="C1021" s="124"/>
      <c r="D1021" s="124"/>
      <c r="E1021" s="124"/>
    </row>
    <row r="1022" spans="1:5" s="136" customFormat="1" x14ac:dyDescent="0.2">
      <c r="A1022" s="80"/>
      <c r="B1022" s="123"/>
      <c r="C1022" s="124"/>
      <c r="D1022" s="124"/>
      <c r="E1022" s="124"/>
    </row>
    <row r="1023" spans="1:5" s="136" customFormat="1" x14ac:dyDescent="0.2">
      <c r="A1023" s="80"/>
      <c r="B1023" s="123"/>
      <c r="C1023" s="124"/>
      <c r="D1023" s="124"/>
      <c r="E1023" s="124"/>
    </row>
    <row r="1024" spans="1:5" s="136" customFormat="1" x14ac:dyDescent="0.2">
      <c r="A1024" s="80"/>
      <c r="B1024" s="123"/>
      <c r="C1024" s="124"/>
      <c r="D1024" s="124"/>
      <c r="E1024" s="124"/>
    </row>
    <row r="1025" spans="1:5" s="136" customFormat="1" x14ac:dyDescent="0.2">
      <c r="A1025" s="80"/>
      <c r="B1025" s="123"/>
      <c r="C1025" s="124"/>
      <c r="D1025" s="124"/>
      <c r="E1025" s="124"/>
    </row>
    <row r="1026" spans="1:5" s="136" customFormat="1" x14ac:dyDescent="0.2">
      <c r="A1026" s="80"/>
      <c r="B1026" s="123"/>
      <c r="C1026" s="124"/>
      <c r="D1026" s="124"/>
      <c r="E1026" s="124"/>
    </row>
    <row r="1027" spans="1:5" s="136" customFormat="1" x14ac:dyDescent="0.2">
      <c r="A1027" s="80"/>
      <c r="B1027" s="123"/>
      <c r="C1027" s="124"/>
      <c r="D1027" s="124"/>
      <c r="E1027" s="124"/>
    </row>
    <row r="1028" spans="1:5" s="136" customFormat="1" x14ac:dyDescent="0.2">
      <c r="A1028" s="80"/>
      <c r="B1028" s="123"/>
      <c r="C1028" s="124"/>
      <c r="D1028" s="124"/>
      <c r="E1028" s="124"/>
    </row>
    <row r="1029" spans="1:5" s="136" customFormat="1" x14ac:dyDescent="0.2">
      <c r="A1029" s="80"/>
      <c r="B1029" s="123"/>
      <c r="C1029" s="124"/>
      <c r="D1029" s="124"/>
      <c r="E1029" s="124"/>
    </row>
    <row r="1030" spans="1:5" s="136" customFormat="1" x14ac:dyDescent="0.2">
      <c r="A1030" s="80"/>
      <c r="B1030" s="123"/>
      <c r="C1030" s="124"/>
      <c r="D1030" s="124"/>
      <c r="E1030" s="124"/>
    </row>
    <row r="1031" spans="1:5" s="136" customFormat="1" x14ac:dyDescent="0.2">
      <c r="A1031" s="80"/>
      <c r="B1031" s="123"/>
      <c r="C1031" s="124"/>
      <c r="D1031" s="124"/>
      <c r="E1031" s="124"/>
    </row>
    <row r="1032" spans="1:5" s="136" customFormat="1" x14ac:dyDescent="0.2">
      <c r="A1032" s="80"/>
      <c r="B1032" s="123"/>
      <c r="C1032" s="124"/>
      <c r="D1032" s="124"/>
      <c r="E1032" s="124"/>
    </row>
    <row r="1033" spans="1:5" s="136" customFormat="1" x14ac:dyDescent="0.2">
      <c r="A1033" s="80"/>
      <c r="B1033" s="123"/>
      <c r="C1033" s="124"/>
      <c r="D1033" s="124"/>
      <c r="E1033" s="124"/>
    </row>
    <row r="1034" spans="1:5" s="136" customFormat="1" x14ac:dyDescent="0.2">
      <c r="A1034" s="80"/>
      <c r="B1034" s="123"/>
      <c r="C1034" s="124"/>
      <c r="D1034" s="124"/>
      <c r="E1034" s="124"/>
    </row>
    <row r="1035" spans="1:5" s="136" customFormat="1" x14ac:dyDescent="0.2">
      <c r="A1035" s="80"/>
      <c r="B1035" s="123"/>
      <c r="C1035" s="124"/>
      <c r="D1035" s="124"/>
      <c r="E1035" s="124"/>
    </row>
    <row r="1036" spans="1:5" s="136" customFormat="1" x14ac:dyDescent="0.2">
      <c r="A1036" s="80"/>
      <c r="B1036" s="123"/>
      <c r="C1036" s="124"/>
      <c r="D1036" s="124"/>
      <c r="E1036" s="124"/>
    </row>
    <row r="1037" spans="1:5" s="136" customFormat="1" x14ac:dyDescent="0.2">
      <c r="A1037" s="80"/>
      <c r="B1037" s="123"/>
      <c r="C1037" s="124"/>
      <c r="D1037" s="124"/>
      <c r="E1037" s="124"/>
    </row>
    <row r="1038" spans="1:5" s="136" customFormat="1" x14ac:dyDescent="0.2">
      <c r="A1038" s="80"/>
      <c r="B1038" s="123"/>
      <c r="C1038" s="124"/>
      <c r="D1038" s="124"/>
      <c r="E1038" s="124"/>
    </row>
    <row r="1039" spans="1:5" s="136" customFormat="1" x14ac:dyDescent="0.2">
      <c r="A1039" s="80"/>
      <c r="B1039" s="123"/>
      <c r="C1039" s="124"/>
      <c r="D1039" s="124"/>
      <c r="E1039" s="124"/>
    </row>
    <row r="1040" spans="1:5" s="136" customFormat="1" x14ac:dyDescent="0.2">
      <c r="A1040" s="80"/>
      <c r="B1040" s="123"/>
      <c r="C1040" s="124"/>
      <c r="D1040" s="124"/>
      <c r="E1040" s="124"/>
    </row>
    <row r="1041" spans="1:5" s="136" customFormat="1" x14ac:dyDescent="0.2">
      <c r="A1041" s="80"/>
      <c r="B1041" s="123"/>
      <c r="C1041" s="124"/>
      <c r="D1041" s="124"/>
      <c r="E1041" s="124"/>
    </row>
    <row r="1042" spans="1:5" s="136" customFormat="1" x14ac:dyDescent="0.2">
      <c r="A1042" s="80"/>
      <c r="B1042" s="123"/>
      <c r="C1042" s="124"/>
      <c r="D1042" s="124"/>
      <c r="E1042" s="124"/>
    </row>
    <row r="1043" spans="1:5" s="136" customFormat="1" x14ac:dyDescent="0.2">
      <c r="A1043" s="80"/>
      <c r="B1043" s="123"/>
      <c r="C1043" s="124"/>
      <c r="D1043" s="124"/>
      <c r="E1043" s="124"/>
    </row>
    <row r="1044" spans="1:5" s="136" customFormat="1" x14ac:dyDescent="0.2">
      <c r="A1044" s="80"/>
      <c r="B1044" s="123"/>
      <c r="C1044" s="124"/>
      <c r="D1044" s="124"/>
      <c r="E1044" s="124"/>
    </row>
    <row r="1045" spans="1:5" s="136" customFormat="1" x14ac:dyDescent="0.2">
      <c r="A1045" s="80"/>
      <c r="B1045" s="123"/>
      <c r="C1045" s="124"/>
      <c r="D1045" s="124"/>
      <c r="E1045" s="124"/>
    </row>
    <row r="1046" spans="1:5" s="136" customFormat="1" x14ac:dyDescent="0.2">
      <c r="A1046" s="80"/>
      <c r="B1046" s="123"/>
      <c r="C1046" s="124"/>
      <c r="D1046" s="124"/>
      <c r="E1046" s="124"/>
    </row>
    <row r="1047" spans="1:5" s="136" customFormat="1" x14ac:dyDescent="0.2">
      <c r="A1047" s="80"/>
      <c r="B1047" s="123"/>
      <c r="C1047" s="124"/>
      <c r="D1047" s="124"/>
      <c r="E1047" s="124"/>
    </row>
    <row r="1048" spans="1:5" s="136" customFormat="1" x14ac:dyDescent="0.2">
      <c r="A1048" s="80"/>
      <c r="B1048" s="123"/>
      <c r="C1048" s="124"/>
      <c r="D1048" s="124"/>
      <c r="E1048" s="124"/>
    </row>
    <row r="1049" spans="1:5" s="136" customFormat="1" x14ac:dyDescent="0.2">
      <c r="A1049" s="80"/>
      <c r="B1049" s="123"/>
      <c r="C1049" s="124"/>
      <c r="D1049" s="124"/>
      <c r="E1049" s="124"/>
    </row>
    <row r="1050" spans="1:5" s="136" customFormat="1" x14ac:dyDescent="0.2">
      <c r="A1050" s="80"/>
      <c r="B1050" s="123"/>
      <c r="C1050" s="124"/>
      <c r="D1050" s="124"/>
      <c r="E1050" s="124"/>
    </row>
    <row r="1051" spans="1:5" s="136" customFormat="1" x14ac:dyDescent="0.2">
      <c r="A1051" s="80"/>
      <c r="B1051" s="123"/>
      <c r="C1051" s="124"/>
      <c r="D1051" s="124"/>
      <c r="E1051" s="124"/>
    </row>
    <row r="1052" spans="1:5" s="136" customFormat="1" x14ac:dyDescent="0.2">
      <c r="A1052" s="80"/>
      <c r="B1052" s="123"/>
      <c r="C1052" s="124"/>
      <c r="D1052" s="124"/>
      <c r="E1052" s="124"/>
    </row>
    <row r="1053" spans="1:5" s="136" customFormat="1" x14ac:dyDescent="0.2">
      <c r="A1053" s="80"/>
      <c r="B1053" s="123"/>
      <c r="C1053" s="124"/>
      <c r="D1053" s="124"/>
      <c r="E1053" s="124"/>
    </row>
    <row r="1054" spans="1:5" s="136" customFormat="1" x14ac:dyDescent="0.2">
      <c r="A1054" s="80"/>
      <c r="B1054" s="123"/>
      <c r="C1054" s="124"/>
      <c r="D1054" s="124"/>
      <c r="E1054" s="124"/>
    </row>
    <row r="1055" spans="1:5" s="136" customFormat="1" x14ac:dyDescent="0.2">
      <c r="A1055" s="80"/>
      <c r="B1055" s="123"/>
      <c r="C1055" s="124"/>
      <c r="D1055" s="124"/>
      <c r="E1055" s="124"/>
    </row>
    <row r="1056" spans="1:5" s="136" customFormat="1" x14ac:dyDescent="0.2">
      <c r="A1056" s="80"/>
      <c r="B1056" s="123"/>
      <c r="C1056" s="124"/>
      <c r="D1056" s="124"/>
      <c r="E1056" s="124"/>
    </row>
    <row r="1057" spans="1:5" s="136" customFormat="1" x14ac:dyDescent="0.2">
      <c r="A1057" s="80"/>
      <c r="B1057" s="123"/>
      <c r="C1057" s="124"/>
      <c r="D1057" s="124"/>
      <c r="E1057" s="124"/>
    </row>
    <row r="1058" spans="1:5" s="136" customFormat="1" x14ac:dyDescent="0.2">
      <c r="A1058" s="80"/>
      <c r="B1058" s="123"/>
      <c r="C1058" s="124"/>
      <c r="D1058" s="124"/>
      <c r="E1058" s="124"/>
    </row>
    <row r="1059" spans="1:5" s="136" customFormat="1" x14ac:dyDescent="0.2">
      <c r="A1059" s="80"/>
      <c r="B1059" s="123"/>
      <c r="C1059" s="124"/>
      <c r="D1059" s="124"/>
      <c r="E1059" s="124"/>
    </row>
    <row r="1060" spans="1:5" s="136" customFormat="1" x14ac:dyDescent="0.2">
      <c r="A1060" s="80"/>
      <c r="B1060" s="123"/>
      <c r="C1060" s="124"/>
      <c r="D1060" s="124"/>
      <c r="E1060" s="124"/>
    </row>
    <row r="1061" spans="1:5" s="136" customFormat="1" x14ac:dyDescent="0.2">
      <c r="A1061" s="80"/>
      <c r="B1061" s="123"/>
      <c r="C1061" s="124"/>
      <c r="D1061" s="124"/>
      <c r="E1061" s="124"/>
    </row>
    <row r="1062" spans="1:5" s="136" customFormat="1" x14ac:dyDescent="0.2">
      <c r="A1062" s="80"/>
      <c r="B1062" s="123"/>
      <c r="C1062" s="124"/>
      <c r="D1062" s="124"/>
      <c r="E1062" s="124"/>
    </row>
    <row r="1063" spans="1:5" s="136" customFormat="1" x14ac:dyDescent="0.2">
      <c r="A1063" s="80"/>
      <c r="B1063" s="123"/>
      <c r="C1063" s="124"/>
      <c r="D1063" s="124"/>
      <c r="E1063" s="124"/>
    </row>
    <row r="1064" spans="1:5" s="136" customFormat="1" x14ac:dyDescent="0.2">
      <c r="A1064" s="80"/>
      <c r="B1064" s="123"/>
      <c r="C1064" s="124"/>
      <c r="D1064" s="124"/>
      <c r="E1064" s="124"/>
    </row>
    <row r="1065" spans="1:5" s="136" customFormat="1" x14ac:dyDescent="0.2">
      <c r="A1065" s="80"/>
      <c r="B1065" s="123"/>
      <c r="C1065" s="124"/>
      <c r="D1065" s="124"/>
      <c r="E1065" s="124"/>
    </row>
    <row r="1066" spans="1:5" s="136" customFormat="1" x14ac:dyDescent="0.2">
      <c r="A1066" s="80"/>
      <c r="B1066" s="123"/>
      <c r="C1066" s="124"/>
      <c r="D1066" s="124"/>
      <c r="E1066" s="124"/>
    </row>
    <row r="1067" spans="1:5" s="136" customFormat="1" x14ac:dyDescent="0.2">
      <c r="A1067" s="80"/>
      <c r="B1067" s="123"/>
      <c r="C1067" s="124"/>
      <c r="D1067" s="124"/>
      <c r="E1067" s="124"/>
    </row>
    <row r="1068" spans="1:5" s="136" customFormat="1" x14ac:dyDescent="0.2">
      <c r="A1068" s="80"/>
      <c r="B1068" s="123"/>
      <c r="C1068" s="124"/>
      <c r="D1068" s="124"/>
      <c r="E1068" s="124"/>
    </row>
    <row r="1069" spans="1:5" s="136" customFormat="1" x14ac:dyDescent="0.2">
      <c r="A1069" s="80"/>
      <c r="B1069" s="123"/>
      <c r="C1069" s="124"/>
      <c r="D1069" s="124"/>
      <c r="E1069" s="124"/>
    </row>
    <row r="1070" spans="1:5" s="136" customFormat="1" x14ac:dyDescent="0.2">
      <c r="A1070" s="80"/>
      <c r="B1070" s="123"/>
      <c r="C1070" s="124"/>
      <c r="D1070" s="124"/>
      <c r="E1070" s="124"/>
    </row>
    <row r="1071" spans="1:5" s="136" customFormat="1" x14ac:dyDescent="0.2">
      <c r="A1071" s="80"/>
      <c r="B1071" s="123"/>
      <c r="C1071" s="124"/>
      <c r="D1071" s="124"/>
      <c r="E1071" s="124"/>
    </row>
    <row r="1072" spans="1:5" s="136" customFormat="1" x14ac:dyDescent="0.2">
      <c r="A1072" s="80"/>
      <c r="B1072" s="123"/>
      <c r="C1072" s="124"/>
      <c r="D1072" s="124"/>
      <c r="E1072" s="124"/>
    </row>
    <row r="1073" spans="1:5" s="136" customFormat="1" x14ac:dyDescent="0.2">
      <c r="A1073" s="80"/>
      <c r="B1073" s="123"/>
      <c r="C1073" s="124"/>
      <c r="D1073" s="124"/>
      <c r="E1073" s="124"/>
    </row>
    <row r="1074" spans="1:5" s="136" customFormat="1" x14ac:dyDescent="0.2">
      <c r="A1074" s="80"/>
      <c r="B1074" s="123"/>
      <c r="C1074" s="124"/>
      <c r="D1074" s="124"/>
      <c r="E1074" s="124"/>
    </row>
    <row r="1075" spans="1:5" s="136" customFormat="1" x14ac:dyDescent="0.2">
      <c r="A1075" s="80"/>
      <c r="B1075" s="123"/>
      <c r="C1075" s="124"/>
      <c r="D1075" s="124"/>
      <c r="E1075" s="124"/>
    </row>
    <row r="1076" spans="1:5" s="136" customFormat="1" x14ac:dyDescent="0.2">
      <c r="A1076" s="80"/>
      <c r="B1076" s="123"/>
      <c r="C1076" s="124"/>
      <c r="D1076" s="124"/>
      <c r="E1076" s="124"/>
    </row>
    <row r="1077" spans="1:5" s="136" customFormat="1" x14ac:dyDescent="0.2">
      <c r="A1077" s="80"/>
      <c r="B1077" s="123"/>
      <c r="C1077" s="124"/>
      <c r="D1077" s="124"/>
      <c r="E1077" s="124"/>
    </row>
    <row r="1078" spans="1:5" s="136" customFormat="1" x14ac:dyDescent="0.2">
      <c r="A1078" s="80"/>
      <c r="B1078" s="123"/>
      <c r="C1078" s="124"/>
      <c r="D1078" s="124"/>
      <c r="E1078" s="124"/>
    </row>
    <row r="1079" spans="1:5" s="136" customFormat="1" x14ac:dyDescent="0.2">
      <c r="A1079" s="80"/>
      <c r="B1079" s="123"/>
      <c r="C1079" s="124"/>
      <c r="D1079" s="124"/>
      <c r="E1079" s="124"/>
    </row>
    <row r="1080" spans="1:5" s="136" customFormat="1" x14ac:dyDescent="0.2">
      <c r="A1080" s="80"/>
      <c r="B1080" s="123"/>
      <c r="C1080" s="124"/>
      <c r="D1080" s="124"/>
      <c r="E1080" s="124"/>
    </row>
    <row r="1081" spans="1:5" s="136" customFormat="1" x14ac:dyDescent="0.2">
      <c r="A1081" s="80"/>
      <c r="B1081" s="123"/>
      <c r="C1081" s="124"/>
      <c r="D1081" s="124"/>
      <c r="E1081" s="124"/>
    </row>
    <row r="1082" spans="1:5" s="136" customFormat="1" x14ac:dyDescent="0.2">
      <c r="A1082" s="80"/>
      <c r="B1082" s="123"/>
      <c r="C1082" s="124"/>
      <c r="D1082" s="124"/>
      <c r="E1082" s="124"/>
    </row>
    <row r="1083" spans="1:5" s="136" customFormat="1" x14ac:dyDescent="0.2">
      <c r="A1083" s="80"/>
      <c r="B1083" s="123"/>
      <c r="C1083" s="124"/>
      <c r="D1083" s="124"/>
      <c r="E1083" s="124"/>
    </row>
    <row r="1084" spans="1:5" s="136" customFormat="1" x14ac:dyDescent="0.2">
      <c r="A1084" s="80"/>
      <c r="B1084" s="123"/>
      <c r="C1084" s="124"/>
      <c r="D1084" s="124"/>
      <c r="E1084" s="124"/>
    </row>
    <row r="1085" spans="1:5" s="136" customFormat="1" x14ac:dyDescent="0.2">
      <c r="A1085" s="80"/>
      <c r="B1085" s="123"/>
      <c r="C1085" s="124"/>
      <c r="D1085" s="124"/>
      <c r="E1085" s="124"/>
    </row>
    <row r="1086" spans="1:5" s="136" customFormat="1" x14ac:dyDescent="0.2">
      <c r="A1086" s="80"/>
      <c r="B1086" s="123"/>
      <c r="C1086" s="124"/>
      <c r="D1086" s="124"/>
      <c r="E1086" s="124"/>
    </row>
    <row r="1087" spans="1:5" s="136" customFormat="1" x14ac:dyDescent="0.2">
      <c r="A1087" s="80"/>
      <c r="B1087" s="123"/>
      <c r="C1087" s="124"/>
      <c r="D1087" s="124"/>
      <c r="E1087" s="124"/>
    </row>
    <row r="1088" spans="1:5" s="136" customFormat="1" x14ac:dyDescent="0.2">
      <c r="A1088" s="80"/>
      <c r="B1088" s="123"/>
      <c r="C1088" s="124"/>
      <c r="D1088" s="124"/>
      <c r="E1088" s="124"/>
    </row>
    <row r="1089" spans="1:5" s="136" customFormat="1" x14ac:dyDescent="0.2">
      <c r="A1089" s="80"/>
      <c r="B1089" s="123"/>
      <c r="C1089" s="124"/>
      <c r="D1089" s="124"/>
      <c r="E1089" s="124"/>
    </row>
    <row r="1090" spans="1:5" s="136" customFormat="1" x14ac:dyDescent="0.2">
      <c r="A1090" s="80"/>
      <c r="B1090" s="123"/>
      <c r="C1090" s="124"/>
      <c r="D1090" s="124"/>
      <c r="E1090" s="124"/>
    </row>
    <row r="1091" spans="1:5" s="136" customFormat="1" x14ac:dyDescent="0.2">
      <c r="A1091" s="80"/>
      <c r="B1091" s="123"/>
      <c r="C1091" s="124"/>
      <c r="D1091" s="124"/>
      <c r="E1091" s="124"/>
    </row>
    <row r="1092" spans="1:5" s="136" customFormat="1" x14ac:dyDescent="0.2">
      <c r="A1092" s="80"/>
      <c r="B1092" s="123"/>
      <c r="C1092" s="124"/>
      <c r="D1092" s="124"/>
      <c r="E1092" s="124"/>
    </row>
    <row r="1093" spans="1:5" s="136" customFormat="1" x14ac:dyDescent="0.2">
      <c r="A1093" s="80"/>
      <c r="B1093" s="123"/>
      <c r="C1093" s="124"/>
      <c r="D1093" s="124"/>
      <c r="E1093" s="124"/>
    </row>
    <row r="1094" spans="1:5" s="136" customFormat="1" x14ac:dyDescent="0.2">
      <c r="A1094" s="80"/>
      <c r="B1094" s="123"/>
      <c r="C1094" s="124"/>
      <c r="D1094" s="124"/>
      <c r="E1094" s="124"/>
    </row>
    <row r="1095" spans="1:5" s="136" customFormat="1" x14ac:dyDescent="0.2">
      <c r="A1095" s="80"/>
      <c r="B1095" s="123"/>
      <c r="C1095" s="124"/>
      <c r="D1095" s="124"/>
      <c r="E1095" s="124"/>
    </row>
    <row r="1096" spans="1:5" s="136" customFormat="1" x14ac:dyDescent="0.2">
      <c r="A1096" s="80"/>
      <c r="B1096" s="123"/>
      <c r="C1096" s="124"/>
      <c r="D1096" s="124"/>
      <c r="E1096" s="124"/>
    </row>
    <row r="1097" spans="1:5" s="136" customFormat="1" x14ac:dyDescent="0.2">
      <c r="A1097" s="80"/>
      <c r="B1097" s="123"/>
      <c r="C1097" s="124"/>
      <c r="D1097" s="124"/>
      <c r="E1097" s="124"/>
    </row>
    <row r="1098" spans="1:5" s="136" customFormat="1" x14ac:dyDescent="0.2">
      <c r="A1098" s="80"/>
      <c r="B1098" s="123"/>
      <c r="C1098" s="124"/>
      <c r="D1098" s="124"/>
      <c r="E1098" s="124"/>
    </row>
    <row r="1099" spans="1:5" s="136" customFormat="1" x14ac:dyDescent="0.2">
      <c r="A1099" s="80"/>
      <c r="B1099" s="123"/>
      <c r="C1099" s="124"/>
      <c r="D1099" s="124"/>
      <c r="E1099" s="124"/>
    </row>
    <row r="1100" spans="1:5" s="136" customFormat="1" x14ac:dyDescent="0.2">
      <c r="A1100" s="80"/>
      <c r="B1100" s="123"/>
      <c r="C1100" s="124"/>
      <c r="D1100" s="124"/>
      <c r="E1100" s="124"/>
    </row>
    <row r="1101" spans="1:5" s="136" customFormat="1" x14ac:dyDescent="0.2">
      <c r="A1101" s="80"/>
      <c r="B1101" s="123"/>
      <c r="C1101" s="124"/>
      <c r="D1101" s="124"/>
      <c r="E1101" s="124"/>
    </row>
    <row r="1102" spans="1:5" s="136" customFormat="1" x14ac:dyDescent="0.2">
      <c r="A1102" s="80"/>
      <c r="B1102" s="123"/>
      <c r="C1102" s="124"/>
      <c r="D1102" s="124"/>
      <c r="E1102" s="124"/>
    </row>
    <row r="1103" spans="1:5" s="136" customFormat="1" x14ac:dyDescent="0.2">
      <c r="A1103" s="80"/>
      <c r="B1103" s="123"/>
      <c r="C1103" s="124"/>
      <c r="D1103" s="124"/>
      <c r="E1103" s="124"/>
    </row>
    <row r="1104" spans="1:5" s="136" customFormat="1" x14ac:dyDescent="0.2">
      <c r="A1104" s="80"/>
      <c r="B1104" s="123"/>
      <c r="C1104" s="124"/>
      <c r="D1104" s="124"/>
      <c r="E1104" s="124"/>
    </row>
    <row r="1105" spans="1:5" s="136" customFormat="1" x14ac:dyDescent="0.2">
      <c r="A1105" s="80"/>
      <c r="B1105" s="123"/>
      <c r="C1105" s="124"/>
      <c r="D1105" s="124"/>
      <c r="E1105" s="124"/>
    </row>
    <row r="1106" spans="1:5" s="136" customFormat="1" x14ac:dyDescent="0.2">
      <c r="A1106" s="80"/>
      <c r="B1106" s="123"/>
      <c r="C1106" s="124"/>
      <c r="D1106" s="124"/>
      <c r="E1106" s="124"/>
    </row>
    <row r="1107" spans="1:5" s="136" customFormat="1" x14ac:dyDescent="0.2">
      <c r="A1107" s="80"/>
      <c r="B1107" s="123"/>
      <c r="C1107" s="124"/>
      <c r="D1107" s="124"/>
      <c r="E1107" s="124"/>
    </row>
    <row r="1108" spans="1:5" s="136" customFormat="1" x14ac:dyDescent="0.2">
      <c r="A1108" s="80"/>
      <c r="B1108" s="123"/>
      <c r="C1108" s="124"/>
      <c r="D1108" s="124"/>
      <c r="E1108" s="124"/>
    </row>
    <row r="1109" spans="1:5" s="136" customFormat="1" x14ac:dyDescent="0.2">
      <c r="A1109" s="80"/>
      <c r="B1109" s="123"/>
      <c r="C1109" s="124"/>
      <c r="D1109" s="124"/>
      <c r="E1109" s="124"/>
    </row>
    <row r="1110" spans="1:5" s="136" customFormat="1" x14ac:dyDescent="0.2">
      <c r="A1110" s="80"/>
      <c r="B1110" s="123"/>
      <c r="C1110" s="124"/>
      <c r="D1110" s="124"/>
      <c r="E1110" s="124"/>
    </row>
    <row r="1111" spans="1:5" s="136" customFormat="1" x14ac:dyDescent="0.2">
      <c r="A1111" s="80"/>
      <c r="B1111" s="123"/>
      <c r="C1111" s="124"/>
      <c r="D1111" s="124"/>
      <c r="E1111" s="124"/>
    </row>
    <row r="1112" spans="1:5" s="136" customFormat="1" x14ac:dyDescent="0.2">
      <c r="A1112" s="80"/>
      <c r="B1112" s="123"/>
      <c r="C1112" s="124"/>
      <c r="D1112" s="124"/>
      <c r="E1112" s="124"/>
    </row>
    <row r="1113" spans="1:5" s="136" customFormat="1" x14ac:dyDescent="0.2">
      <c r="A1113" s="80"/>
      <c r="B1113" s="123"/>
      <c r="C1113" s="124"/>
      <c r="D1113" s="124"/>
      <c r="E1113" s="124"/>
    </row>
    <row r="1114" spans="1:5" s="136" customFormat="1" x14ac:dyDescent="0.2">
      <c r="A1114" s="80"/>
      <c r="B1114" s="123"/>
      <c r="C1114" s="124"/>
      <c r="D1114" s="124"/>
      <c r="E1114" s="124"/>
    </row>
    <row r="1115" spans="1:5" s="136" customFormat="1" x14ac:dyDescent="0.2">
      <c r="A1115" s="80"/>
      <c r="B1115" s="123"/>
      <c r="C1115" s="124"/>
      <c r="D1115" s="124"/>
      <c r="E1115" s="124"/>
    </row>
    <row r="1116" spans="1:5" s="136" customFormat="1" x14ac:dyDescent="0.2">
      <c r="A1116" s="80"/>
      <c r="B1116" s="123"/>
      <c r="C1116" s="124"/>
      <c r="D1116" s="124"/>
      <c r="E1116" s="124"/>
    </row>
    <row r="1117" spans="1:5" s="136" customFormat="1" x14ac:dyDescent="0.2">
      <c r="A1117" s="80"/>
      <c r="B1117" s="123"/>
      <c r="C1117" s="124"/>
      <c r="D1117" s="124"/>
      <c r="E1117" s="124"/>
    </row>
    <row r="1118" spans="1:5" s="136" customFormat="1" x14ac:dyDescent="0.2">
      <c r="A1118" s="80"/>
      <c r="B1118" s="123"/>
      <c r="C1118" s="124"/>
      <c r="D1118" s="124"/>
      <c r="E1118" s="124"/>
    </row>
    <row r="1119" spans="1:5" s="136" customFormat="1" x14ac:dyDescent="0.2">
      <c r="A1119" s="80"/>
      <c r="B1119" s="123"/>
      <c r="C1119" s="124"/>
      <c r="D1119" s="124"/>
      <c r="E1119" s="124"/>
    </row>
    <row r="1120" spans="1:5" s="136" customFormat="1" x14ac:dyDescent="0.2">
      <c r="A1120" s="80"/>
      <c r="B1120" s="123"/>
      <c r="C1120" s="124"/>
      <c r="D1120" s="124"/>
      <c r="E1120" s="124"/>
    </row>
    <row r="1121" spans="1:5" s="136" customFormat="1" x14ac:dyDescent="0.2">
      <c r="A1121" s="80"/>
      <c r="B1121" s="123"/>
      <c r="C1121" s="124"/>
      <c r="D1121" s="124"/>
      <c r="E1121" s="124"/>
    </row>
    <row r="1122" spans="1:5" s="136" customFormat="1" x14ac:dyDescent="0.2">
      <c r="A1122" s="80"/>
      <c r="B1122" s="123"/>
      <c r="C1122" s="124"/>
      <c r="D1122" s="124"/>
      <c r="E1122" s="124"/>
    </row>
    <row r="1123" spans="1:5" s="136" customFormat="1" x14ac:dyDescent="0.2">
      <c r="A1123" s="80"/>
      <c r="B1123" s="123"/>
      <c r="C1123" s="124"/>
      <c r="D1123" s="124"/>
      <c r="E1123" s="124"/>
    </row>
    <row r="1124" spans="1:5" s="136" customFormat="1" x14ac:dyDescent="0.2">
      <c r="A1124" s="80"/>
      <c r="B1124" s="123"/>
      <c r="C1124" s="124"/>
      <c r="D1124" s="124"/>
      <c r="E1124" s="124"/>
    </row>
    <row r="1125" spans="1:5" s="136" customFormat="1" x14ac:dyDescent="0.2">
      <c r="A1125" s="80"/>
      <c r="B1125" s="123"/>
      <c r="C1125" s="124"/>
      <c r="D1125" s="124"/>
      <c r="E1125" s="124"/>
    </row>
    <row r="1126" spans="1:5" s="136" customFormat="1" x14ac:dyDescent="0.2">
      <c r="A1126" s="80"/>
      <c r="B1126" s="123"/>
      <c r="C1126" s="124"/>
      <c r="D1126" s="124"/>
      <c r="E1126" s="124"/>
    </row>
    <row r="1127" spans="1:5" s="136" customFormat="1" x14ac:dyDescent="0.2">
      <c r="A1127" s="80"/>
      <c r="B1127" s="123"/>
      <c r="C1127" s="124"/>
      <c r="D1127" s="124"/>
      <c r="E1127" s="124"/>
    </row>
    <row r="1128" spans="1:5" s="136" customFormat="1" x14ac:dyDescent="0.2">
      <c r="A1128" s="80"/>
      <c r="B1128" s="123"/>
      <c r="C1128" s="124"/>
      <c r="D1128" s="124"/>
      <c r="E1128" s="124"/>
    </row>
    <row r="1129" spans="1:5" s="136" customFormat="1" x14ac:dyDescent="0.2">
      <c r="A1129" s="80"/>
      <c r="B1129" s="123"/>
      <c r="C1129" s="124"/>
      <c r="D1129" s="124"/>
      <c r="E1129" s="124"/>
    </row>
    <row r="1130" spans="1:5" s="136" customFormat="1" x14ac:dyDescent="0.2">
      <c r="A1130" s="80"/>
      <c r="B1130" s="123"/>
      <c r="C1130" s="124"/>
      <c r="D1130" s="124"/>
      <c r="E1130" s="124"/>
    </row>
    <row r="1131" spans="1:5" s="136" customFormat="1" x14ac:dyDescent="0.2">
      <c r="A1131" s="80"/>
      <c r="B1131" s="123"/>
      <c r="C1131" s="124"/>
      <c r="D1131" s="124"/>
      <c r="E1131" s="124"/>
    </row>
    <row r="1132" spans="1:5" s="136" customFormat="1" x14ac:dyDescent="0.2">
      <c r="A1132" s="80"/>
      <c r="B1132" s="123"/>
      <c r="C1132" s="124"/>
      <c r="D1132" s="124"/>
      <c r="E1132" s="124"/>
    </row>
    <row r="1133" spans="1:5" s="136" customFormat="1" x14ac:dyDescent="0.2">
      <c r="A1133" s="80"/>
      <c r="B1133" s="123"/>
      <c r="C1133" s="124"/>
      <c r="D1133" s="124"/>
      <c r="E1133" s="124"/>
    </row>
    <row r="1134" spans="1:5" s="136" customFormat="1" x14ac:dyDescent="0.2">
      <c r="A1134" s="80"/>
      <c r="B1134" s="123"/>
      <c r="C1134" s="124"/>
      <c r="D1134" s="124"/>
      <c r="E1134" s="124"/>
    </row>
    <row r="1135" spans="1:5" s="136" customFormat="1" x14ac:dyDescent="0.2">
      <c r="A1135" s="80"/>
      <c r="B1135" s="123"/>
      <c r="C1135" s="124"/>
      <c r="D1135" s="124"/>
      <c r="E1135" s="124"/>
    </row>
    <row r="1136" spans="1:5" s="136" customFormat="1" x14ac:dyDescent="0.2">
      <c r="A1136" s="80"/>
      <c r="B1136" s="123"/>
      <c r="C1136" s="124"/>
      <c r="D1136" s="124"/>
      <c r="E1136" s="124"/>
    </row>
    <row r="1137" spans="1:5" s="136" customFormat="1" x14ac:dyDescent="0.2">
      <c r="A1137" s="80"/>
      <c r="B1137" s="123"/>
      <c r="C1137" s="124"/>
      <c r="D1137" s="124"/>
      <c r="E1137" s="124"/>
    </row>
    <row r="1138" spans="1:5" s="136" customFormat="1" x14ac:dyDescent="0.2">
      <c r="A1138" s="80"/>
      <c r="B1138" s="123"/>
      <c r="C1138" s="124"/>
      <c r="D1138" s="124"/>
      <c r="E1138" s="124"/>
    </row>
    <row r="1139" spans="1:5" s="136" customFormat="1" x14ac:dyDescent="0.2">
      <c r="A1139" s="80"/>
      <c r="B1139" s="123"/>
      <c r="C1139" s="124"/>
      <c r="D1139" s="124"/>
      <c r="E1139" s="124"/>
    </row>
    <row r="1140" spans="1:5" s="136" customFormat="1" x14ac:dyDescent="0.2">
      <c r="A1140" s="80"/>
      <c r="B1140" s="123"/>
      <c r="C1140" s="124"/>
      <c r="D1140" s="124"/>
      <c r="E1140" s="124"/>
    </row>
    <row r="1141" spans="1:5" s="136" customFormat="1" x14ac:dyDescent="0.2">
      <c r="A1141" s="80"/>
      <c r="B1141" s="123"/>
      <c r="C1141" s="124"/>
      <c r="D1141" s="124"/>
      <c r="E1141" s="124"/>
    </row>
    <row r="1142" spans="1:5" s="136" customFormat="1" x14ac:dyDescent="0.2">
      <c r="A1142" s="80"/>
      <c r="B1142" s="123"/>
      <c r="C1142" s="124"/>
      <c r="D1142" s="124"/>
      <c r="E1142" s="124"/>
    </row>
    <row r="1143" spans="1:5" s="136" customFormat="1" x14ac:dyDescent="0.2">
      <c r="A1143" s="80"/>
      <c r="B1143" s="123"/>
      <c r="C1143" s="124"/>
      <c r="D1143" s="124"/>
      <c r="E1143" s="124"/>
    </row>
    <row r="1144" spans="1:5" s="136" customFormat="1" x14ac:dyDescent="0.2">
      <c r="A1144" s="80"/>
      <c r="B1144" s="123"/>
      <c r="C1144" s="124"/>
      <c r="D1144" s="124"/>
      <c r="E1144" s="124"/>
    </row>
    <row r="1145" spans="1:5" s="136" customFormat="1" x14ac:dyDescent="0.2">
      <c r="A1145" s="80"/>
      <c r="B1145" s="123"/>
      <c r="C1145" s="124"/>
      <c r="D1145" s="124"/>
      <c r="E1145" s="124"/>
    </row>
    <row r="1146" spans="1:5" s="136" customFormat="1" x14ac:dyDescent="0.2">
      <c r="A1146" s="80"/>
      <c r="B1146" s="123"/>
      <c r="C1146" s="124"/>
      <c r="D1146" s="124"/>
      <c r="E1146" s="124"/>
    </row>
    <row r="1147" spans="1:5" s="136" customFormat="1" x14ac:dyDescent="0.2">
      <c r="A1147" s="80"/>
      <c r="B1147" s="123"/>
      <c r="C1147" s="124"/>
      <c r="D1147" s="124"/>
      <c r="E1147" s="124"/>
    </row>
    <row r="1148" spans="1:5" s="136" customFormat="1" x14ac:dyDescent="0.2">
      <c r="A1148" s="80"/>
      <c r="B1148" s="123"/>
      <c r="C1148" s="124"/>
      <c r="D1148" s="124"/>
      <c r="E1148" s="124"/>
    </row>
    <row r="1149" spans="1:5" s="136" customFormat="1" x14ac:dyDescent="0.2">
      <c r="A1149" s="80"/>
      <c r="B1149" s="123"/>
      <c r="C1149" s="124"/>
      <c r="D1149" s="124"/>
      <c r="E1149" s="124"/>
    </row>
    <row r="1150" spans="1:5" s="136" customFormat="1" x14ac:dyDescent="0.2">
      <c r="A1150" s="80"/>
      <c r="B1150" s="123"/>
      <c r="C1150" s="124"/>
      <c r="D1150" s="124"/>
      <c r="E1150" s="124"/>
    </row>
    <row r="1151" spans="1:5" s="136" customFormat="1" x14ac:dyDescent="0.2">
      <c r="A1151" s="80"/>
      <c r="B1151" s="123"/>
      <c r="C1151" s="124"/>
      <c r="D1151" s="124"/>
      <c r="E1151" s="124"/>
    </row>
    <row r="1152" spans="1:5" s="136" customFormat="1" x14ac:dyDescent="0.2">
      <c r="A1152" s="80"/>
      <c r="B1152" s="123"/>
      <c r="C1152" s="124"/>
      <c r="D1152" s="124"/>
      <c r="E1152" s="124"/>
    </row>
    <row r="1153" spans="1:5" s="136" customFormat="1" x14ac:dyDescent="0.2">
      <c r="A1153" s="80"/>
      <c r="B1153" s="123"/>
      <c r="C1153" s="124"/>
      <c r="D1153" s="124"/>
      <c r="E1153" s="124"/>
    </row>
    <row r="1154" spans="1:5" s="136" customFormat="1" x14ac:dyDescent="0.2">
      <c r="A1154" s="80"/>
      <c r="B1154" s="123"/>
      <c r="C1154" s="124"/>
      <c r="D1154" s="124"/>
      <c r="E1154" s="124"/>
    </row>
    <row r="1155" spans="1:5" s="136" customFormat="1" x14ac:dyDescent="0.2">
      <c r="A1155" s="80"/>
      <c r="B1155" s="123"/>
      <c r="C1155" s="124"/>
      <c r="D1155" s="124"/>
      <c r="E1155" s="124"/>
    </row>
    <row r="1156" spans="1:5" s="136" customFormat="1" x14ac:dyDescent="0.2">
      <c r="A1156" s="80"/>
      <c r="B1156" s="123"/>
      <c r="C1156" s="124"/>
      <c r="D1156" s="124"/>
      <c r="E1156" s="124"/>
    </row>
    <row r="1157" spans="1:5" s="136" customFormat="1" x14ac:dyDescent="0.2">
      <c r="A1157" s="80"/>
      <c r="B1157" s="123"/>
      <c r="C1157" s="124"/>
      <c r="D1157" s="124"/>
      <c r="E1157" s="124"/>
    </row>
    <row r="1158" spans="1:5" s="136" customFormat="1" x14ac:dyDescent="0.2">
      <c r="A1158" s="80"/>
      <c r="B1158" s="123"/>
      <c r="C1158" s="124"/>
      <c r="D1158" s="124"/>
      <c r="E1158" s="124"/>
    </row>
    <row r="1159" spans="1:5" s="136" customFormat="1" x14ac:dyDescent="0.2">
      <c r="A1159" s="80"/>
      <c r="B1159" s="123"/>
      <c r="C1159" s="124"/>
      <c r="D1159" s="124"/>
      <c r="E1159" s="124"/>
    </row>
    <row r="1160" spans="1:5" s="136" customFormat="1" x14ac:dyDescent="0.2">
      <c r="A1160" s="80"/>
      <c r="B1160" s="123"/>
      <c r="C1160" s="124"/>
      <c r="D1160" s="124"/>
      <c r="E1160" s="124"/>
    </row>
    <row r="1161" spans="1:5" s="136" customFormat="1" x14ac:dyDescent="0.2">
      <c r="A1161" s="80"/>
      <c r="B1161" s="123"/>
      <c r="C1161" s="124"/>
      <c r="D1161" s="124"/>
      <c r="E1161" s="124"/>
    </row>
    <row r="1162" spans="1:5" s="136" customFormat="1" x14ac:dyDescent="0.2">
      <c r="A1162" s="80"/>
      <c r="B1162" s="123"/>
      <c r="C1162" s="124"/>
      <c r="D1162" s="124"/>
      <c r="E1162" s="124"/>
    </row>
    <row r="1163" spans="1:5" s="136" customFormat="1" x14ac:dyDescent="0.2">
      <c r="A1163" s="80"/>
      <c r="B1163" s="123"/>
      <c r="C1163" s="124"/>
      <c r="D1163" s="124"/>
      <c r="E1163" s="124"/>
    </row>
    <row r="1164" spans="1:5" s="136" customFormat="1" x14ac:dyDescent="0.2">
      <c r="A1164" s="80"/>
      <c r="B1164" s="123"/>
      <c r="C1164" s="124"/>
      <c r="D1164" s="124"/>
      <c r="E1164" s="124"/>
    </row>
    <row r="1165" spans="1:5" s="136" customFormat="1" x14ac:dyDescent="0.2">
      <c r="A1165" s="80"/>
      <c r="B1165" s="123"/>
      <c r="C1165" s="124"/>
      <c r="D1165" s="124"/>
      <c r="E1165" s="124"/>
    </row>
    <row r="1166" spans="1:5" s="136" customFormat="1" x14ac:dyDescent="0.2">
      <c r="A1166" s="80"/>
      <c r="B1166" s="123"/>
      <c r="C1166" s="124"/>
      <c r="D1166" s="124"/>
      <c r="E1166" s="124"/>
    </row>
    <row r="1167" spans="1:5" s="136" customFormat="1" x14ac:dyDescent="0.2">
      <c r="A1167" s="80"/>
      <c r="B1167" s="123"/>
      <c r="C1167" s="124"/>
      <c r="D1167" s="124"/>
      <c r="E1167" s="124"/>
    </row>
    <row r="1168" spans="1:5" s="136" customFormat="1" x14ac:dyDescent="0.2">
      <c r="A1168" s="80"/>
      <c r="B1168" s="123"/>
      <c r="C1168" s="124"/>
      <c r="D1168" s="124"/>
      <c r="E1168" s="124"/>
    </row>
    <row r="1169" spans="1:5" s="136" customFormat="1" x14ac:dyDescent="0.2">
      <c r="A1169" s="80"/>
      <c r="B1169" s="123"/>
      <c r="C1169" s="124"/>
      <c r="D1169" s="124"/>
      <c r="E1169" s="124"/>
    </row>
    <row r="1170" spans="1:5" s="136" customFormat="1" x14ac:dyDescent="0.2">
      <c r="A1170" s="80"/>
      <c r="B1170" s="123"/>
      <c r="C1170" s="124"/>
      <c r="D1170" s="124"/>
      <c r="E1170" s="124"/>
    </row>
    <row r="1171" spans="1:5" s="136" customFormat="1" x14ac:dyDescent="0.2">
      <c r="A1171" s="80"/>
      <c r="B1171" s="123"/>
      <c r="C1171" s="124"/>
      <c r="D1171" s="124"/>
      <c r="E1171" s="124"/>
    </row>
    <row r="1172" spans="1:5" s="136" customFormat="1" x14ac:dyDescent="0.2">
      <c r="A1172" s="80"/>
      <c r="B1172" s="123"/>
      <c r="C1172" s="124"/>
      <c r="D1172" s="124"/>
      <c r="E1172" s="124"/>
    </row>
    <row r="1173" spans="1:5" s="136" customFormat="1" x14ac:dyDescent="0.2">
      <c r="A1173" s="80"/>
      <c r="B1173" s="123"/>
      <c r="C1173" s="124"/>
      <c r="D1173" s="124"/>
      <c r="E1173" s="124"/>
    </row>
    <row r="1174" spans="1:5" s="136" customFormat="1" x14ac:dyDescent="0.2">
      <c r="A1174" s="80"/>
      <c r="B1174" s="123"/>
      <c r="C1174" s="124"/>
      <c r="D1174" s="124"/>
      <c r="E1174" s="124"/>
    </row>
    <row r="1175" spans="1:5" s="136" customFormat="1" x14ac:dyDescent="0.2">
      <c r="A1175" s="80"/>
      <c r="B1175" s="123"/>
      <c r="C1175" s="124"/>
      <c r="D1175" s="124"/>
      <c r="E1175" s="124"/>
    </row>
    <row r="1176" spans="1:5" s="136" customFormat="1" x14ac:dyDescent="0.2">
      <c r="A1176" s="80"/>
      <c r="B1176" s="123"/>
      <c r="C1176" s="124"/>
      <c r="D1176" s="124"/>
      <c r="E1176" s="124"/>
    </row>
    <row r="1177" spans="1:5" s="136" customFormat="1" x14ac:dyDescent="0.2">
      <c r="A1177" s="80"/>
      <c r="B1177" s="123"/>
      <c r="C1177" s="124"/>
      <c r="D1177" s="124"/>
      <c r="E1177" s="124"/>
    </row>
    <row r="1178" spans="1:5" s="136" customFormat="1" x14ac:dyDescent="0.2">
      <c r="A1178" s="80"/>
      <c r="B1178" s="123"/>
      <c r="C1178" s="124"/>
      <c r="D1178" s="124"/>
      <c r="E1178" s="124"/>
    </row>
    <row r="1179" spans="1:5" s="136" customFormat="1" x14ac:dyDescent="0.2">
      <c r="A1179" s="80"/>
      <c r="B1179" s="123"/>
      <c r="C1179" s="124"/>
      <c r="D1179" s="124"/>
      <c r="E1179" s="124"/>
    </row>
    <row r="1180" spans="1:5" s="136" customFormat="1" x14ac:dyDescent="0.2">
      <c r="A1180" s="80"/>
      <c r="B1180" s="123"/>
      <c r="C1180" s="124"/>
      <c r="D1180" s="124"/>
      <c r="E1180" s="124"/>
    </row>
    <row r="1181" spans="1:5" s="136" customFormat="1" x14ac:dyDescent="0.2">
      <c r="A1181" s="80"/>
      <c r="B1181" s="123"/>
      <c r="C1181" s="124"/>
      <c r="D1181" s="124"/>
      <c r="E1181" s="124"/>
    </row>
    <row r="1182" spans="1:5" s="136" customFormat="1" x14ac:dyDescent="0.2">
      <c r="A1182" s="80"/>
      <c r="B1182" s="123"/>
      <c r="C1182" s="124"/>
      <c r="D1182" s="124"/>
      <c r="E1182" s="124"/>
    </row>
    <row r="1183" spans="1:5" s="136" customFormat="1" x14ac:dyDescent="0.2">
      <c r="A1183" s="80"/>
      <c r="B1183" s="123"/>
      <c r="C1183" s="124"/>
      <c r="D1183" s="124"/>
      <c r="E1183" s="124"/>
    </row>
    <row r="1184" spans="1:5" s="136" customFormat="1" x14ac:dyDescent="0.2">
      <c r="A1184" s="80"/>
      <c r="B1184" s="123"/>
      <c r="C1184" s="124"/>
      <c r="D1184" s="124"/>
      <c r="E1184" s="124"/>
    </row>
    <row r="1185" spans="1:5" s="136" customFormat="1" x14ac:dyDescent="0.2">
      <c r="A1185" s="80"/>
      <c r="B1185" s="123"/>
      <c r="C1185" s="124"/>
      <c r="D1185" s="124"/>
      <c r="E1185" s="124"/>
    </row>
    <row r="1186" spans="1:5" s="136" customFormat="1" x14ac:dyDescent="0.2">
      <c r="A1186" s="80"/>
      <c r="B1186" s="123"/>
      <c r="C1186" s="124"/>
      <c r="D1186" s="124"/>
      <c r="E1186" s="124"/>
    </row>
    <row r="1187" spans="1:5" s="136" customFormat="1" x14ac:dyDescent="0.2">
      <c r="A1187" s="80"/>
      <c r="B1187" s="123"/>
      <c r="C1187" s="124"/>
      <c r="D1187" s="124"/>
      <c r="E1187" s="124"/>
    </row>
    <row r="1188" spans="1:5" s="136" customFormat="1" x14ac:dyDescent="0.2">
      <c r="A1188" s="80"/>
      <c r="B1188" s="123"/>
      <c r="C1188" s="124"/>
      <c r="D1188" s="124"/>
      <c r="E1188" s="124"/>
    </row>
    <row r="1189" spans="1:5" s="136" customFormat="1" x14ac:dyDescent="0.2">
      <c r="A1189" s="80"/>
      <c r="B1189" s="123"/>
      <c r="C1189" s="124"/>
      <c r="D1189" s="124"/>
      <c r="E1189" s="124"/>
    </row>
    <row r="1190" spans="1:5" s="136" customFormat="1" x14ac:dyDescent="0.2">
      <c r="A1190" s="80"/>
      <c r="B1190" s="123"/>
      <c r="C1190" s="124"/>
      <c r="D1190" s="124"/>
      <c r="E1190" s="124"/>
    </row>
    <row r="1191" spans="1:5" s="136" customFormat="1" x14ac:dyDescent="0.2">
      <c r="A1191" s="80"/>
      <c r="B1191" s="123"/>
      <c r="C1191" s="124"/>
      <c r="D1191" s="124"/>
      <c r="E1191" s="124"/>
    </row>
    <row r="1192" spans="1:5" s="136" customFormat="1" x14ac:dyDescent="0.2">
      <c r="A1192" s="80"/>
      <c r="B1192" s="123"/>
      <c r="C1192" s="124"/>
      <c r="D1192" s="124"/>
      <c r="E1192" s="124"/>
    </row>
    <row r="1193" spans="1:5" s="136" customFormat="1" x14ac:dyDescent="0.2">
      <c r="A1193" s="80"/>
      <c r="B1193" s="123"/>
      <c r="C1193" s="124"/>
      <c r="D1193" s="124"/>
      <c r="E1193" s="124"/>
    </row>
    <row r="1194" spans="1:5" s="136" customFormat="1" x14ac:dyDescent="0.2">
      <c r="A1194" s="80"/>
      <c r="B1194" s="123"/>
      <c r="C1194" s="124"/>
      <c r="D1194" s="124"/>
      <c r="E1194" s="124"/>
    </row>
    <row r="1195" spans="1:5" s="136" customFormat="1" x14ac:dyDescent="0.2">
      <c r="A1195" s="80"/>
      <c r="B1195" s="123"/>
      <c r="C1195" s="124"/>
      <c r="D1195" s="124"/>
      <c r="E1195" s="124"/>
    </row>
    <row r="1196" spans="1:5" s="136" customFormat="1" x14ac:dyDescent="0.2">
      <c r="A1196" s="80"/>
      <c r="B1196" s="123"/>
      <c r="C1196" s="124"/>
      <c r="D1196" s="124"/>
      <c r="E1196" s="124"/>
    </row>
    <row r="1197" spans="1:5" s="136" customFormat="1" x14ac:dyDescent="0.2">
      <c r="A1197" s="80"/>
      <c r="B1197" s="123"/>
      <c r="C1197" s="124"/>
      <c r="D1197" s="124"/>
      <c r="E1197" s="124"/>
    </row>
    <row r="1198" spans="1:5" s="136" customFormat="1" x14ac:dyDescent="0.2">
      <c r="A1198" s="80"/>
      <c r="B1198" s="123"/>
      <c r="C1198" s="124"/>
      <c r="D1198" s="124"/>
      <c r="E1198" s="124"/>
    </row>
    <row r="1199" spans="1:5" s="136" customFormat="1" x14ac:dyDescent="0.2">
      <c r="A1199" s="80"/>
      <c r="B1199" s="123"/>
      <c r="C1199" s="124"/>
      <c r="D1199" s="124"/>
      <c r="E1199" s="124"/>
    </row>
    <row r="1200" spans="1:5" s="136" customFormat="1" x14ac:dyDescent="0.2">
      <c r="A1200" s="80"/>
      <c r="B1200" s="123"/>
      <c r="C1200" s="124"/>
      <c r="D1200" s="124"/>
      <c r="E1200" s="124"/>
    </row>
    <row r="1201" spans="1:5" s="136" customFormat="1" x14ac:dyDescent="0.2">
      <c r="A1201" s="80"/>
      <c r="B1201" s="123"/>
      <c r="C1201" s="124"/>
      <c r="D1201" s="124"/>
      <c r="E1201" s="124"/>
    </row>
    <row r="1202" spans="1:5" s="136" customFormat="1" x14ac:dyDescent="0.2">
      <c r="A1202" s="80"/>
      <c r="B1202" s="123"/>
      <c r="C1202" s="124"/>
      <c r="D1202" s="124"/>
      <c r="E1202" s="124"/>
    </row>
    <row r="1203" spans="1:5" s="136" customFormat="1" x14ac:dyDescent="0.2">
      <c r="A1203" s="80"/>
      <c r="B1203" s="123"/>
      <c r="C1203" s="124"/>
      <c r="D1203" s="124"/>
      <c r="E1203" s="124"/>
    </row>
    <row r="1204" spans="1:5" s="136" customFormat="1" x14ac:dyDescent="0.2">
      <c r="A1204" s="80"/>
      <c r="B1204" s="123"/>
      <c r="C1204" s="124"/>
      <c r="D1204" s="124"/>
      <c r="E1204" s="124"/>
    </row>
    <row r="1205" spans="1:5" s="136" customFormat="1" x14ac:dyDescent="0.2">
      <c r="A1205" s="80"/>
      <c r="B1205" s="123"/>
      <c r="C1205" s="124"/>
      <c r="D1205" s="124"/>
      <c r="E1205" s="124"/>
    </row>
    <row r="1206" spans="1:5" s="136" customFormat="1" x14ac:dyDescent="0.2">
      <c r="A1206" s="80"/>
      <c r="B1206" s="123"/>
      <c r="C1206" s="124"/>
      <c r="D1206" s="124"/>
      <c r="E1206" s="124"/>
    </row>
    <row r="1207" spans="1:5" s="136" customFormat="1" x14ac:dyDescent="0.2">
      <c r="A1207" s="80"/>
      <c r="B1207" s="123"/>
      <c r="C1207" s="124"/>
      <c r="D1207" s="124"/>
      <c r="E1207" s="124"/>
    </row>
    <row r="1208" spans="1:5" s="136" customFormat="1" x14ac:dyDescent="0.2">
      <c r="A1208" s="80"/>
      <c r="B1208" s="123"/>
      <c r="C1208" s="124"/>
      <c r="D1208" s="124"/>
      <c r="E1208" s="124"/>
    </row>
    <row r="1209" spans="1:5" s="136" customFormat="1" x14ac:dyDescent="0.2">
      <c r="A1209" s="80"/>
      <c r="B1209" s="123"/>
      <c r="C1209" s="124"/>
      <c r="D1209" s="124"/>
      <c r="E1209" s="124"/>
    </row>
    <row r="1210" spans="1:5" s="136" customFormat="1" x14ac:dyDescent="0.2">
      <c r="A1210" s="80"/>
      <c r="B1210" s="123"/>
      <c r="C1210" s="124"/>
      <c r="D1210" s="124"/>
      <c r="E1210" s="124"/>
    </row>
    <row r="1211" spans="1:5" s="136" customFormat="1" x14ac:dyDescent="0.2">
      <c r="A1211" s="80"/>
      <c r="B1211" s="123"/>
      <c r="C1211" s="124"/>
      <c r="D1211" s="124"/>
      <c r="E1211" s="124"/>
    </row>
    <row r="1212" spans="1:5" s="136" customFormat="1" x14ac:dyDescent="0.2">
      <c r="A1212" s="80"/>
      <c r="B1212" s="123"/>
      <c r="C1212" s="124"/>
      <c r="D1212" s="124"/>
      <c r="E1212" s="124"/>
    </row>
    <row r="1213" spans="1:5" s="136" customFormat="1" x14ac:dyDescent="0.2">
      <c r="A1213" s="80"/>
      <c r="B1213" s="123"/>
      <c r="C1213" s="124"/>
      <c r="D1213" s="124"/>
      <c r="E1213" s="124"/>
    </row>
    <row r="1214" spans="1:5" s="136" customFormat="1" x14ac:dyDescent="0.2">
      <c r="A1214" s="80"/>
      <c r="B1214" s="123"/>
      <c r="C1214" s="124"/>
      <c r="D1214" s="124"/>
      <c r="E1214" s="124"/>
    </row>
    <row r="1215" spans="1:5" s="136" customFormat="1" x14ac:dyDescent="0.2">
      <c r="A1215" s="80"/>
      <c r="B1215" s="123"/>
      <c r="C1215" s="124"/>
      <c r="D1215" s="124"/>
      <c r="E1215" s="124"/>
    </row>
    <row r="1216" spans="1:5" s="136" customFormat="1" x14ac:dyDescent="0.2">
      <c r="A1216" s="80"/>
      <c r="B1216" s="123"/>
      <c r="C1216" s="124"/>
      <c r="D1216" s="124"/>
      <c r="E1216" s="124"/>
    </row>
    <row r="1217" spans="1:5" s="136" customFormat="1" x14ac:dyDescent="0.2">
      <c r="A1217" s="80"/>
      <c r="B1217" s="123"/>
      <c r="C1217" s="124"/>
      <c r="D1217" s="124"/>
      <c r="E1217" s="124"/>
    </row>
    <row r="1218" spans="1:5" s="136" customFormat="1" x14ac:dyDescent="0.2">
      <c r="A1218" s="80"/>
      <c r="B1218" s="123"/>
      <c r="C1218" s="124"/>
      <c r="D1218" s="124"/>
      <c r="E1218" s="124"/>
    </row>
    <row r="1219" spans="1:5" s="136" customFormat="1" x14ac:dyDescent="0.2">
      <c r="A1219" s="80"/>
      <c r="B1219" s="123"/>
      <c r="C1219" s="124"/>
      <c r="D1219" s="124"/>
      <c r="E1219" s="124"/>
    </row>
    <row r="1220" spans="1:5" s="136" customFormat="1" x14ac:dyDescent="0.2">
      <c r="A1220" s="80"/>
      <c r="B1220" s="123"/>
      <c r="C1220" s="124"/>
      <c r="D1220" s="124"/>
      <c r="E1220" s="124"/>
    </row>
    <row r="1221" spans="1:5" s="136" customFormat="1" x14ac:dyDescent="0.2">
      <c r="A1221" s="80"/>
      <c r="B1221" s="123"/>
      <c r="C1221" s="124"/>
      <c r="D1221" s="124"/>
      <c r="E1221" s="124"/>
    </row>
    <row r="1222" spans="1:5" s="136" customFormat="1" x14ac:dyDescent="0.2">
      <c r="A1222" s="80"/>
      <c r="B1222" s="123"/>
      <c r="C1222" s="124"/>
      <c r="D1222" s="124"/>
      <c r="E1222" s="124"/>
    </row>
    <row r="1223" spans="1:5" s="136" customFormat="1" x14ac:dyDescent="0.2">
      <c r="A1223" s="80"/>
      <c r="B1223" s="123"/>
      <c r="C1223" s="124"/>
      <c r="D1223" s="124"/>
      <c r="E1223" s="124"/>
    </row>
    <row r="1224" spans="1:5" s="136" customFormat="1" x14ac:dyDescent="0.2">
      <c r="A1224" s="80"/>
      <c r="B1224" s="123"/>
      <c r="C1224" s="124"/>
      <c r="D1224" s="124"/>
      <c r="E1224" s="124"/>
    </row>
    <row r="1225" spans="1:5" s="136" customFormat="1" x14ac:dyDescent="0.2">
      <c r="A1225" s="80"/>
      <c r="B1225" s="123"/>
      <c r="C1225" s="124"/>
      <c r="D1225" s="124"/>
      <c r="E1225" s="124"/>
    </row>
    <row r="1226" spans="1:5" s="136" customFormat="1" x14ac:dyDescent="0.2">
      <c r="A1226" s="80"/>
      <c r="B1226" s="123"/>
      <c r="C1226" s="124"/>
      <c r="D1226" s="124"/>
      <c r="E1226" s="124"/>
    </row>
    <row r="1227" spans="1:5" s="136" customFormat="1" x14ac:dyDescent="0.2">
      <c r="A1227" s="80"/>
      <c r="B1227" s="123"/>
      <c r="C1227" s="124"/>
      <c r="D1227" s="124"/>
      <c r="E1227" s="124"/>
    </row>
    <row r="1228" spans="1:5" s="136" customFormat="1" x14ac:dyDescent="0.2">
      <c r="A1228" s="80"/>
      <c r="B1228" s="123"/>
      <c r="C1228" s="124"/>
      <c r="D1228" s="124"/>
      <c r="E1228" s="124"/>
    </row>
    <row r="1229" spans="1:5" s="136" customFormat="1" x14ac:dyDescent="0.2">
      <c r="A1229" s="80"/>
      <c r="B1229" s="123"/>
      <c r="C1229" s="124"/>
      <c r="D1229" s="124"/>
      <c r="E1229" s="124"/>
    </row>
    <row r="1230" spans="1:5" s="136" customFormat="1" x14ac:dyDescent="0.2">
      <c r="A1230" s="80"/>
      <c r="B1230" s="123"/>
      <c r="C1230" s="124"/>
      <c r="D1230" s="124"/>
      <c r="E1230" s="124"/>
    </row>
    <row r="1231" spans="1:5" s="136" customFormat="1" x14ac:dyDescent="0.2">
      <c r="A1231" s="80"/>
      <c r="B1231" s="123"/>
      <c r="C1231" s="124"/>
      <c r="D1231" s="124"/>
      <c r="E1231" s="124"/>
    </row>
    <row r="1232" spans="1:5" s="136" customFormat="1" x14ac:dyDescent="0.2">
      <c r="A1232" s="80"/>
      <c r="B1232" s="123"/>
      <c r="C1232" s="124"/>
      <c r="D1232" s="124"/>
      <c r="E1232" s="124"/>
    </row>
    <row r="1233" spans="1:5" s="136" customFormat="1" x14ac:dyDescent="0.2">
      <c r="A1233" s="80"/>
      <c r="B1233" s="123"/>
      <c r="C1233" s="124"/>
      <c r="D1233" s="124"/>
      <c r="E1233" s="124"/>
    </row>
    <row r="1234" spans="1:5" s="136" customFormat="1" x14ac:dyDescent="0.2">
      <c r="A1234" s="80"/>
      <c r="B1234" s="123"/>
      <c r="C1234" s="124"/>
      <c r="D1234" s="124"/>
      <c r="E1234" s="124"/>
    </row>
    <row r="1235" spans="1:5" s="136" customFormat="1" x14ac:dyDescent="0.2">
      <c r="A1235" s="80"/>
      <c r="B1235" s="123"/>
      <c r="C1235" s="124"/>
      <c r="D1235" s="124"/>
      <c r="E1235" s="124"/>
    </row>
    <row r="1236" spans="1:5" s="136" customFormat="1" x14ac:dyDescent="0.2">
      <c r="A1236" s="80"/>
      <c r="B1236" s="123"/>
      <c r="C1236" s="124"/>
      <c r="D1236" s="124"/>
      <c r="E1236" s="124"/>
    </row>
    <row r="1237" spans="1:5" s="136" customFormat="1" x14ac:dyDescent="0.2">
      <c r="A1237" s="80"/>
      <c r="B1237" s="123"/>
      <c r="C1237" s="124"/>
      <c r="D1237" s="124"/>
      <c r="E1237" s="124"/>
    </row>
    <row r="1238" spans="1:5" s="136" customFormat="1" x14ac:dyDescent="0.2">
      <c r="A1238" s="80"/>
      <c r="B1238" s="123"/>
      <c r="C1238" s="124"/>
      <c r="D1238" s="124"/>
      <c r="E1238" s="124"/>
    </row>
    <row r="1239" spans="1:5" s="136" customFormat="1" x14ac:dyDescent="0.2">
      <c r="A1239" s="80"/>
      <c r="B1239" s="123"/>
      <c r="C1239" s="124"/>
      <c r="D1239" s="124"/>
      <c r="E1239" s="124"/>
    </row>
    <row r="1240" spans="1:5" s="136" customFormat="1" x14ac:dyDescent="0.2">
      <c r="A1240" s="80"/>
      <c r="B1240" s="123"/>
      <c r="C1240" s="124"/>
      <c r="D1240" s="124"/>
      <c r="E1240" s="124"/>
    </row>
    <row r="1241" spans="1:5" s="136" customFormat="1" x14ac:dyDescent="0.2">
      <c r="A1241" s="80"/>
      <c r="B1241" s="123"/>
      <c r="C1241" s="124"/>
      <c r="D1241" s="124"/>
      <c r="E1241" s="124"/>
    </row>
    <row r="1242" spans="1:5" s="136" customFormat="1" x14ac:dyDescent="0.2">
      <c r="A1242" s="80"/>
      <c r="B1242" s="123"/>
      <c r="C1242" s="124"/>
      <c r="D1242" s="124"/>
      <c r="E1242" s="124"/>
    </row>
    <row r="1243" spans="1:5" s="136" customFormat="1" x14ac:dyDescent="0.2">
      <c r="A1243" s="80"/>
      <c r="B1243" s="123"/>
      <c r="C1243" s="124"/>
      <c r="D1243" s="124"/>
      <c r="E1243" s="124"/>
    </row>
    <row r="1244" spans="1:5" s="136" customFormat="1" x14ac:dyDescent="0.2">
      <c r="A1244" s="80"/>
      <c r="B1244" s="123"/>
      <c r="C1244" s="124"/>
      <c r="D1244" s="124"/>
      <c r="E1244" s="124"/>
    </row>
    <row r="1245" spans="1:5" s="136" customFormat="1" x14ac:dyDescent="0.2">
      <c r="A1245" s="80"/>
      <c r="B1245" s="123"/>
      <c r="C1245" s="124"/>
      <c r="D1245" s="124"/>
      <c r="E1245" s="124"/>
    </row>
    <row r="1246" spans="1:5" s="136" customFormat="1" x14ac:dyDescent="0.2">
      <c r="A1246" s="80"/>
      <c r="B1246" s="123"/>
      <c r="C1246" s="124"/>
      <c r="D1246" s="124"/>
      <c r="E1246" s="124"/>
    </row>
    <row r="1247" spans="1:5" s="136" customFormat="1" x14ac:dyDescent="0.2">
      <c r="A1247" s="80"/>
      <c r="B1247" s="123"/>
      <c r="C1247" s="124"/>
      <c r="D1247" s="124"/>
      <c r="E1247" s="124"/>
    </row>
    <row r="1248" spans="1:5" s="136" customFormat="1" x14ac:dyDescent="0.2">
      <c r="A1248" s="80"/>
      <c r="B1248" s="123"/>
      <c r="C1248" s="124"/>
      <c r="D1248" s="124"/>
      <c r="E1248" s="124"/>
    </row>
    <row r="1249" spans="1:5" s="136" customFormat="1" x14ac:dyDescent="0.2">
      <c r="A1249" s="80"/>
      <c r="B1249" s="123"/>
      <c r="C1249" s="124"/>
      <c r="D1249" s="124"/>
      <c r="E1249" s="124"/>
    </row>
    <row r="1250" spans="1:5" s="136" customFormat="1" x14ac:dyDescent="0.2">
      <c r="A1250" s="80"/>
      <c r="B1250" s="123"/>
      <c r="C1250" s="124"/>
      <c r="D1250" s="124"/>
      <c r="E1250" s="124"/>
    </row>
    <row r="1251" spans="1:5" s="136" customFormat="1" x14ac:dyDescent="0.2">
      <c r="A1251" s="80"/>
      <c r="B1251" s="123"/>
      <c r="C1251" s="124"/>
      <c r="D1251" s="124"/>
      <c r="E1251" s="124"/>
    </row>
    <row r="1252" spans="1:5" s="136" customFormat="1" x14ac:dyDescent="0.2">
      <c r="A1252" s="80"/>
      <c r="B1252" s="123"/>
      <c r="C1252" s="124"/>
      <c r="D1252" s="124"/>
      <c r="E1252" s="124"/>
    </row>
    <row r="1253" spans="1:5" s="136" customFormat="1" x14ac:dyDescent="0.2">
      <c r="A1253" s="80"/>
      <c r="B1253" s="123"/>
      <c r="C1253" s="124"/>
      <c r="D1253" s="124"/>
      <c r="E1253" s="124"/>
    </row>
    <row r="1254" spans="1:5" s="136" customFormat="1" x14ac:dyDescent="0.2">
      <c r="A1254" s="80"/>
      <c r="B1254" s="123"/>
      <c r="C1254" s="124"/>
      <c r="D1254" s="124"/>
      <c r="E1254" s="124"/>
    </row>
    <row r="1255" spans="1:5" s="136" customFormat="1" x14ac:dyDescent="0.2">
      <c r="A1255" s="80"/>
      <c r="B1255" s="123"/>
      <c r="C1255" s="124"/>
      <c r="D1255" s="124"/>
      <c r="E1255" s="124"/>
    </row>
    <row r="1256" spans="1:5" s="136" customFormat="1" x14ac:dyDescent="0.2">
      <c r="A1256" s="80"/>
      <c r="B1256" s="123"/>
      <c r="C1256" s="124"/>
      <c r="D1256" s="124"/>
      <c r="E1256" s="124"/>
    </row>
    <row r="1257" spans="1:5" s="136" customFormat="1" x14ac:dyDescent="0.2">
      <c r="A1257" s="80"/>
      <c r="B1257" s="123"/>
      <c r="C1257" s="124"/>
      <c r="D1257" s="124"/>
      <c r="E1257" s="124"/>
    </row>
    <row r="1258" spans="1:5" s="136" customFormat="1" x14ac:dyDescent="0.2">
      <c r="A1258" s="80"/>
      <c r="B1258" s="123"/>
      <c r="C1258" s="124"/>
      <c r="D1258" s="124"/>
      <c r="E1258" s="124"/>
    </row>
    <row r="1259" spans="1:5" s="136" customFormat="1" x14ac:dyDescent="0.2">
      <c r="A1259" s="80"/>
      <c r="B1259" s="123"/>
      <c r="C1259" s="124"/>
      <c r="D1259" s="124"/>
      <c r="E1259" s="124"/>
    </row>
    <row r="1260" spans="1:5" s="136" customFormat="1" x14ac:dyDescent="0.2">
      <c r="A1260" s="80"/>
      <c r="B1260" s="123"/>
      <c r="C1260" s="124"/>
      <c r="D1260" s="124"/>
      <c r="E1260" s="124"/>
    </row>
    <row r="1261" spans="1:5" s="136" customFormat="1" x14ac:dyDescent="0.2">
      <c r="A1261" s="80"/>
      <c r="B1261" s="123"/>
      <c r="C1261" s="124"/>
      <c r="D1261" s="124"/>
      <c r="E1261" s="124"/>
    </row>
    <row r="1262" spans="1:5" s="136" customFormat="1" x14ac:dyDescent="0.2">
      <c r="A1262" s="80"/>
      <c r="B1262" s="123"/>
      <c r="C1262" s="124"/>
      <c r="D1262" s="124"/>
      <c r="E1262" s="124"/>
    </row>
    <row r="1263" spans="1:5" s="136" customFormat="1" x14ac:dyDescent="0.2">
      <c r="A1263" s="80"/>
      <c r="B1263" s="123"/>
      <c r="C1263" s="124"/>
      <c r="D1263" s="124"/>
      <c r="E1263" s="124"/>
    </row>
    <row r="1264" spans="1:5" s="136" customFormat="1" x14ac:dyDescent="0.2">
      <c r="A1264" s="80"/>
      <c r="B1264" s="123"/>
      <c r="C1264" s="124"/>
      <c r="D1264" s="124"/>
      <c r="E1264" s="124"/>
    </row>
    <row r="1265" spans="1:5" s="136" customFormat="1" x14ac:dyDescent="0.2">
      <c r="A1265" s="80"/>
      <c r="B1265" s="123"/>
      <c r="C1265" s="124"/>
      <c r="D1265" s="124"/>
      <c r="E1265" s="124"/>
    </row>
    <row r="1266" spans="1:5" s="136" customFormat="1" x14ac:dyDescent="0.2">
      <c r="A1266" s="80"/>
      <c r="B1266" s="123"/>
      <c r="C1266" s="124"/>
      <c r="D1266" s="124"/>
      <c r="E1266" s="124"/>
    </row>
    <row r="1267" spans="1:5" s="136" customFormat="1" x14ac:dyDescent="0.2">
      <c r="A1267" s="80"/>
      <c r="B1267" s="123"/>
      <c r="C1267" s="124"/>
      <c r="D1267" s="124"/>
      <c r="E1267" s="124"/>
    </row>
    <row r="1268" spans="1:5" s="136" customFormat="1" x14ac:dyDescent="0.2">
      <c r="A1268" s="80"/>
      <c r="B1268" s="123"/>
      <c r="C1268" s="124"/>
      <c r="D1268" s="124"/>
      <c r="E1268" s="124"/>
    </row>
    <row r="1269" spans="1:5" s="136" customFormat="1" x14ac:dyDescent="0.2">
      <c r="A1269" s="80"/>
      <c r="B1269" s="123"/>
      <c r="C1269" s="124"/>
      <c r="D1269" s="124"/>
      <c r="E1269" s="124"/>
    </row>
    <row r="1270" spans="1:5" s="136" customFormat="1" x14ac:dyDescent="0.2">
      <c r="A1270" s="80"/>
      <c r="B1270" s="123"/>
      <c r="C1270" s="124"/>
      <c r="D1270" s="124"/>
      <c r="E1270" s="124"/>
    </row>
    <row r="1271" spans="1:5" s="136" customFormat="1" x14ac:dyDescent="0.2">
      <c r="A1271" s="80"/>
      <c r="B1271" s="123"/>
      <c r="C1271" s="124"/>
      <c r="D1271" s="124"/>
      <c r="E1271" s="124"/>
    </row>
    <row r="1272" spans="1:5" s="136" customFormat="1" x14ac:dyDescent="0.2">
      <c r="A1272" s="80"/>
      <c r="B1272" s="123"/>
      <c r="C1272" s="124"/>
      <c r="D1272" s="124"/>
      <c r="E1272" s="124"/>
    </row>
    <row r="1273" spans="1:5" s="136" customFormat="1" x14ac:dyDescent="0.2">
      <c r="A1273" s="80"/>
      <c r="B1273" s="123"/>
      <c r="C1273" s="124"/>
      <c r="D1273" s="124"/>
      <c r="E1273" s="124"/>
    </row>
    <row r="1274" spans="1:5" s="136" customFormat="1" x14ac:dyDescent="0.2">
      <c r="A1274" s="80"/>
      <c r="B1274" s="123"/>
      <c r="C1274" s="124"/>
      <c r="D1274" s="124"/>
      <c r="E1274" s="124"/>
    </row>
    <row r="1275" spans="1:5" s="136" customFormat="1" x14ac:dyDescent="0.2">
      <c r="A1275" s="80"/>
      <c r="B1275" s="123"/>
      <c r="C1275" s="124"/>
      <c r="D1275" s="124"/>
      <c r="E1275" s="124"/>
    </row>
    <row r="1276" spans="1:5" s="136" customFormat="1" x14ac:dyDescent="0.2">
      <c r="A1276" s="80"/>
      <c r="B1276" s="123"/>
      <c r="C1276" s="124"/>
      <c r="D1276" s="124"/>
      <c r="E1276" s="124"/>
    </row>
    <row r="1277" spans="1:5" s="136" customFormat="1" x14ac:dyDescent="0.2">
      <c r="A1277" s="80"/>
      <c r="B1277" s="123"/>
      <c r="C1277" s="124"/>
      <c r="D1277" s="124"/>
      <c r="E1277" s="124"/>
    </row>
    <row r="1278" spans="1:5" s="136" customFormat="1" x14ac:dyDescent="0.2">
      <c r="A1278" s="80"/>
      <c r="B1278" s="123"/>
      <c r="C1278" s="124"/>
      <c r="D1278" s="124"/>
      <c r="E1278" s="124"/>
    </row>
    <row r="1279" spans="1:5" s="136" customFormat="1" x14ac:dyDescent="0.2">
      <c r="A1279" s="80"/>
      <c r="B1279" s="123"/>
      <c r="C1279" s="124"/>
      <c r="D1279" s="124"/>
      <c r="E1279" s="124"/>
    </row>
    <row r="1280" spans="1:5" s="136" customFormat="1" x14ac:dyDescent="0.2">
      <c r="A1280" s="80"/>
      <c r="B1280" s="123"/>
      <c r="C1280" s="124"/>
      <c r="D1280" s="124"/>
      <c r="E1280" s="124"/>
    </row>
    <row r="1281" spans="1:5" s="136" customFormat="1" x14ac:dyDescent="0.2">
      <c r="A1281" s="80"/>
      <c r="B1281" s="123"/>
      <c r="C1281" s="124"/>
      <c r="D1281" s="124"/>
      <c r="E1281" s="124"/>
    </row>
    <row r="1282" spans="1:5" s="136" customFormat="1" x14ac:dyDescent="0.2">
      <c r="A1282" s="80"/>
      <c r="B1282" s="123"/>
      <c r="C1282" s="124"/>
      <c r="D1282" s="124"/>
      <c r="E1282" s="124"/>
    </row>
    <row r="1283" spans="1:5" s="136" customFormat="1" x14ac:dyDescent="0.2">
      <c r="A1283" s="80"/>
      <c r="B1283" s="123"/>
      <c r="C1283" s="124"/>
      <c r="D1283" s="124"/>
      <c r="E1283" s="124"/>
    </row>
    <row r="1284" spans="1:5" s="136" customFormat="1" x14ac:dyDescent="0.2">
      <c r="A1284" s="80"/>
      <c r="B1284" s="123"/>
      <c r="C1284" s="124"/>
      <c r="D1284" s="124"/>
      <c r="E1284" s="124"/>
    </row>
    <row r="1285" spans="1:5" s="136" customFormat="1" x14ac:dyDescent="0.2">
      <c r="A1285" s="80"/>
      <c r="B1285" s="123"/>
      <c r="C1285" s="124"/>
      <c r="D1285" s="124"/>
      <c r="E1285" s="124"/>
    </row>
    <row r="1286" spans="1:5" s="136" customFormat="1" x14ac:dyDescent="0.2">
      <c r="A1286" s="80"/>
      <c r="B1286" s="123"/>
      <c r="C1286" s="124"/>
      <c r="D1286" s="124"/>
      <c r="E1286" s="124"/>
    </row>
    <row r="1287" spans="1:5" s="136" customFormat="1" x14ac:dyDescent="0.2">
      <c r="A1287" s="80"/>
      <c r="B1287" s="123"/>
      <c r="C1287" s="124"/>
      <c r="D1287" s="124"/>
      <c r="E1287" s="124"/>
    </row>
    <row r="1288" spans="1:5" s="136" customFormat="1" x14ac:dyDescent="0.2">
      <c r="A1288" s="80"/>
      <c r="B1288" s="123"/>
      <c r="C1288" s="124"/>
      <c r="D1288" s="124"/>
      <c r="E1288" s="124"/>
    </row>
    <row r="1289" spans="1:5" s="136" customFormat="1" x14ac:dyDescent="0.2">
      <c r="A1289" s="80"/>
      <c r="B1289" s="123"/>
      <c r="C1289" s="124"/>
      <c r="D1289" s="124"/>
      <c r="E1289" s="124"/>
    </row>
    <row r="1290" spans="1:5" s="136" customFormat="1" x14ac:dyDescent="0.2">
      <c r="A1290" s="80"/>
      <c r="B1290" s="123"/>
      <c r="C1290" s="124"/>
      <c r="D1290" s="124"/>
      <c r="E1290" s="124"/>
    </row>
    <row r="1291" spans="1:5" s="136" customFormat="1" x14ac:dyDescent="0.2">
      <c r="A1291" s="80"/>
      <c r="B1291" s="123"/>
      <c r="C1291" s="124"/>
      <c r="D1291" s="124"/>
      <c r="E1291" s="124"/>
    </row>
    <row r="1292" spans="1:5" s="136" customFormat="1" x14ac:dyDescent="0.2">
      <c r="A1292" s="80"/>
      <c r="B1292" s="123"/>
      <c r="C1292" s="124"/>
      <c r="D1292" s="124"/>
      <c r="E1292" s="124"/>
    </row>
    <row r="1293" spans="1:5" s="136" customFormat="1" x14ac:dyDescent="0.2">
      <c r="A1293" s="80"/>
      <c r="B1293" s="123"/>
      <c r="C1293" s="124"/>
      <c r="D1293" s="124"/>
      <c r="E1293" s="124"/>
    </row>
    <row r="1294" spans="1:5" s="136" customFormat="1" x14ac:dyDescent="0.2">
      <c r="A1294" s="80"/>
      <c r="B1294" s="123"/>
      <c r="C1294" s="124"/>
      <c r="D1294" s="124"/>
      <c r="E1294" s="124"/>
    </row>
    <row r="1295" spans="1:5" s="136" customFormat="1" x14ac:dyDescent="0.2">
      <c r="A1295" s="80"/>
      <c r="B1295" s="123"/>
      <c r="C1295" s="124"/>
      <c r="D1295" s="124"/>
      <c r="E1295" s="124"/>
    </row>
    <row r="1296" spans="1:5" s="136" customFormat="1" x14ac:dyDescent="0.2">
      <c r="A1296" s="80"/>
      <c r="B1296" s="123"/>
      <c r="C1296" s="124"/>
      <c r="D1296" s="124"/>
      <c r="E1296" s="124"/>
    </row>
    <row r="1297" spans="1:5" s="136" customFormat="1" x14ac:dyDescent="0.2">
      <c r="A1297" s="80"/>
      <c r="B1297" s="123"/>
      <c r="C1297" s="124"/>
      <c r="D1297" s="124"/>
      <c r="E1297" s="124"/>
    </row>
    <row r="1298" spans="1:5" s="136" customFormat="1" x14ac:dyDescent="0.2">
      <c r="A1298" s="80"/>
      <c r="B1298" s="123"/>
      <c r="C1298" s="124"/>
      <c r="D1298" s="124"/>
      <c r="E1298" s="124"/>
    </row>
    <row r="1299" spans="1:5" s="136" customFormat="1" x14ac:dyDescent="0.2">
      <c r="A1299" s="80"/>
      <c r="B1299" s="123"/>
      <c r="C1299" s="124"/>
      <c r="D1299" s="124"/>
      <c r="E1299" s="124"/>
    </row>
    <row r="1300" spans="1:5" s="136" customFormat="1" x14ac:dyDescent="0.2">
      <c r="A1300" s="80"/>
      <c r="B1300" s="123"/>
      <c r="C1300" s="124"/>
      <c r="D1300" s="124"/>
      <c r="E1300" s="124"/>
    </row>
    <row r="1301" spans="1:5" s="136" customFormat="1" x14ac:dyDescent="0.2">
      <c r="A1301" s="80"/>
      <c r="B1301" s="123"/>
      <c r="C1301" s="124"/>
      <c r="D1301" s="124"/>
      <c r="E1301" s="124"/>
    </row>
    <row r="1302" spans="1:5" s="136" customFormat="1" x14ac:dyDescent="0.2">
      <c r="A1302" s="80"/>
      <c r="B1302" s="123"/>
      <c r="C1302" s="124"/>
      <c r="D1302" s="124"/>
      <c r="E1302" s="124"/>
    </row>
    <row r="1303" spans="1:5" s="136" customFormat="1" x14ac:dyDescent="0.2">
      <c r="A1303" s="80"/>
      <c r="B1303" s="123"/>
      <c r="C1303" s="124"/>
      <c r="D1303" s="124"/>
      <c r="E1303" s="124"/>
    </row>
    <row r="1304" spans="1:5" s="136" customFormat="1" x14ac:dyDescent="0.2">
      <c r="A1304" s="80"/>
      <c r="B1304" s="123"/>
      <c r="C1304" s="124"/>
      <c r="D1304" s="124"/>
      <c r="E1304" s="124"/>
    </row>
    <row r="1305" spans="1:5" s="136" customFormat="1" x14ac:dyDescent="0.2">
      <c r="A1305" s="80"/>
      <c r="B1305" s="123"/>
      <c r="C1305" s="124"/>
      <c r="D1305" s="124"/>
      <c r="E1305" s="124"/>
    </row>
    <row r="1306" spans="1:5" s="136" customFormat="1" x14ac:dyDescent="0.2">
      <c r="A1306" s="80"/>
      <c r="B1306" s="123"/>
      <c r="C1306" s="124"/>
      <c r="D1306" s="124"/>
      <c r="E1306" s="124"/>
    </row>
    <row r="1307" spans="1:5" s="136" customFormat="1" x14ac:dyDescent="0.2">
      <c r="A1307" s="80"/>
      <c r="B1307" s="123"/>
      <c r="C1307" s="124"/>
      <c r="D1307" s="124"/>
      <c r="E1307" s="124"/>
    </row>
    <row r="1308" spans="1:5" s="136" customFormat="1" x14ac:dyDescent="0.2">
      <c r="A1308" s="80"/>
      <c r="B1308" s="123"/>
      <c r="C1308" s="124"/>
      <c r="D1308" s="124"/>
      <c r="E1308" s="124"/>
    </row>
    <row r="1309" spans="1:5" s="136" customFormat="1" x14ac:dyDescent="0.2">
      <c r="A1309" s="80"/>
      <c r="B1309" s="123"/>
      <c r="C1309" s="124"/>
      <c r="D1309" s="124"/>
      <c r="E1309" s="124"/>
    </row>
    <row r="1310" spans="1:5" s="136" customFormat="1" x14ac:dyDescent="0.2">
      <c r="A1310" s="80"/>
      <c r="B1310" s="123"/>
      <c r="C1310" s="124"/>
      <c r="D1310" s="124"/>
      <c r="E1310" s="124"/>
    </row>
    <row r="1311" spans="1:5" s="136" customFormat="1" x14ac:dyDescent="0.2">
      <c r="A1311" s="80"/>
      <c r="B1311" s="123"/>
      <c r="C1311" s="124"/>
      <c r="D1311" s="124"/>
      <c r="E1311" s="124"/>
    </row>
    <row r="1312" spans="1:5" s="136" customFormat="1" x14ac:dyDescent="0.2">
      <c r="A1312" s="80"/>
      <c r="B1312" s="123"/>
      <c r="C1312" s="124"/>
      <c r="D1312" s="124"/>
      <c r="E1312" s="124"/>
    </row>
    <row r="1313" spans="1:5" s="136" customFormat="1" x14ac:dyDescent="0.2">
      <c r="A1313" s="80"/>
      <c r="B1313" s="123"/>
      <c r="C1313" s="124"/>
      <c r="D1313" s="124"/>
      <c r="E1313" s="124"/>
    </row>
    <row r="1314" spans="1:5" s="136" customFormat="1" x14ac:dyDescent="0.2">
      <c r="A1314" s="80"/>
      <c r="B1314" s="123"/>
      <c r="C1314" s="124"/>
      <c r="D1314" s="124"/>
      <c r="E1314" s="124"/>
    </row>
    <row r="1315" spans="1:5" s="136" customFormat="1" x14ac:dyDescent="0.2">
      <c r="A1315" s="80"/>
      <c r="B1315" s="123"/>
      <c r="C1315" s="124"/>
      <c r="D1315" s="124"/>
      <c r="E1315" s="124"/>
    </row>
    <row r="1316" spans="1:5" s="136" customFormat="1" x14ac:dyDescent="0.2">
      <c r="A1316" s="80"/>
      <c r="B1316" s="123"/>
      <c r="C1316" s="124"/>
      <c r="D1316" s="124"/>
      <c r="E1316" s="124"/>
    </row>
    <row r="1317" spans="1:5" s="136" customFormat="1" x14ac:dyDescent="0.2">
      <c r="A1317" s="80"/>
      <c r="B1317" s="123"/>
      <c r="C1317" s="124"/>
      <c r="D1317" s="124"/>
      <c r="E1317" s="124"/>
    </row>
    <row r="1318" spans="1:5" s="136" customFormat="1" x14ac:dyDescent="0.2">
      <c r="A1318" s="80"/>
      <c r="B1318" s="123"/>
      <c r="C1318" s="124"/>
      <c r="D1318" s="124"/>
      <c r="E1318" s="124"/>
    </row>
    <row r="1319" spans="1:5" s="136" customFormat="1" x14ac:dyDescent="0.2">
      <c r="A1319" s="80"/>
      <c r="B1319" s="123"/>
      <c r="C1319" s="124"/>
      <c r="D1319" s="124"/>
      <c r="E1319" s="124"/>
    </row>
    <row r="1320" spans="1:5" s="136" customFormat="1" x14ac:dyDescent="0.2">
      <c r="A1320" s="80"/>
      <c r="B1320" s="123"/>
      <c r="C1320" s="124"/>
      <c r="D1320" s="124"/>
      <c r="E1320" s="124"/>
    </row>
    <row r="1321" spans="1:5" s="136" customFormat="1" x14ac:dyDescent="0.2">
      <c r="A1321" s="80"/>
      <c r="B1321" s="123"/>
      <c r="C1321" s="124"/>
      <c r="D1321" s="124"/>
      <c r="E1321" s="124"/>
    </row>
    <row r="1322" spans="1:5" s="136" customFormat="1" x14ac:dyDescent="0.2">
      <c r="A1322" s="80"/>
      <c r="B1322" s="123"/>
      <c r="C1322" s="124"/>
      <c r="D1322" s="124"/>
      <c r="E1322" s="124"/>
    </row>
    <row r="1323" spans="1:5" s="136" customFormat="1" x14ac:dyDescent="0.2">
      <c r="A1323" s="80"/>
      <c r="B1323" s="123"/>
      <c r="C1323" s="124"/>
      <c r="D1323" s="124"/>
      <c r="E1323" s="124"/>
    </row>
    <row r="1324" spans="1:5" s="136" customFormat="1" x14ac:dyDescent="0.2">
      <c r="A1324" s="80"/>
      <c r="B1324" s="123"/>
      <c r="C1324" s="124"/>
      <c r="D1324" s="124"/>
      <c r="E1324" s="124"/>
    </row>
    <row r="1325" spans="1:5" s="136" customFormat="1" x14ac:dyDescent="0.2">
      <c r="A1325" s="80"/>
      <c r="B1325" s="123"/>
      <c r="C1325" s="124"/>
      <c r="D1325" s="124"/>
      <c r="E1325" s="124"/>
    </row>
    <row r="1326" spans="1:5" s="136" customFormat="1" x14ac:dyDescent="0.2">
      <c r="A1326" s="80"/>
      <c r="B1326" s="123"/>
      <c r="C1326" s="124"/>
      <c r="D1326" s="124"/>
      <c r="E1326" s="124"/>
    </row>
    <row r="1327" spans="1:5" s="136" customFormat="1" x14ac:dyDescent="0.2">
      <c r="A1327" s="80"/>
      <c r="B1327" s="123"/>
      <c r="C1327" s="124"/>
      <c r="D1327" s="124"/>
      <c r="E1327" s="124"/>
    </row>
    <row r="1328" spans="1:5" s="136" customFormat="1" x14ac:dyDescent="0.2">
      <c r="A1328" s="80"/>
      <c r="B1328" s="123"/>
      <c r="C1328" s="124"/>
      <c r="D1328" s="124"/>
      <c r="E1328" s="124"/>
    </row>
    <row r="1329" spans="1:5" s="136" customFormat="1" x14ac:dyDescent="0.2">
      <c r="A1329" s="80"/>
      <c r="B1329" s="123"/>
      <c r="C1329" s="124"/>
      <c r="D1329" s="124"/>
      <c r="E1329" s="124"/>
    </row>
    <row r="1330" spans="1:5" s="136" customFormat="1" x14ac:dyDescent="0.2">
      <c r="A1330" s="80"/>
      <c r="B1330" s="123"/>
      <c r="C1330" s="124"/>
      <c r="D1330" s="124"/>
      <c r="E1330" s="124"/>
    </row>
    <row r="1331" spans="1:5" s="136" customFormat="1" x14ac:dyDescent="0.2">
      <c r="A1331" s="80"/>
      <c r="B1331" s="123"/>
      <c r="C1331" s="124"/>
      <c r="D1331" s="124"/>
      <c r="E1331" s="124"/>
    </row>
    <row r="1332" spans="1:5" s="136" customFormat="1" x14ac:dyDescent="0.2">
      <c r="A1332" s="80"/>
      <c r="B1332" s="123"/>
      <c r="C1332" s="124"/>
      <c r="D1332" s="124"/>
      <c r="E1332" s="124"/>
    </row>
    <row r="1333" spans="1:5" s="136" customFormat="1" x14ac:dyDescent="0.2">
      <c r="A1333" s="80"/>
      <c r="B1333" s="123"/>
      <c r="C1333" s="124"/>
      <c r="D1333" s="124"/>
      <c r="E1333" s="124"/>
    </row>
    <row r="1334" spans="1:5" s="136" customFormat="1" x14ac:dyDescent="0.2">
      <c r="A1334" s="80"/>
      <c r="B1334" s="123"/>
      <c r="C1334" s="124"/>
      <c r="D1334" s="124"/>
      <c r="E1334" s="124"/>
    </row>
    <row r="1335" spans="1:5" s="136" customFormat="1" x14ac:dyDescent="0.2">
      <c r="A1335" s="80"/>
      <c r="B1335" s="123"/>
      <c r="C1335" s="124"/>
      <c r="D1335" s="124"/>
      <c r="E1335" s="124"/>
    </row>
    <row r="1336" spans="1:5" s="136" customFormat="1" x14ac:dyDescent="0.2">
      <c r="A1336" s="80"/>
      <c r="B1336" s="123"/>
      <c r="C1336" s="124"/>
      <c r="D1336" s="124"/>
      <c r="E1336" s="124"/>
    </row>
    <row r="1337" spans="1:5" s="136" customFormat="1" x14ac:dyDescent="0.2">
      <c r="A1337" s="80"/>
      <c r="B1337" s="123"/>
      <c r="C1337" s="124"/>
      <c r="D1337" s="124"/>
      <c r="E1337" s="124"/>
    </row>
    <row r="1338" spans="1:5" s="136" customFormat="1" x14ac:dyDescent="0.2">
      <c r="A1338" s="80"/>
      <c r="B1338" s="123"/>
      <c r="C1338" s="124"/>
      <c r="D1338" s="124"/>
      <c r="E1338" s="124"/>
    </row>
    <row r="1339" spans="1:5" s="136" customFormat="1" x14ac:dyDescent="0.2">
      <c r="A1339" s="80"/>
      <c r="B1339" s="123"/>
      <c r="C1339" s="124"/>
      <c r="D1339" s="124"/>
      <c r="E1339" s="124"/>
    </row>
    <row r="1340" spans="1:5" s="136" customFormat="1" x14ac:dyDescent="0.2">
      <c r="A1340" s="80"/>
      <c r="B1340" s="123"/>
      <c r="C1340" s="124"/>
      <c r="D1340" s="124"/>
      <c r="E1340" s="124"/>
    </row>
    <row r="1341" spans="1:5" s="136" customFormat="1" x14ac:dyDescent="0.2">
      <c r="A1341" s="80"/>
      <c r="B1341" s="123"/>
      <c r="C1341" s="124"/>
      <c r="D1341" s="124"/>
      <c r="E1341" s="124"/>
    </row>
    <row r="1342" spans="1:5" s="136" customFormat="1" x14ac:dyDescent="0.2">
      <c r="A1342" s="80"/>
      <c r="B1342" s="123"/>
      <c r="C1342" s="124"/>
      <c r="D1342" s="124"/>
      <c r="E1342" s="124"/>
    </row>
    <row r="1343" spans="1:5" s="136" customFormat="1" x14ac:dyDescent="0.2">
      <c r="A1343" s="80"/>
      <c r="B1343" s="123"/>
      <c r="C1343" s="124"/>
      <c r="D1343" s="124"/>
      <c r="E1343" s="124"/>
    </row>
    <row r="1344" spans="1:5" s="136" customFormat="1" x14ac:dyDescent="0.2">
      <c r="A1344" s="80"/>
      <c r="B1344" s="123"/>
      <c r="C1344" s="124"/>
      <c r="D1344" s="124"/>
      <c r="E1344" s="124"/>
    </row>
    <row r="1345" spans="1:5" s="136" customFormat="1" x14ac:dyDescent="0.2">
      <c r="A1345" s="80"/>
      <c r="B1345" s="123"/>
      <c r="C1345" s="124"/>
      <c r="D1345" s="124"/>
      <c r="E1345" s="124"/>
    </row>
    <row r="1346" spans="1:5" s="136" customFormat="1" x14ac:dyDescent="0.2">
      <c r="A1346" s="80"/>
      <c r="B1346" s="123"/>
      <c r="C1346" s="124"/>
      <c r="D1346" s="124"/>
      <c r="E1346" s="124"/>
    </row>
    <row r="1347" spans="1:5" s="136" customFormat="1" x14ac:dyDescent="0.2">
      <c r="A1347" s="80"/>
      <c r="B1347" s="123"/>
      <c r="C1347" s="124"/>
      <c r="D1347" s="124"/>
      <c r="E1347" s="124"/>
    </row>
    <row r="1348" spans="1:5" s="136" customFormat="1" x14ac:dyDescent="0.2">
      <c r="A1348" s="80"/>
      <c r="B1348" s="123"/>
      <c r="C1348" s="124"/>
      <c r="D1348" s="124"/>
      <c r="E1348" s="124"/>
    </row>
    <row r="1349" spans="1:5" s="136" customFormat="1" x14ac:dyDescent="0.2">
      <c r="A1349" s="80"/>
      <c r="B1349" s="123"/>
      <c r="C1349" s="124"/>
      <c r="D1349" s="124"/>
      <c r="E1349" s="124"/>
    </row>
    <row r="1350" spans="1:5" s="136" customFormat="1" x14ac:dyDescent="0.2">
      <c r="A1350" s="80"/>
      <c r="B1350" s="123"/>
      <c r="C1350" s="124"/>
      <c r="D1350" s="124"/>
      <c r="E1350" s="124"/>
    </row>
    <row r="1351" spans="1:5" s="136" customFormat="1" x14ac:dyDescent="0.2">
      <c r="A1351" s="80"/>
      <c r="B1351" s="123"/>
      <c r="C1351" s="124"/>
      <c r="D1351" s="124"/>
      <c r="E1351" s="124"/>
    </row>
    <row r="1352" spans="1:5" s="136" customFormat="1" x14ac:dyDescent="0.2">
      <c r="A1352" s="80"/>
      <c r="B1352" s="123"/>
      <c r="C1352" s="124"/>
      <c r="D1352" s="124"/>
      <c r="E1352" s="124"/>
    </row>
    <row r="1353" spans="1:5" s="136" customFormat="1" x14ac:dyDescent="0.2">
      <c r="A1353" s="80"/>
      <c r="B1353" s="123"/>
      <c r="C1353" s="124"/>
      <c r="D1353" s="124"/>
      <c r="E1353" s="124"/>
    </row>
    <row r="1354" spans="1:5" s="136" customFormat="1" x14ac:dyDescent="0.2">
      <c r="A1354" s="80"/>
      <c r="B1354" s="123"/>
      <c r="C1354" s="124"/>
      <c r="D1354" s="124"/>
      <c r="E1354" s="124"/>
    </row>
    <row r="1355" spans="1:5" s="136" customFormat="1" x14ac:dyDescent="0.2">
      <c r="A1355" s="80"/>
      <c r="B1355" s="123"/>
      <c r="C1355" s="124"/>
      <c r="D1355" s="124"/>
      <c r="E1355" s="124"/>
    </row>
    <row r="1356" spans="1:5" s="136" customFormat="1" x14ac:dyDescent="0.2">
      <c r="A1356" s="80"/>
      <c r="B1356" s="123"/>
      <c r="C1356" s="124"/>
      <c r="D1356" s="124"/>
      <c r="E1356" s="124"/>
    </row>
    <row r="1357" spans="1:5" s="136" customFormat="1" x14ac:dyDescent="0.2">
      <c r="A1357" s="80"/>
      <c r="B1357" s="123"/>
      <c r="C1357" s="124"/>
      <c r="D1357" s="124"/>
      <c r="E1357" s="124"/>
    </row>
    <row r="1358" spans="1:5" s="136" customFormat="1" x14ac:dyDescent="0.2">
      <c r="A1358" s="80"/>
      <c r="B1358" s="123"/>
      <c r="C1358" s="124"/>
      <c r="D1358" s="124"/>
      <c r="E1358" s="124"/>
    </row>
    <row r="1359" spans="1:5" s="136" customFormat="1" x14ac:dyDescent="0.2">
      <c r="A1359" s="80"/>
      <c r="B1359" s="123"/>
      <c r="C1359" s="124"/>
      <c r="D1359" s="124"/>
      <c r="E1359" s="124"/>
    </row>
    <row r="1360" spans="1:5" s="136" customFormat="1" x14ac:dyDescent="0.2">
      <c r="A1360" s="80"/>
      <c r="B1360" s="123"/>
      <c r="C1360" s="124"/>
      <c r="D1360" s="124"/>
      <c r="E1360" s="124"/>
    </row>
    <row r="1361" spans="1:5" s="136" customFormat="1" x14ac:dyDescent="0.2">
      <c r="A1361" s="80"/>
      <c r="B1361" s="123"/>
      <c r="C1361" s="124"/>
      <c r="D1361" s="124"/>
      <c r="E1361" s="124"/>
    </row>
    <row r="1362" spans="1:5" s="136" customFormat="1" x14ac:dyDescent="0.2">
      <c r="A1362" s="80"/>
      <c r="B1362" s="123"/>
      <c r="C1362" s="124"/>
      <c r="D1362" s="124"/>
      <c r="E1362" s="124"/>
    </row>
    <row r="1363" spans="1:5" s="136" customFormat="1" x14ac:dyDescent="0.2">
      <c r="A1363" s="80"/>
      <c r="B1363" s="123"/>
      <c r="C1363" s="124"/>
      <c r="D1363" s="124"/>
      <c r="E1363" s="124"/>
    </row>
    <row r="1364" spans="1:5" s="136" customFormat="1" x14ac:dyDescent="0.2">
      <c r="A1364" s="80"/>
      <c r="B1364" s="123"/>
      <c r="C1364" s="124"/>
      <c r="D1364" s="124"/>
      <c r="E1364" s="124"/>
    </row>
    <row r="1365" spans="1:5" s="136" customFormat="1" x14ac:dyDescent="0.2">
      <c r="A1365" s="80"/>
      <c r="B1365" s="123"/>
      <c r="C1365" s="124"/>
      <c r="D1365" s="124"/>
      <c r="E1365" s="124"/>
    </row>
    <row r="1366" spans="1:5" s="136" customFormat="1" x14ac:dyDescent="0.2">
      <c r="A1366" s="80"/>
      <c r="B1366" s="123"/>
      <c r="C1366" s="124"/>
      <c r="D1366" s="124"/>
      <c r="E1366" s="124"/>
    </row>
    <row r="1367" spans="1:5" s="136" customFormat="1" x14ac:dyDescent="0.2">
      <c r="A1367" s="80"/>
      <c r="B1367" s="123"/>
      <c r="C1367" s="124"/>
      <c r="D1367" s="124"/>
      <c r="E1367" s="124"/>
    </row>
    <row r="1368" spans="1:5" s="136" customFormat="1" x14ac:dyDescent="0.2">
      <c r="A1368" s="80"/>
      <c r="B1368" s="123"/>
      <c r="C1368" s="124"/>
      <c r="D1368" s="124"/>
      <c r="E1368" s="124"/>
    </row>
    <row r="1369" spans="1:5" s="136" customFormat="1" x14ac:dyDescent="0.2">
      <c r="A1369" s="80"/>
      <c r="B1369" s="123"/>
      <c r="C1369" s="124"/>
      <c r="D1369" s="124"/>
      <c r="E1369" s="124"/>
    </row>
    <row r="1370" spans="1:5" s="136" customFormat="1" x14ac:dyDescent="0.2">
      <c r="A1370" s="80"/>
      <c r="B1370" s="123"/>
      <c r="C1370" s="124"/>
      <c r="D1370" s="124"/>
      <c r="E1370" s="124"/>
    </row>
    <row r="1371" spans="1:5" s="136" customFormat="1" x14ac:dyDescent="0.2">
      <c r="A1371" s="80"/>
      <c r="B1371" s="123"/>
      <c r="C1371" s="124"/>
      <c r="D1371" s="124"/>
      <c r="E1371" s="124"/>
    </row>
    <row r="1372" spans="1:5" s="136" customFormat="1" x14ac:dyDescent="0.2">
      <c r="A1372" s="80"/>
      <c r="B1372" s="123"/>
      <c r="C1372" s="124"/>
      <c r="D1372" s="124"/>
      <c r="E1372" s="124"/>
    </row>
    <row r="1373" spans="1:5" s="136" customFormat="1" x14ac:dyDescent="0.2">
      <c r="A1373" s="80"/>
      <c r="B1373" s="123"/>
      <c r="C1373" s="124"/>
      <c r="D1373" s="124"/>
      <c r="E1373" s="124"/>
    </row>
    <row r="1374" spans="1:5" s="136" customFormat="1" x14ac:dyDescent="0.2">
      <c r="A1374" s="80"/>
      <c r="B1374" s="123"/>
      <c r="C1374" s="124"/>
      <c r="D1374" s="124"/>
      <c r="E1374" s="124"/>
    </row>
    <row r="1375" spans="1:5" s="136" customFormat="1" x14ac:dyDescent="0.2">
      <c r="A1375" s="80"/>
      <c r="B1375" s="123"/>
      <c r="C1375" s="124"/>
      <c r="D1375" s="124"/>
      <c r="E1375" s="124"/>
    </row>
    <row r="1376" spans="1:5" s="136" customFormat="1" x14ac:dyDescent="0.2">
      <c r="A1376" s="80"/>
      <c r="B1376" s="123"/>
      <c r="C1376" s="124"/>
      <c r="D1376" s="124"/>
      <c r="E1376" s="124"/>
    </row>
    <row r="1377" spans="1:5" s="136" customFormat="1" x14ac:dyDescent="0.2">
      <c r="A1377" s="80"/>
      <c r="B1377" s="123"/>
      <c r="C1377" s="124"/>
      <c r="D1377" s="124"/>
      <c r="E1377" s="124"/>
    </row>
    <row r="1378" spans="1:5" s="136" customFormat="1" x14ac:dyDescent="0.2">
      <c r="A1378" s="80"/>
      <c r="B1378" s="123"/>
      <c r="C1378" s="124"/>
      <c r="D1378" s="124"/>
      <c r="E1378" s="124"/>
    </row>
    <row r="1379" spans="1:5" s="136" customFormat="1" x14ac:dyDescent="0.2">
      <c r="A1379" s="80"/>
      <c r="B1379" s="123"/>
      <c r="C1379" s="124"/>
      <c r="D1379" s="124"/>
      <c r="E1379" s="124"/>
    </row>
    <row r="1380" spans="1:5" s="136" customFormat="1" x14ac:dyDescent="0.2">
      <c r="A1380" s="80"/>
      <c r="B1380" s="123"/>
      <c r="C1380" s="124"/>
      <c r="D1380" s="124"/>
      <c r="E1380" s="124"/>
    </row>
    <row r="1381" spans="1:5" s="136" customFormat="1" x14ac:dyDescent="0.2">
      <c r="A1381" s="80"/>
      <c r="B1381" s="123"/>
      <c r="C1381" s="124"/>
      <c r="D1381" s="124"/>
      <c r="E1381" s="124"/>
    </row>
    <row r="1382" spans="1:5" s="136" customFormat="1" x14ac:dyDescent="0.2">
      <c r="A1382" s="80"/>
      <c r="B1382" s="123"/>
      <c r="C1382" s="124"/>
      <c r="D1382" s="124"/>
      <c r="E1382" s="124"/>
    </row>
    <row r="1383" spans="1:5" s="136" customFormat="1" x14ac:dyDescent="0.2">
      <c r="A1383" s="80"/>
      <c r="B1383" s="123"/>
      <c r="C1383" s="124"/>
      <c r="D1383" s="124"/>
      <c r="E1383" s="124"/>
    </row>
    <row r="1384" spans="1:5" s="136" customFormat="1" x14ac:dyDescent="0.2">
      <c r="A1384" s="80"/>
      <c r="B1384" s="123"/>
      <c r="C1384" s="124"/>
      <c r="D1384" s="124"/>
      <c r="E1384" s="124"/>
    </row>
    <row r="1385" spans="1:5" s="136" customFormat="1" x14ac:dyDescent="0.2">
      <c r="A1385" s="80"/>
      <c r="B1385" s="123"/>
      <c r="C1385" s="124"/>
      <c r="D1385" s="124"/>
      <c r="E1385" s="124"/>
    </row>
    <row r="1386" spans="1:5" s="136" customFormat="1" x14ac:dyDescent="0.2">
      <c r="A1386" s="80"/>
      <c r="B1386" s="123"/>
      <c r="C1386" s="124"/>
      <c r="D1386" s="124"/>
      <c r="E1386" s="124"/>
    </row>
    <row r="1387" spans="1:5" s="136" customFormat="1" x14ac:dyDescent="0.2">
      <c r="A1387" s="80"/>
      <c r="B1387" s="123"/>
      <c r="C1387" s="124"/>
      <c r="D1387" s="124"/>
      <c r="E1387" s="124"/>
    </row>
    <row r="1388" spans="1:5" s="136" customFormat="1" x14ac:dyDescent="0.2">
      <c r="A1388" s="80"/>
      <c r="B1388" s="123"/>
      <c r="C1388" s="124"/>
      <c r="D1388" s="124"/>
      <c r="E1388" s="124"/>
    </row>
    <row r="1389" spans="1:5" s="136" customFormat="1" x14ac:dyDescent="0.2">
      <c r="A1389" s="80"/>
      <c r="B1389" s="123"/>
      <c r="C1389" s="124"/>
      <c r="D1389" s="124"/>
      <c r="E1389" s="124"/>
    </row>
    <row r="1390" spans="1:5" s="136" customFormat="1" x14ac:dyDescent="0.2">
      <c r="A1390" s="80"/>
      <c r="B1390" s="123"/>
      <c r="C1390" s="124"/>
      <c r="D1390" s="124"/>
      <c r="E1390" s="124"/>
    </row>
    <row r="1391" spans="1:5" s="136" customFormat="1" x14ac:dyDescent="0.2">
      <c r="A1391" s="80"/>
      <c r="B1391" s="123"/>
      <c r="C1391" s="124"/>
      <c r="D1391" s="124"/>
      <c r="E1391" s="124"/>
    </row>
    <row r="1392" spans="1:5" s="136" customFormat="1" x14ac:dyDescent="0.2">
      <c r="A1392" s="80"/>
      <c r="B1392" s="123"/>
      <c r="C1392" s="124"/>
      <c r="D1392" s="124"/>
      <c r="E1392" s="124"/>
    </row>
    <row r="1393" spans="1:5" s="136" customFormat="1" x14ac:dyDescent="0.2">
      <c r="A1393" s="80"/>
      <c r="B1393" s="123"/>
      <c r="C1393" s="124"/>
      <c r="D1393" s="124"/>
      <c r="E1393" s="124"/>
    </row>
    <row r="1394" spans="1:5" s="136" customFormat="1" x14ac:dyDescent="0.2">
      <c r="A1394" s="80"/>
      <c r="B1394" s="123"/>
      <c r="C1394" s="124"/>
      <c r="D1394" s="124"/>
      <c r="E1394" s="124"/>
    </row>
    <row r="1395" spans="1:5" s="136" customFormat="1" x14ac:dyDescent="0.2">
      <c r="A1395" s="80"/>
      <c r="B1395" s="123"/>
      <c r="C1395" s="124"/>
      <c r="D1395" s="124"/>
      <c r="E1395" s="124"/>
    </row>
    <row r="1396" spans="1:5" s="136" customFormat="1" x14ac:dyDescent="0.2">
      <c r="A1396" s="80"/>
      <c r="B1396" s="123"/>
      <c r="C1396" s="124"/>
      <c r="D1396" s="124"/>
      <c r="E1396" s="124"/>
    </row>
    <row r="1397" spans="1:5" s="136" customFormat="1" x14ac:dyDescent="0.2">
      <c r="A1397" s="80"/>
      <c r="B1397" s="123"/>
      <c r="C1397" s="124"/>
      <c r="D1397" s="124"/>
      <c r="E1397" s="124"/>
    </row>
    <row r="1398" spans="1:5" s="136" customFormat="1" x14ac:dyDescent="0.2">
      <c r="A1398" s="80"/>
      <c r="B1398" s="123"/>
      <c r="C1398" s="124"/>
      <c r="D1398" s="124"/>
      <c r="E1398" s="124"/>
    </row>
    <row r="1399" spans="1:5" s="136" customFormat="1" x14ac:dyDescent="0.2">
      <c r="A1399" s="80"/>
      <c r="B1399" s="123"/>
      <c r="C1399" s="124"/>
      <c r="D1399" s="124"/>
      <c r="E1399" s="124"/>
    </row>
    <row r="1400" spans="1:5" s="136" customFormat="1" x14ac:dyDescent="0.2">
      <c r="A1400" s="80"/>
      <c r="B1400" s="123"/>
      <c r="C1400" s="124"/>
      <c r="D1400" s="124"/>
      <c r="E1400" s="124"/>
    </row>
    <row r="1401" spans="1:5" s="136" customFormat="1" x14ac:dyDescent="0.2">
      <c r="A1401" s="80"/>
      <c r="B1401" s="123"/>
      <c r="C1401" s="124"/>
      <c r="D1401" s="124"/>
      <c r="E1401" s="124"/>
    </row>
    <row r="1402" spans="1:5" s="136" customFormat="1" x14ac:dyDescent="0.2">
      <c r="A1402" s="80"/>
      <c r="B1402" s="123"/>
      <c r="C1402" s="124"/>
      <c r="D1402" s="124"/>
      <c r="E1402" s="124"/>
    </row>
    <row r="1403" spans="1:5" s="136" customFormat="1" x14ac:dyDescent="0.2">
      <c r="A1403" s="80"/>
      <c r="B1403" s="123"/>
      <c r="C1403" s="124"/>
      <c r="D1403" s="124"/>
      <c r="E1403" s="124"/>
    </row>
    <row r="1404" spans="1:5" s="136" customFormat="1" x14ac:dyDescent="0.2">
      <c r="A1404" s="80"/>
      <c r="B1404" s="123"/>
      <c r="C1404" s="124"/>
      <c r="D1404" s="124"/>
      <c r="E1404" s="124"/>
    </row>
    <row r="1405" spans="1:5" s="136" customFormat="1" x14ac:dyDescent="0.2">
      <c r="A1405" s="80"/>
      <c r="B1405" s="123"/>
      <c r="C1405" s="124"/>
      <c r="D1405" s="124"/>
      <c r="E1405" s="124"/>
    </row>
    <row r="1406" spans="1:5" s="136" customFormat="1" x14ac:dyDescent="0.2">
      <c r="A1406" s="80"/>
      <c r="B1406" s="123"/>
      <c r="C1406" s="124"/>
      <c r="D1406" s="124"/>
      <c r="E1406" s="124"/>
    </row>
    <row r="1407" spans="1:5" s="136" customFormat="1" x14ac:dyDescent="0.2">
      <c r="A1407" s="80"/>
      <c r="B1407" s="123"/>
      <c r="C1407" s="124"/>
      <c r="D1407" s="124"/>
      <c r="E1407" s="124"/>
    </row>
    <row r="1408" spans="1:5" s="136" customFormat="1" x14ac:dyDescent="0.2">
      <c r="A1408" s="80"/>
      <c r="B1408" s="123"/>
      <c r="C1408" s="124"/>
      <c r="D1408" s="124"/>
      <c r="E1408" s="124"/>
    </row>
    <row r="1409" spans="1:5" s="136" customFormat="1" x14ac:dyDescent="0.2">
      <c r="A1409" s="80"/>
      <c r="B1409" s="123"/>
      <c r="C1409" s="124"/>
      <c r="D1409" s="124"/>
      <c r="E1409" s="124"/>
    </row>
    <row r="1410" spans="1:5" s="136" customFormat="1" x14ac:dyDescent="0.2">
      <c r="A1410" s="80"/>
      <c r="B1410" s="123"/>
      <c r="C1410" s="124"/>
      <c r="D1410" s="124"/>
      <c r="E1410" s="124"/>
    </row>
    <row r="1411" spans="1:5" s="136" customFormat="1" x14ac:dyDescent="0.2">
      <c r="A1411" s="80"/>
      <c r="B1411" s="123"/>
      <c r="C1411" s="124"/>
      <c r="D1411" s="124"/>
      <c r="E1411" s="124"/>
    </row>
    <row r="1412" spans="1:5" s="136" customFormat="1" x14ac:dyDescent="0.2">
      <c r="A1412" s="80"/>
      <c r="B1412" s="123"/>
      <c r="C1412" s="124"/>
      <c r="D1412" s="124"/>
      <c r="E1412" s="124"/>
    </row>
    <row r="1413" spans="1:5" s="136" customFormat="1" x14ac:dyDescent="0.2">
      <c r="A1413" s="80"/>
      <c r="B1413" s="123"/>
      <c r="C1413" s="124"/>
      <c r="D1413" s="124"/>
      <c r="E1413" s="124"/>
    </row>
    <row r="1414" spans="1:5" s="136" customFormat="1" x14ac:dyDescent="0.2">
      <c r="A1414" s="80"/>
      <c r="B1414" s="123"/>
      <c r="C1414" s="124"/>
      <c r="D1414" s="124"/>
      <c r="E1414" s="124"/>
    </row>
    <row r="1415" spans="1:5" s="136" customFormat="1" x14ac:dyDescent="0.2">
      <c r="A1415" s="80"/>
      <c r="B1415" s="123"/>
      <c r="C1415" s="124"/>
      <c r="D1415" s="124"/>
      <c r="E1415" s="124"/>
    </row>
    <row r="1416" spans="1:5" s="136" customFormat="1" x14ac:dyDescent="0.2">
      <c r="A1416" s="80"/>
      <c r="B1416" s="123"/>
      <c r="C1416" s="124"/>
      <c r="D1416" s="124"/>
      <c r="E1416" s="124"/>
    </row>
    <row r="1417" spans="1:5" s="136" customFormat="1" x14ac:dyDescent="0.2">
      <c r="A1417" s="80"/>
      <c r="B1417" s="123"/>
      <c r="C1417" s="124"/>
      <c r="D1417" s="124"/>
      <c r="E1417" s="124"/>
    </row>
    <row r="1418" spans="1:5" s="136" customFormat="1" x14ac:dyDescent="0.2">
      <c r="A1418" s="80"/>
      <c r="B1418" s="123"/>
      <c r="C1418" s="124"/>
      <c r="D1418" s="124"/>
      <c r="E1418" s="124"/>
    </row>
    <row r="1419" spans="1:5" s="136" customFormat="1" x14ac:dyDescent="0.2">
      <c r="A1419" s="80"/>
      <c r="B1419" s="123"/>
      <c r="C1419" s="124"/>
      <c r="D1419" s="124"/>
      <c r="E1419" s="124"/>
    </row>
    <row r="1420" spans="1:5" s="136" customFormat="1" x14ac:dyDescent="0.2">
      <c r="A1420" s="80"/>
      <c r="B1420" s="123"/>
      <c r="C1420" s="124"/>
      <c r="D1420" s="124"/>
      <c r="E1420" s="124"/>
    </row>
    <row r="1421" spans="1:5" s="136" customFormat="1" x14ac:dyDescent="0.2">
      <c r="A1421" s="80"/>
      <c r="B1421" s="123"/>
      <c r="C1421" s="124"/>
      <c r="D1421" s="124"/>
      <c r="E1421" s="124"/>
    </row>
    <row r="1422" spans="1:5" s="136" customFormat="1" x14ac:dyDescent="0.2">
      <c r="A1422" s="80"/>
      <c r="B1422" s="123"/>
      <c r="C1422" s="124"/>
      <c r="D1422" s="124"/>
      <c r="E1422" s="124"/>
    </row>
    <row r="1423" spans="1:5" s="136" customFormat="1" x14ac:dyDescent="0.2">
      <c r="A1423" s="80"/>
      <c r="B1423" s="123"/>
      <c r="C1423" s="124"/>
      <c r="D1423" s="124"/>
      <c r="E1423" s="124"/>
    </row>
    <row r="1424" spans="1:5" s="136" customFormat="1" x14ac:dyDescent="0.2">
      <c r="A1424" s="80"/>
      <c r="B1424" s="123"/>
      <c r="C1424" s="124"/>
      <c r="D1424" s="124"/>
      <c r="E1424" s="124"/>
    </row>
    <row r="1425" spans="1:5" s="136" customFormat="1" x14ac:dyDescent="0.2">
      <c r="A1425" s="80"/>
      <c r="B1425" s="123"/>
      <c r="C1425" s="124"/>
      <c r="D1425" s="124"/>
      <c r="E1425" s="124"/>
    </row>
    <row r="1426" spans="1:5" s="136" customFormat="1" x14ac:dyDescent="0.2">
      <c r="A1426" s="80"/>
      <c r="B1426" s="123"/>
      <c r="C1426" s="124"/>
      <c r="D1426" s="124"/>
      <c r="E1426" s="124"/>
    </row>
    <row r="1427" spans="1:5" s="136" customFormat="1" x14ac:dyDescent="0.2">
      <c r="A1427" s="80"/>
      <c r="B1427" s="123"/>
      <c r="C1427" s="124"/>
      <c r="D1427" s="124"/>
      <c r="E1427" s="124"/>
    </row>
    <row r="1428" spans="1:5" s="136" customFormat="1" x14ac:dyDescent="0.2">
      <c r="A1428" s="80"/>
      <c r="B1428" s="123"/>
      <c r="C1428" s="124"/>
      <c r="D1428" s="124"/>
      <c r="E1428" s="124"/>
    </row>
    <row r="1429" spans="1:5" s="136" customFormat="1" x14ac:dyDescent="0.2">
      <c r="A1429" s="80"/>
      <c r="B1429" s="123"/>
      <c r="C1429" s="124"/>
      <c r="D1429" s="124"/>
      <c r="E1429" s="124"/>
    </row>
    <row r="1430" spans="1:5" s="136" customFormat="1" x14ac:dyDescent="0.2">
      <c r="A1430" s="80"/>
      <c r="B1430" s="123"/>
      <c r="C1430" s="124"/>
      <c r="D1430" s="124"/>
      <c r="E1430" s="124"/>
    </row>
    <row r="1431" spans="1:5" s="136" customFormat="1" x14ac:dyDescent="0.2">
      <c r="A1431" s="80"/>
      <c r="B1431" s="123"/>
      <c r="C1431" s="124"/>
      <c r="D1431" s="124"/>
      <c r="E1431" s="124"/>
    </row>
    <row r="1432" spans="1:5" s="136" customFormat="1" x14ac:dyDescent="0.2">
      <c r="A1432" s="80"/>
      <c r="B1432" s="123"/>
      <c r="C1432" s="124"/>
      <c r="D1432" s="124"/>
      <c r="E1432" s="124"/>
    </row>
    <row r="1433" spans="1:5" s="136" customFormat="1" x14ac:dyDescent="0.2">
      <c r="A1433" s="80"/>
      <c r="B1433" s="123"/>
      <c r="C1433" s="124"/>
      <c r="D1433" s="124"/>
      <c r="E1433" s="124"/>
    </row>
    <row r="1434" spans="1:5" s="136" customFormat="1" x14ac:dyDescent="0.2">
      <c r="A1434" s="80"/>
      <c r="B1434" s="123"/>
      <c r="C1434" s="124"/>
      <c r="D1434" s="124"/>
      <c r="E1434" s="124"/>
    </row>
    <row r="1435" spans="1:5" s="136" customFormat="1" x14ac:dyDescent="0.2">
      <c r="A1435" s="80"/>
      <c r="B1435" s="123"/>
      <c r="C1435" s="124"/>
      <c r="D1435" s="124"/>
      <c r="E1435" s="124"/>
    </row>
    <row r="1436" spans="1:5" s="136" customFormat="1" x14ac:dyDescent="0.2">
      <c r="A1436" s="80"/>
      <c r="B1436" s="123"/>
      <c r="C1436" s="124"/>
      <c r="D1436" s="124"/>
      <c r="E1436" s="124"/>
    </row>
    <row r="1437" spans="1:5" s="136" customFormat="1" x14ac:dyDescent="0.2">
      <c r="A1437" s="80"/>
      <c r="B1437" s="123"/>
      <c r="C1437" s="124"/>
      <c r="D1437" s="124"/>
      <c r="E1437" s="124"/>
    </row>
    <row r="1438" spans="1:5" s="136" customFormat="1" x14ac:dyDescent="0.2">
      <c r="A1438" s="80"/>
      <c r="B1438" s="123"/>
      <c r="C1438" s="124"/>
      <c r="D1438" s="124"/>
      <c r="E1438" s="124"/>
    </row>
    <row r="1439" spans="1:5" s="136" customFormat="1" x14ac:dyDescent="0.2">
      <c r="A1439" s="80"/>
      <c r="B1439" s="123"/>
      <c r="C1439" s="124"/>
      <c r="D1439" s="124"/>
      <c r="E1439" s="124"/>
    </row>
    <row r="1440" spans="1:5" s="136" customFormat="1" x14ac:dyDescent="0.2">
      <c r="A1440" s="80"/>
      <c r="B1440" s="123"/>
      <c r="C1440" s="124"/>
      <c r="D1440" s="124"/>
      <c r="E1440" s="124"/>
    </row>
    <row r="1441" spans="1:5" s="136" customFormat="1" x14ac:dyDescent="0.2">
      <c r="A1441" s="80"/>
      <c r="B1441" s="123"/>
      <c r="C1441" s="124"/>
      <c r="D1441" s="124"/>
      <c r="E1441" s="124"/>
    </row>
    <row r="1442" spans="1:5" s="136" customFormat="1" x14ac:dyDescent="0.2">
      <c r="A1442" s="80"/>
      <c r="B1442" s="123"/>
      <c r="C1442" s="124"/>
      <c r="D1442" s="124"/>
      <c r="E1442" s="124"/>
    </row>
    <row r="1443" spans="1:5" s="136" customFormat="1" x14ac:dyDescent="0.2">
      <c r="A1443" s="80"/>
      <c r="B1443" s="123"/>
      <c r="C1443" s="124"/>
      <c r="D1443" s="124"/>
      <c r="E1443" s="124"/>
    </row>
    <row r="1444" spans="1:5" s="136" customFormat="1" x14ac:dyDescent="0.2">
      <c r="A1444" s="80"/>
      <c r="B1444" s="123"/>
      <c r="C1444" s="124"/>
      <c r="D1444" s="124"/>
      <c r="E1444" s="124"/>
    </row>
    <row r="1445" spans="1:5" s="136" customFormat="1" x14ac:dyDescent="0.2">
      <c r="A1445" s="80"/>
      <c r="B1445" s="123"/>
      <c r="C1445" s="124"/>
      <c r="D1445" s="124"/>
      <c r="E1445" s="124"/>
    </row>
    <row r="1446" spans="1:5" s="136" customFormat="1" x14ac:dyDescent="0.2">
      <c r="A1446" s="80"/>
      <c r="B1446" s="123"/>
      <c r="C1446" s="124"/>
      <c r="D1446" s="124"/>
      <c r="E1446" s="124"/>
    </row>
    <row r="1447" spans="1:5" s="136" customFormat="1" x14ac:dyDescent="0.2">
      <c r="A1447" s="80"/>
      <c r="B1447" s="123"/>
      <c r="C1447" s="124"/>
      <c r="D1447" s="124"/>
      <c r="E1447" s="124"/>
    </row>
    <row r="1448" spans="1:5" s="136" customFormat="1" x14ac:dyDescent="0.2">
      <c r="A1448" s="80"/>
      <c r="B1448" s="123"/>
      <c r="C1448" s="124"/>
      <c r="D1448" s="124"/>
      <c r="E1448" s="124"/>
    </row>
    <row r="1449" spans="1:5" s="136" customFormat="1" x14ac:dyDescent="0.2">
      <c r="A1449" s="80"/>
      <c r="B1449" s="123"/>
      <c r="C1449" s="124"/>
      <c r="D1449" s="124"/>
      <c r="E1449" s="124"/>
    </row>
    <row r="1450" spans="1:5" s="136" customFormat="1" x14ac:dyDescent="0.2">
      <c r="A1450" s="80"/>
      <c r="B1450" s="123"/>
      <c r="C1450" s="124"/>
      <c r="D1450" s="124"/>
      <c r="E1450" s="124"/>
    </row>
    <row r="1451" spans="1:5" s="136" customFormat="1" x14ac:dyDescent="0.2">
      <c r="A1451" s="80"/>
      <c r="B1451" s="123"/>
      <c r="C1451" s="124"/>
      <c r="D1451" s="124"/>
      <c r="E1451" s="124"/>
    </row>
    <row r="1452" spans="1:5" s="136" customFormat="1" x14ac:dyDescent="0.2">
      <c r="A1452" s="80"/>
      <c r="B1452" s="123"/>
      <c r="C1452" s="124"/>
      <c r="D1452" s="124"/>
      <c r="E1452" s="124"/>
    </row>
    <row r="1453" spans="1:5" s="136" customFormat="1" x14ac:dyDescent="0.2">
      <c r="A1453" s="80"/>
      <c r="B1453" s="123"/>
      <c r="C1453" s="124"/>
      <c r="D1453" s="124"/>
      <c r="E1453" s="124"/>
    </row>
    <row r="1454" spans="1:5" s="136" customFormat="1" x14ac:dyDescent="0.2">
      <c r="A1454" s="80"/>
      <c r="B1454" s="123"/>
      <c r="C1454" s="124"/>
      <c r="D1454" s="124"/>
      <c r="E1454" s="124"/>
    </row>
    <row r="1455" spans="1:5" s="136" customFormat="1" x14ac:dyDescent="0.2">
      <c r="A1455" s="80"/>
      <c r="B1455" s="123"/>
      <c r="C1455" s="124"/>
      <c r="D1455" s="124"/>
      <c r="E1455" s="124"/>
    </row>
    <row r="1456" spans="1:5" s="136" customFormat="1" x14ac:dyDescent="0.2">
      <c r="A1456" s="80"/>
      <c r="B1456" s="123"/>
      <c r="C1456" s="124"/>
      <c r="D1456" s="124"/>
      <c r="E1456" s="124"/>
    </row>
    <row r="1457" spans="1:5" s="136" customFormat="1" x14ac:dyDescent="0.2">
      <c r="A1457" s="80"/>
      <c r="B1457" s="123"/>
      <c r="C1457" s="124"/>
      <c r="D1457" s="124"/>
      <c r="E1457" s="124"/>
    </row>
    <row r="1458" spans="1:5" s="136" customFormat="1" x14ac:dyDescent="0.2">
      <c r="A1458" s="80"/>
      <c r="B1458" s="123"/>
      <c r="C1458" s="124"/>
      <c r="D1458" s="124"/>
      <c r="E1458" s="124"/>
    </row>
    <row r="1459" spans="1:5" s="136" customFormat="1" x14ac:dyDescent="0.2">
      <c r="A1459" s="80"/>
      <c r="B1459" s="123"/>
      <c r="C1459" s="124"/>
      <c r="D1459" s="124"/>
      <c r="E1459" s="124"/>
    </row>
    <row r="1460" spans="1:5" s="136" customFormat="1" x14ac:dyDescent="0.2">
      <c r="A1460" s="80"/>
      <c r="B1460" s="123"/>
      <c r="C1460" s="124"/>
      <c r="D1460" s="124"/>
      <c r="E1460" s="124"/>
    </row>
    <row r="1461" spans="1:5" s="136" customFormat="1" x14ac:dyDescent="0.2">
      <c r="A1461" s="80"/>
      <c r="B1461" s="123"/>
      <c r="C1461" s="124"/>
      <c r="D1461" s="124"/>
      <c r="E1461" s="124"/>
    </row>
    <row r="1462" spans="1:5" s="136" customFormat="1" x14ac:dyDescent="0.2">
      <c r="A1462" s="80"/>
      <c r="B1462" s="123"/>
      <c r="C1462" s="124"/>
      <c r="D1462" s="124"/>
      <c r="E1462" s="124"/>
    </row>
    <row r="1463" spans="1:5" s="136" customFormat="1" x14ac:dyDescent="0.2">
      <c r="A1463" s="80"/>
      <c r="B1463" s="123"/>
      <c r="C1463" s="124"/>
      <c r="D1463" s="124"/>
      <c r="E1463" s="124"/>
    </row>
    <row r="1464" spans="1:5" s="136" customFormat="1" x14ac:dyDescent="0.2">
      <c r="A1464" s="80"/>
      <c r="B1464" s="123"/>
      <c r="C1464" s="124"/>
      <c r="D1464" s="124"/>
      <c r="E1464" s="124"/>
    </row>
    <row r="1465" spans="1:5" s="136" customFormat="1" x14ac:dyDescent="0.2">
      <c r="A1465" s="80"/>
      <c r="B1465" s="123"/>
      <c r="C1465" s="124"/>
      <c r="D1465" s="124"/>
      <c r="E1465" s="124"/>
    </row>
    <row r="1466" spans="1:5" s="136" customFormat="1" x14ac:dyDescent="0.2">
      <c r="A1466" s="80"/>
      <c r="B1466" s="123"/>
      <c r="C1466" s="124"/>
      <c r="D1466" s="124"/>
      <c r="E1466" s="124"/>
    </row>
    <row r="1467" spans="1:5" s="136" customFormat="1" x14ac:dyDescent="0.2">
      <c r="A1467" s="80"/>
      <c r="B1467" s="123"/>
      <c r="C1467" s="124"/>
      <c r="D1467" s="124"/>
      <c r="E1467" s="124"/>
    </row>
    <row r="1468" spans="1:5" s="136" customFormat="1" x14ac:dyDescent="0.2">
      <c r="A1468" s="80"/>
      <c r="B1468" s="123"/>
      <c r="C1468" s="124"/>
      <c r="D1468" s="124"/>
      <c r="E1468" s="124"/>
    </row>
    <row r="1469" spans="1:5" s="136" customFormat="1" x14ac:dyDescent="0.2">
      <c r="A1469" s="80"/>
      <c r="B1469" s="123"/>
      <c r="C1469" s="124"/>
      <c r="D1469" s="124"/>
      <c r="E1469" s="124"/>
    </row>
    <row r="1470" spans="1:5" s="136" customFormat="1" x14ac:dyDescent="0.2">
      <c r="A1470" s="80"/>
      <c r="B1470" s="123"/>
      <c r="C1470" s="124"/>
      <c r="D1470" s="124"/>
      <c r="E1470" s="124"/>
    </row>
    <row r="1471" spans="1:5" s="136" customFormat="1" x14ac:dyDescent="0.2">
      <c r="A1471" s="80"/>
      <c r="B1471" s="123"/>
      <c r="C1471" s="124"/>
      <c r="D1471" s="124"/>
      <c r="E1471" s="124"/>
    </row>
    <row r="1472" spans="1:5" s="136" customFormat="1" x14ac:dyDescent="0.2">
      <c r="A1472" s="80"/>
      <c r="B1472" s="123"/>
      <c r="C1472" s="124"/>
      <c r="D1472" s="124"/>
      <c r="E1472" s="124"/>
    </row>
    <row r="1473" spans="1:5" s="136" customFormat="1" x14ac:dyDescent="0.2">
      <c r="A1473" s="80"/>
      <c r="B1473" s="123"/>
      <c r="C1473" s="124"/>
      <c r="D1473" s="124"/>
      <c r="E1473" s="124"/>
    </row>
    <row r="1474" spans="1:5" s="136" customFormat="1" x14ac:dyDescent="0.2">
      <c r="A1474" s="80"/>
      <c r="B1474" s="123"/>
      <c r="C1474" s="124"/>
      <c r="D1474" s="124"/>
      <c r="E1474" s="124"/>
    </row>
    <row r="1475" spans="1:5" s="136" customFormat="1" x14ac:dyDescent="0.2">
      <c r="A1475" s="80"/>
      <c r="B1475" s="123"/>
      <c r="C1475" s="124"/>
      <c r="D1475" s="124"/>
      <c r="E1475" s="124"/>
    </row>
    <row r="1476" spans="1:5" s="136" customFormat="1" x14ac:dyDescent="0.2">
      <c r="A1476" s="80"/>
      <c r="B1476" s="123"/>
      <c r="C1476" s="124"/>
      <c r="D1476" s="124"/>
      <c r="E1476" s="124"/>
    </row>
    <row r="1477" spans="1:5" s="136" customFormat="1" x14ac:dyDescent="0.2">
      <c r="A1477" s="80"/>
      <c r="B1477" s="123"/>
      <c r="C1477" s="124"/>
      <c r="D1477" s="124"/>
      <c r="E1477" s="124"/>
    </row>
    <row r="1478" spans="1:5" s="136" customFormat="1" x14ac:dyDescent="0.2">
      <c r="A1478" s="80"/>
      <c r="B1478" s="123"/>
      <c r="C1478" s="124"/>
      <c r="D1478" s="124"/>
      <c r="E1478" s="124"/>
    </row>
    <row r="1479" spans="1:5" s="136" customFormat="1" x14ac:dyDescent="0.2">
      <c r="A1479" s="80"/>
      <c r="B1479" s="123"/>
      <c r="C1479" s="124"/>
      <c r="D1479" s="124"/>
      <c r="E1479" s="124"/>
    </row>
    <row r="1480" spans="1:5" s="136" customFormat="1" x14ac:dyDescent="0.2">
      <c r="A1480" s="80"/>
      <c r="B1480" s="123"/>
      <c r="C1480" s="124"/>
      <c r="D1480" s="124"/>
      <c r="E1480" s="124"/>
    </row>
    <row r="1481" spans="1:5" s="136" customFormat="1" x14ac:dyDescent="0.2">
      <c r="A1481" s="80"/>
      <c r="B1481" s="123"/>
      <c r="C1481" s="124"/>
      <c r="D1481" s="124"/>
      <c r="E1481" s="124"/>
    </row>
    <row r="1482" spans="1:5" s="136" customFormat="1" x14ac:dyDescent="0.2">
      <c r="A1482" s="80"/>
      <c r="B1482" s="123"/>
      <c r="C1482" s="124"/>
      <c r="D1482" s="124"/>
      <c r="E1482" s="124"/>
    </row>
    <row r="1483" spans="1:5" s="136" customFormat="1" x14ac:dyDescent="0.2">
      <c r="A1483" s="80"/>
      <c r="B1483" s="123"/>
      <c r="C1483" s="124"/>
      <c r="D1483" s="124"/>
      <c r="E1483" s="124"/>
    </row>
    <row r="1484" spans="1:5" s="136" customFormat="1" x14ac:dyDescent="0.2">
      <c r="A1484" s="80"/>
      <c r="B1484" s="123"/>
      <c r="C1484" s="124"/>
      <c r="D1484" s="124"/>
      <c r="E1484" s="124"/>
    </row>
    <row r="1485" spans="1:5" s="136" customFormat="1" x14ac:dyDescent="0.2">
      <c r="A1485" s="80"/>
      <c r="B1485" s="123"/>
      <c r="C1485" s="124"/>
      <c r="D1485" s="124"/>
      <c r="E1485" s="124"/>
    </row>
    <row r="1486" spans="1:5" s="136" customFormat="1" x14ac:dyDescent="0.2">
      <c r="A1486" s="80"/>
      <c r="B1486" s="123"/>
      <c r="C1486" s="124"/>
      <c r="D1486" s="124"/>
      <c r="E1486" s="124"/>
    </row>
    <row r="1487" spans="1:5" s="136" customFormat="1" x14ac:dyDescent="0.2">
      <c r="A1487" s="80"/>
      <c r="B1487" s="123"/>
      <c r="C1487" s="124"/>
      <c r="D1487" s="124"/>
      <c r="E1487" s="124"/>
    </row>
    <row r="1488" spans="1:5" s="136" customFormat="1" x14ac:dyDescent="0.2">
      <c r="A1488" s="80"/>
      <c r="B1488" s="123"/>
      <c r="C1488" s="124"/>
      <c r="D1488" s="124"/>
      <c r="E1488" s="124"/>
    </row>
    <row r="1489" spans="1:5" s="136" customFormat="1" x14ac:dyDescent="0.2">
      <c r="A1489" s="80"/>
      <c r="B1489" s="123"/>
      <c r="C1489" s="124"/>
      <c r="D1489" s="124"/>
      <c r="E1489" s="124"/>
    </row>
    <row r="1490" spans="1:5" s="136" customFormat="1" x14ac:dyDescent="0.2">
      <c r="A1490" s="80"/>
      <c r="B1490" s="123"/>
      <c r="C1490" s="124"/>
      <c r="D1490" s="124"/>
      <c r="E1490" s="124"/>
    </row>
    <row r="1491" spans="1:5" s="136" customFormat="1" x14ac:dyDescent="0.2">
      <c r="A1491" s="80"/>
      <c r="B1491" s="123"/>
      <c r="C1491" s="124"/>
      <c r="D1491" s="124"/>
      <c r="E1491" s="124"/>
    </row>
    <row r="1492" spans="1:5" s="136" customFormat="1" x14ac:dyDescent="0.2">
      <c r="A1492" s="80"/>
      <c r="B1492" s="123"/>
      <c r="C1492" s="124"/>
      <c r="D1492" s="124"/>
      <c r="E1492" s="124"/>
    </row>
    <row r="1493" spans="1:5" s="136" customFormat="1" x14ac:dyDescent="0.2">
      <c r="A1493" s="80"/>
      <c r="B1493" s="123"/>
      <c r="C1493" s="124"/>
      <c r="D1493" s="124"/>
      <c r="E1493" s="124"/>
    </row>
    <row r="1494" spans="1:5" s="136" customFormat="1" x14ac:dyDescent="0.2">
      <c r="A1494" s="80"/>
      <c r="B1494" s="123"/>
      <c r="C1494" s="124"/>
      <c r="D1494" s="124"/>
      <c r="E1494" s="124"/>
    </row>
    <row r="1495" spans="1:5" s="136" customFormat="1" x14ac:dyDescent="0.2">
      <c r="A1495" s="80"/>
      <c r="B1495" s="123"/>
      <c r="C1495" s="124"/>
      <c r="D1495" s="124"/>
      <c r="E1495" s="124"/>
    </row>
    <row r="1496" spans="1:5" s="136" customFormat="1" x14ac:dyDescent="0.2">
      <c r="A1496" s="80"/>
      <c r="B1496" s="123"/>
      <c r="C1496" s="124"/>
      <c r="D1496" s="124"/>
      <c r="E1496" s="124"/>
    </row>
    <row r="1497" spans="1:5" s="136" customFormat="1" x14ac:dyDescent="0.2">
      <c r="A1497" s="80"/>
      <c r="B1497" s="123"/>
      <c r="C1497" s="124"/>
      <c r="D1497" s="124"/>
      <c r="E1497" s="124"/>
    </row>
    <row r="1498" spans="1:5" s="136" customFormat="1" x14ac:dyDescent="0.2">
      <c r="A1498" s="80"/>
      <c r="B1498" s="123"/>
      <c r="C1498" s="124"/>
      <c r="D1498" s="124"/>
      <c r="E1498" s="124"/>
    </row>
    <row r="1499" spans="1:5" s="136" customFormat="1" x14ac:dyDescent="0.2">
      <c r="A1499" s="80"/>
      <c r="B1499" s="123"/>
      <c r="C1499" s="124"/>
      <c r="D1499" s="124"/>
      <c r="E1499" s="124"/>
    </row>
    <row r="1500" spans="1:5" s="136" customFormat="1" x14ac:dyDescent="0.2">
      <c r="A1500" s="80"/>
      <c r="B1500" s="123"/>
      <c r="C1500" s="124"/>
      <c r="D1500" s="124"/>
      <c r="E1500" s="124"/>
    </row>
    <row r="1501" spans="1:5" s="136" customFormat="1" x14ac:dyDescent="0.2">
      <c r="A1501" s="80"/>
      <c r="B1501" s="123"/>
      <c r="C1501" s="124"/>
      <c r="D1501" s="124"/>
      <c r="E1501" s="124"/>
    </row>
    <row r="1502" spans="1:5" s="136" customFormat="1" x14ac:dyDescent="0.2">
      <c r="A1502" s="80"/>
      <c r="B1502" s="123"/>
      <c r="C1502" s="124"/>
      <c r="D1502" s="124"/>
      <c r="E1502" s="124"/>
    </row>
    <row r="1503" spans="1:5" s="136" customFormat="1" x14ac:dyDescent="0.2">
      <c r="A1503" s="80"/>
      <c r="B1503" s="123"/>
      <c r="C1503" s="124"/>
      <c r="D1503" s="124"/>
      <c r="E1503" s="124"/>
    </row>
    <row r="1504" spans="1:5" s="136" customFormat="1" x14ac:dyDescent="0.2">
      <c r="A1504" s="80"/>
      <c r="B1504" s="123"/>
      <c r="C1504" s="124"/>
      <c r="D1504" s="124"/>
      <c r="E1504" s="124"/>
    </row>
    <row r="1505" spans="1:5" s="136" customFormat="1" x14ac:dyDescent="0.2">
      <c r="A1505" s="80"/>
      <c r="B1505" s="123"/>
      <c r="C1505" s="124"/>
      <c r="D1505" s="124"/>
      <c r="E1505" s="124"/>
    </row>
    <row r="1506" spans="1:5" s="136" customFormat="1" x14ac:dyDescent="0.2">
      <c r="A1506" s="80"/>
      <c r="B1506" s="123"/>
      <c r="C1506" s="124"/>
      <c r="D1506" s="124"/>
      <c r="E1506" s="124"/>
    </row>
    <row r="1507" spans="1:5" s="136" customFormat="1" x14ac:dyDescent="0.2">
      <c r="A1507" s="80"/>
      <c r="B1507" s="123"/>
      <c r="C1507" s="124"/>
      <c r="D1507" s="124"/>
      <c r="E1507" s="124"/>
    </row>
    <row r="1508" spans="1:5" s="136" customFormat="1" x14ac:dyDescent="0.2">
      <c r="A1508" s="80"/>
      <c r="B1508" s="123"/>
      <c r="C1508" s="124"/>
      <c r="D1508" s="124"/>
      <c r="E1508" s="124"/>
    </row>
    <row r="1509" spans="1:5" s="136" customFormat="1" x14ac:dyDescent="0.2">
      <c r="A1509" s="80"/>
      <c r="B1509" s="123"/>
      <c r="C1509" s="124"/>
      <c r="D1509" s="124"/>
      <c r="E1509" s="124"/>
    </row>
    <row r="1510" spans="1:5" s="136" customFormat="1" x14ac:dyDescent="0.2">
      <c r="A1510" s="80"/>
      <c r="B1510" s="123"/>
      <c r="C1510" s="124"/>
      <c r="D1510" s="124"/>
      <c r="E1510" s="124"/>
    </row>
    <row r="1511" spans="1:5" s="136" customFormat="1" x14ac:dyDescent="0.2">
      <c r="A1511" s="80"/>
      <c r="B1511" s="123"/>
      <c r="C1511" s="124"/>
      <c r="D1511" s="124"/>
      <c r="E1511" s="124"/>
    </row>
    <row r="1512" spans="1:5" s="136" customFormat="1" x14ac:dyDescent="0.2">
      <c r="A1512" s="80"/>
      <c r="B1512" s="123"/>
      <c r="C1512" s="124"/>
      <c r="D1512" s="124"/>
      <c r="E1512" s="124"/>
    </row>
    <row r="1513" spans="1:5" s="136" customFormat="1" x14ac:dyDescent="0.2">
      <c r="A1513" s="80"/>
      <c r="B1513" s="123"/>
      <c r="C1513" s="124"/>
      <c r="D1513" s="124"/>
      <c r="E1513" s="124"/>
    </row>
    <row r="1514" spans="1:5" s="136" customFormat="1" x14ac:dyDescent="0.2">
      <c r="A1514" s="80"/>
      <c r="B1514" s="123"/>
      <c r="C1514" s="124"/>
      <c r="D1514" s="124"/>
      <c r="E1514" s="124"/>
    </row>
    <row r="1515" spans="1:5" s="136" customFormat="1" x14ac:dyDescent="0.2">
      <c r="A1515" s="80"/>
      <c r="B1515" s="123"/>
      <c r="C1515" s="124"/>
      <c r="D1515" s="124"/>
      <c r="E1515" s="124"/>
    </row>
    <row r="1516" spans="1:5" s="136" customFormat="1" x14ac:dyDescent="0.2">
      <c r="A1516" s="80"/>
      <c r="B1516" s="123"/>
      <c r="C1516" s="124"/>
      <c r="D1516" s="124"/>
      <c r="E1516" s="124"/>
    </row>
    <row r="1517" spans="1:5" s="136" customFormat="1" x14ac:dyDescent="0.2">
      <c r="A1517" s="80"/>
      <c r="B1517" s="123"/>
      <c r="C1517" s="124"/>
      <c r="D1517" s="124"/>
      <c r="E1517" s="124"/>
    </row>
    <row r="1518" spans="1:5" s="136" customFormat="1" x14ac:dyDescent="0.2">
      <c r="A1518" s="80"/>
      <c r="B1518" s="123"/>
      <c r="C1518" s="124"/>
      <c r="D1518" s="124"/>
      <c r="E1518" s="124"/>
    </row>
    <row r="1519" spans="1:5" s="136" customFormat="1" x14ac:dyDescent="0.2">
      <c r="A1519" s="80"/>
      <c r="B1519" s="123"/>
      <c r="C1519" s="124"/>
      <c r="D1519" s="124"/>
      <c r="E1519" s="124"/>
    </row>
    <row r="1520" spans="1:5" s="136" customFormat="1" x14ac:dyDescent="0.2">
      <c r="A1520" s="80"/>
      <c r="B1520" s="123"/>
      <c r="C1520" s="124"/>
      <c r="D1520" s="124"/>
      <c r="E1520" s="124"/>
    </row>
    <row r="1521" spans="1:5" s="136" customFormat="1" x14ac:dyDescent="0.2">
      <c r="A1521" s="80"/>
      <c r="B1521" s="123"/>
      <c r="C1521" s="124"/>
      <c r="D1521" s="124"/>
      <c r="E1521" s="124"/>
    </row>
    <row r="1522" spans="1:5" s="136" customFormat="1" x14ac:dyDescent="0.2">
      <c r="A1522" s="80"/>
      <c r="B1522" s="123"/>
      <c r="C1522" s="124"/>
      <c r="D1522" s="124"/>
      <c r="E1522" s="124"/>
    </row>
    <row r="1523" spans="1:5" s="136" customFormat="1" x14ac:dyDescent="0.2">
      <c r="A1523" s="80"/>
      <c r="B1523" s="123"/>
      <c r="C1523" s="124"/>
      <c r="D1523" s="124"/>
      <c r="E1523" s="124"/>
    </row>
    <row r="1524" spans="1:5" s="136" customFormat="1" x14ac:dyDescent="0.2">
      <c r="A1524" s="80"/>
      <c r="B1524" s="123"/>
      <c r="C1524" s="124"/>
      <c r="D1524" s="124"/>
      <c r="E1524" s="124"/>
    </row>
    <row r="1525" spans="1:5" s="136" customFormat="1" x14ac:dyDescent="0.2">
      <c r="A1525" s="80"/>
      <c r="B1525" s="123"/>
      <c r="C1525" s="124"/>
      <c r="D1525" s="124"/>
      <c r="E1525" s="124"/>
    </row>
    <row r="1526" spans="1:5" s="136" customFormat="1" x14ac:dyDescent="0.2">
      <c r="A1526" s="80"/>
      <c r="B1526" s="123"/>
      <c r="C1526" s="124"/>
      <c r="D1526" s="124"/>
      <c r="E1526" s="124"/>
    </row>
    <row r="1527" spans="1:5" s="136" customFormat="1" x14ac:dyDescent="0.2">
      <c r="A1527" s="80"/>
      <c r="B1527" s="123"/>
      <c r="C1527" s="124"/>
      <c r="D1527" s="124"/>
      <c r="E1527" s="124"/>
    </row>
    <row r="1528" spans="1:5" s="136" customFormat="1" x14ac:dyDescent="0.2">
      <c r="A1528" s="80"/>
      <c r="B1528" s="123"/>
      <c r="C1528" s="124"/>
      <c r="D1528" s="124"/>
      <c r="E1528" s="124"/>
    </row>
    <row r="1529" spans="1:5" s="136" customFormat="1" x14ac:dyDescent="0.2">
      <c r="A1529" s="80"/>
      <c r="B1529" s="123"/>
      <c r="C1529" s="124"/>
      <c r="D1529" s="124"/>
      <c r="E1529" s="124"/>
    </row>
    <row r="1530" spans="1:5" s="136" customFormat="1" x14ac:dyDescent="0.2">
      <c r="A1530" s="80"/>
      <c r="B1530" s="123"/>
      <c r="C1530" s="124"/>
      <c r="D1530" s="124"/>
      <c r="E1530" s="124"/>
    </row>
    <row r="1531" spans="1:5" s="136" customFormat="1" x14ac:dyDescent="0.2">
      <c r="A1531" s="80"/>
      <c r="B1531" s="123"/>
      <c r="C1531" s="124"/>
      <c r="D1531" s="124"/>
      <c r="E1531" s="124"/>
    </row>
    <row r="1532" spans="1:5" s="136" customFormat="1" x14ac:dyDescent="0.2">
      <c r="A1532" s="80"/>
      <c r="B1532" s="123"/>
      <c r="C1532" s="124"/>
      <c r="D1532" s="124"/>
      <c r="E1532" s="124"/>
    </row>
    <row r="1533" spans="1:5" s="136" customFormat="1" x14ac:dyDescent="0.2">
      <c r="A1533" s="80"/>
      <c r="B1533" s="123"/>
      <c r="C1533" s="124"/>
      <c r="D1533" s="124"/>
      <c r="E1533" s="124"/>
    </row>
    <row r="1534" spans="1:5" s="136" customFormat="1" x14ac:dyDescent="0.2">
      <c r="A1534" s="80"/>
      <c r="B1534" s="123"/>
      <c r="C1534" s="124"/>
      <c r="D1534" s="124"/>
      <c r="E1534" s="124"/>
    </row>
    <row r="1535" spans="1:5" s="136" customFormat="1" x14ac:dyDescent="0.2">
      <c r="A1535" s="80"/>
      <c r="B1535" s="123"/>
      <c r="C1535" s="124"/>
      <c r="D1535" s="124"/>
      <c r="E1535" s="124"/>
    </row>
    <row r="1536" spans="1:5" s="136" customFormat="1" x14ac:dyDescent="0.2">
      <c r="A1536" s="80"/>
      <c r="B1536" s="123"/>
      <c r="C1536" s="124"/>
      <c r="D1536" s="124"/>
      <c r="E1536" s="124"/>
    </row>
    <row r="1537" spans="1:5" s="136" customFormat="1" x14ac:dyDescent="0.2">
      <c r="A1537" s="80"/>
      <c r="B1537" s="123"/>
      <c r="C1537" s="124"/>
      <c r="D1537" s="124"/>
      <c r="E1537" s="124"/>
    </row>
    <row r="1538" spans="1:5" s="136" customFormat="1" x14ac:dyDescent="0.2">
      <c r="A1538" s="80"/>
      <c r="B1538" s="123"/>
      <c r="C1538" s="124"/>
      <c r="D1538" s="124"/>
      <c r="E1538" s="124"/>
    </row>
    <row r="1539" spans="1:5" s="136" customFormat="1" x14ac:dyDescent="0.2">
      <c r="A1539" s="80"/>
      <c r="B1539" s="123"/>
      <c r="C1539" s="124"/>
      <c r="D1539" s="124"/>
      <c r="E1539" s="124"/>
    </row>
    <row r="1540" spans="1:5" s="136" customFormat="1" x14ac:dyDescent="0.2">
      <c r="A1540" s="80"/>
      <c r="B1540" s="123"/>
      <c r="C1540" s="124"/>
      <c r="D1540" s="124"/>
      <c r="E1540" s="124"/>
    </row>
    <row r="1541" spans="1:5" s="136" customFormat="1" x14ac:dyDescent="0.2">
      <c r="A1541" s="80"/>
      <c r="B1541" s="123"/>
      <c r="C1541" s="124"/>
      <c r="D1541" s="124"/>
      <c r="E1541" s="124"/>
    </row>
    <row r="1542" spans="1:5" s="136" customFormat="1" x14ac:dyDescent="0.2">
      <c r="A1542" s="80"/>
      <c r="B1542" s="123"/>
      <c r="C1542" s="124"/>
      <c r="D1542" s="124"/>
      <c r="E1542" s="124"/>
    </row>
    <row r="1543" spans="1:5" s="136" customFormat="1" x14ac:dyDescent="0.2">
      <c r="A1543" s="80"/>
      <c r="B1543" s="123"/>
      <c r="C1543" s="124"/>
      <c r="D1543" s="124"/>
      <c r="E1543" s="124"/>
    </row>
    <row r="1544" spans="1:5" s="136" customFormat="1" x14ac:dyDescent="0.2">
      <c r="A1544" s="80"/>
      <c r="B1544" s="123"/>
      <c r="C1544" s="124"/>
      <c r="D1544" s="124"/>
      <c r="E1544" s="124"/>
    </row>
    <row r="1545" spans="1:5" s="136" customFormat="1" x14ac:dyDescent="0.2">
      <c r="A1545" s="80"/>
      <c r="B1545" s="123"/>
      <c r="C1545" s="124"/>
      <c r="D1545" s="124"/>
      <c r="E1545" s="124"/>
    </row>
    <row r="1546" spans="1:5" s="136" customFormat="1" x14ac:dyDescent="0.2">
      <c r="A1546" s="80"/>
      <c r="B1546" s="123"/>
      <c r="C1546" s="124"/>
      <c r="D1546" s="124"/>
      <c r="E1546" s="124"/>
    </row>
    <row r="1547" spans="1:5" s="136" customFormat="1" x14ac:dyDescent="0.2">
      <c r="A1547" s="80"/>
      <c r="B1547" s="123"/>
      <c r="C1547" s="124"/>
      <c r="D1547" s="124"/>
      <c r="E1547" s="124"/>
    </row>
    <row r="1548" spans="1:5" s="136" customFormat="1" x14ac:dyDescent="0.2">
      <c r="A1548" s="80"/>
      <c r="B1548" s="123"/>
      <c r="C1548" s="124"/>
      <c r="D1548" s="124"/>
      <c r="E1548" s="124"/>
    </row>
    <row r="1549" spans="1:5" s="136" customFormat="1" x14ac:dyDescent="0.2">
      <c r="A1549" s="80"/>
      <c r="B1549" s="123"/>
      <c r="C1549" s="124"/>
      <c r="D1549" s="124"/>
      <c r="E1549" s="124"/>
    </row>
    <row r="1550" spans="1:5" s="136" customFormat="1" x14ac:dyDescent="0.2">
      <c r="A1550" s="80"/>
      <c r="B1550" s="123"/>
      <c r="C1550" s="124"/>
      <c r="D1550" s="124"/>
      <c r="E1550" s="124"/>
    </row>
    <row r="1551" spans="1:5" s="136" customFormat="1" x14ac:dyDescent="0.2">
      <c r="A1551" s="80"/>
      <c r="B1551" s="123"/>
      <c r="C1551" s="124"/>
      <c r="D1551" s="124"/>
      <c r="E1551" s="124"/>
    </row>
    <row r="1552" spans="1:5" s="136" customFormat="1" x14ac:dyDescent="0.2">
      <c r="A1552" s="80"/>
      <c r="B1552" s="123"/>
      <c r="C1552" s="124"/>
      <c r="D1552" s="124"/>
      <c r="E1552" s="124"/>
    </row>
    <row r="1553" spans="1:5" s="136" customFormat="1" x14ac:dyDescent="0.2">
      <c r="A1553" s="80"/>
      <c r="B1553" s="123"/>
      <c r="C1553" s="124"/>
      <c r="D1553" s="124"/>
      <c r="E1553" s="124"/>
    </row>
    <row r="1554" spans="1:5" s="136" customFormat="1" x14ac:dyDescent="0.2">
      <c r="A1554" s="80"/>
      <c r="B1554" s="123"/>
      <c r="C1554" s="124"/>
      <c r="D1554" s="124"/>
      <c r="E1554" s="124"/>
    </row>
    <row r="1555" spans="1:5" s="136" customFormat="1" x14ac:dyDescent="0.2">
      <c r="A1555" s="80"/>
      <c r="B1555" s="123"/>
      <c r="C1555" s="124"/>
      <c r="D1555" s="124"/>
      <c r="E1555" s="124"/>
    </row>
    <row r="1556" spans="1:5" s="136" customFormat="1" x14ac:dyDescent="0.2">
      <c r="A1556" s="80"/>
      <c r="B1556" s="123"/>
      <c r="C1556" s="124"/>
      <c r="D1556" s="124"/>
      <c r="E1556" s="124"/>
    </row>
    <row r="1557" spans="1:5" s="136" customFormat="1" x14ac:dyDescent="0.2">
      <c r="A1557" s="80"/>
      <c r="B1557" s="123"/>
      <c r="C1557" s="124"/>
      <c r="D1557" s="124"/>
      <c r="E1557" s="124"/>
    </row>
    <row r="1558" spans="1:5" s="136" customFormat="1" x14ac:dyDescent="0.2">
      <c r="A1558" s="80"/>
      <c r="B1558" s="123"/>
      <c r="C1558" s="124"/>
      <c r="D1558" s="124"/>
      <c r="E1558" s="124"/>
    </row>
    <row r="1559" spans="1:5" s="136" customFormat="1" x14ac:dyDescent="0.2">
      <c r="A1559" s="80"/>
      <c r="B1559" s="123"/>
      <c r="C1559" s="124"/>
      <c r="D1559" s="124"/>
      <c r="E1559" s="124"/>
    </row>
    <row r="1560" spans="1:5" s="136" customFormat="1" x14ac:dyDescent="0.2">
      <c r="A1560" s="80"/>
      <c r="B1560" s="123"/>
      <c r="C1560" s="124"/>
      <c r="D1560" s="124"/>
      <c r="E1560" s="124"/>
    </row>
    <row r="1561" spans="1:5" s="136" customFormat="1" x14ac:dyDescent="0.2">
      <c r="A1561" s="80"/>
      <c r="B1561" s="123"/>
      <c r="C1561" s="124"/>
      <c r="D1561" s="124"/>
      <c r="E1561" s="124"/>
    </row>
    <row r="1562" spans="1:5" s="136" customFormat="1" x14ac:dyDescent="0.2">
      <c r="A1562" s="80"/>
      <c r="B1562" s="123"/>
      <c r="C1562" s="124"/>
      <c r="D1562" s="124"/>
      <c r="E1562" s="124"/>
    </row>
    <row r="1563" spans="1:5" s="136" customFormat="1" x14ac:dyDescent="0.2">
      <c r="A1563" s="80"/>
      <c r="B1563" s="123"/>
      <c r="C1563" s="124"/>
      <c r="D1563" s="124"/>
      <c r="E1563" s="124"/>
    </row>
    <row r="1564" spans="1:5" s="136" customFormat="1" x14ac:dyDescent="0.2">
      <c r="A1564" s="80"/>
      <c r="B1564" s="123"/>
      <c r="C1564" s="124"/>
      <c r="D1564" s="124"/>
      <c r="E1564" s="124"/>
    </row>
    <row r="1565" spans="1:5" s="136" customFormat="1" x14ac:dyDescent="0.2">
      <c r="A1565" s="80"/>
      <c r="B1565" s="123"/>
      <c r="C1565" s="124"/>
      <c r="D1565" s="124"/>
      <c r="E1565" s="124"/>
    </row>
    <row r="1566" spans="1:5" s="136" customFormat="1" x14ac:dyDescent="0.2">
      <c r="A1566" s="80"/>
      <c r="B1566" s="123"/>
      <c r="C1566" s="124"/>
      <c r="D1566" s="124"/>
      <c r="E1566" s="124"/>
    </row>
    <row r="1567" spans="1:5" s="136" customFormat="1" x14ac:dyDescent="0.2">
      <c r="A1567" s="80"/>
      <c r="B1567" s="123"/>
      <c r="C1567" s="124"/>
      <c r="D1567" s="124"/>
      <c r="E1567" s="124"/>
    </row>
    <row r="1568" spans="1:5" s="136" customFormat="1" x14ac:dyDescent="0.2">
      <c r="A1568" s="80"/>
      <c r="B1568" s="123"/>
      <c r="C1568" s="124"/>
      <c r="D1568" s="124"/>
      <c r="E1568" s="124"/>
    </row>
    <row r="1569" spans="1:5" s="136" customFormat="1" x14ac:dyDescent="0.2">
      <c r="A1569" s="80"/>
      <c r="B1569" s="123"/>
      <c r="C1569" s="124"/>
      <c r="D1569" s="124"/>
      <c r="E1569" s="124"/>
    </row>
    <row r="1570" spans="1:5" s="136" customFormat="1" x14ac:dyDescent="0.2">
      <c r="A1570" s="80"/>
      <c r="B1570" s="123"/>
      <c r="C1570" s="124"/>
      <c r="D1570" s="124"/>
      <c r="E1570" s="124"/>
    </row>
    <row r="1571" spans="1:5" s="136" customFormat="1" x14ac:dyDescent="0.2">
      <c r="A1571" s="80"/>
      <c r="B1571" s="123"/>
      <c r="C1571" s="124"/>
      <c r="D1571" s="124"/>
      <c r="E1571" s="124"/>
    </row>
    <row r="1572" spans="1:5" s="136" customFormat="1" x14ac:dyDescent="0.2">
      <c r="A1572" s="80"/>
      <c r="B1572" s="123"/>
      <c r="C1572" s="124"/>
      <c r="D1572" s="124"/>
      <c r="E1572" s="124"/>
    </row>
    <row r="1573" spans="1:5" s="136" customFormat="1" x14ac:dyDescent="0.2">
      <c r="A1573" s="80"/>
      <c r="B1573" s="123"/>
      <c r="C1573" s="124"/>
      <c r="D1573" s="124"/>
      <c r="E1573" s="124"/>
    </row>
    <row r="1574" spans="1:5" s="136" customFormat="1" x14ac:dyDescent="0.2">
      <c r="A1574" s="80"/>
      <c r="B1574" s="123"/>
      <c r="C1574" s="124"/>
      <c r="D1574" s="124"/>
      <c r="E1574" s="124"/>
    </row>
    <row r="1575" spans="1:5" s="136" customFormat="1" x14ac:dyDescent="0.2">
      <c r="A1575" s="80"/>
      <c r="B1575" s="123"/>
      <c r="C1575" s="124"/>
      <c r="D1575" s="124"/>
      <c r="E1575" s="124"/>
    </row>
    <row r="1576" spans="1:5" s="136" customFormat="1" x14ac:dyDescent="0.2">
      <c r="A1576" s="80"/>
      <c r="B1576" s="123"/>
      <c r="C1576" s="124"/>
      <c r="D1576" s="124"/>
      <c r="E1576" s="124"/>
    </row>
    <row r="1577" spans="1:5" s="136" customFormat="1" x14ac:dyDescent="0.2">
      <c r="A1577" s="80"/>
      <c r="B1577" s="123"/>
      <c r="C1577" s="124"/>
      <c r="D1577" s="124"/>
      <c r="E1577" s="124"/>
    </row>
    <row r="1578" spans="1:5" s="136" customFormat="1" x14ac:dyDescent="0.2">
      <c r="A1578" s="80"/>
      <c r="B1578" s="123"/>
      <c r="C1578" s="124"/>
      <c r="D1578" s="124"/>
      <c r="E1578" s="124"/>
    </row>
    <row r="1579" spans="1:5" s="136" customFormat="1" x14ac:dyDescent="0.2">
      <c r="A1579" s="80"/>
      <c r="B1579" s="123"/>
      <c r="C1579" s="124"/>
      <c r="D1579" s="124"/>
      <c r="E1579" s="124"/>
    </row>
    <row r="1580" spans="1:5" s="136" customFormat="1" x14ac:dyDescent="0.2">
      <c r="A1580" s="80"/>
      <c r="B1580" s="123"/>
      <c r="C1580" s="124"/>
      <c r="D1580" s="124"/>
      <c r="E1580" s="124"/>
    </row>
    <row r="1581" spans="1:5" s="136" customFormat="1" x14ac:dyDescent="0.2">
      <c r="A1581" s="80"/>
      <c r="B1581" s="123"/>
      <c r="C1581" s="124"/>
      <c r="D1581" s="124"/>
      <c r="E1581" s="124"/>
    </row>
    <row r="1582" spans="1:5" s="136" customFormat="1" x14ac:dyDescent="0.2">
      <c r="A1582" s="80"/>
      <c r="B1582" s="123"/>
      <c r="C1582" s="124"/>
      <c r="D1582" s="124"/>
      <c r="E1582" s="124"/>
    </row>
    <row r="1583" spans="1:5" s="136" customFormat="1" x14ac:dyDescent="0.2">
      <c r="A1583" s="80"/>
      <c r="B1583" s="123"/>
      <c r="C1583" s="124"/>
      <c r="D1583" s="124"/>
      <c r="E1583" s="124"/>
    </row>
    <row r="1584" spans="1:5" s="136" customFormat="1" x14ac:dyDescent="0.2">
      <c r="A1584" s="80"/>
      <c r="B1584" s="123"/>
      <c r="C1584" s="124"/>
      <c r="D1584" s="124"/>
      <c r="E1584" s="124"/>
    </row>
    <row r="1585" spans="1:5" s="136" customFormat="1" x14ac:dyDescent="0.2">
      <c r="A1585" s="80"/>
      <c r="B1585" s="123"/>
      <c r="C1585" s="124"/>
      <c r="D1585" s="124"/>
      <c r="E1585" s="124"/>
    </row>
    <row r="1586" spans="1:5" s="136" customFormat="1" x14ac:dyDescent="0.2">
      <c r="A1586" s="80"/>
      <c r="B1586" s="123"/>
      <c r="C1586" s="124"/>
      <c r="D1586" s="124"/>
      <c r="E1586" s="124"/>
    </row>
    <row r="1587" spans="1:5" s="136" customFormat="1" x14ac:dyDescent="0.2">
      <c r="A1587" s="80"/>
      <c r="B1587" s="123"/>
      <c r="C1587" s="124"/>
      <c r="D1587" s="124"/>
      <c r="E1587" s="124"/>
    </row>
    <row r="1588" spans="1:5" s="136" customFormat="1" x14ac:dyDescent="0.2">
      <c r="A1588" s="80"/>
      <c r="B1588" s="123"/>
      <c r="C1588" s="124"/>
      <c r="D1588" s="124"/>
      <c r="E1588" s="124"/>
    </row>
    <row r="1589" spans="1:5" s="136" customFormat="1" x14ac:dyDescent="0.2">
      <c r="A1589" s="80"/>
      <c r="B1589" s="123"/>
      <c r="C1589" s="124"/>
      <c r="D1589" s="124"/>
      <c r="E1589" s="124"/>
    </row>
    <row r="1590" spans="1:5" s="136" customFormat="1" x14ac:dyDescent="0.2">
      <c r="A1590" s="80"/>
      <c r="B1590" s="123"/>
      <c r="C1590" s="124"/>
      <c r="D1590" s="124"/>
      <c r="E1590" s="124"/>
    </row>
    <row r="1591" spans="1:5" s="136" customFormat="1" x14ac:dyDescent="0.2">
      <c r="A1591" s="80"/>
      <c r="B1591" s="123"/>
      <c r="C1591" s="124"/>
      <c r="D1591" s="124"/>
      <c r="E1591" s="124"/>
    </row>
    <row r="1592" spans="1:5" s="136" customFormat="1" x14ac:dyDescent="0.2">
      <c r="A1592" s="80"/>
      <c r="B1592" s="123"/>
      <c r="C1592" s="124"/>
      <c r="D1592" s="124"/>
      <c r="E1592" s="124"/>
    </row>
    <row r="1593" spans="1:5" s="136" customFormat="1" x14ac:dyDescent="0.2">
      <c r="A1593" s="80"/>
      <c r="B1593" s="123"/>
      <c r="C1593" s="124"/>
      <c r="D1593" s="124"/>
      <c r="E1593" s="124"/>
    </row>
    <row r="1594" spans="1:5" s="136" customFormat="1" x14ac:dyDescent="0.2">
      <c r="A1594" s="80"/>
      <c r="B1594" s="123"/>
      <c r="C1594" s="124"/>
      <c r="D1594" s="124"/>
      <c r="E1594" s="124"/>
    </row>
    <row r="1595" spans="1:5" s="136" customFormat="1" x14ac:dyDescent="0.2">
      <c r="A1595" s="80"/>
      <c r="B1595" s="123"/>
      <c r="C1595" s="124"/>
      <c r="D1595" s="124"/>
      <c r="E1595" s="124"/>
    </row>
    <row r="1596" spans="1:5" s="136" customFormat="1" x14ac:dyDescent="0.2">
      <c r="A1596" s="80"/>
      <c r="B1596" s="123"/>
      <c r="C1596" s="124"/>
      <c r="D1596" s="124"/>
      <c r="E1596" s="124"/>
    </row>
    <row r="1597" spans="1:5" s="136" customFormat="1" x14ac:dyDescent="0.2">
      <c r="A1597" s="80"/>
      <c r="B1597" s="123"/>
      <c r="C1597" s="124"/>
      <c r="D1597" s="124"/>
      <c r="E1597" s="124"/>
    </row>
    <row r="1598" spans="1:5" s="136" customFormat="1" x14ac:dyDescent="0.2">
      <c r="A1598" s="80"/>
      <c r="B1598" s="123"/>
      <c r="C1598" s="124"/>
      <c r="D1598" s="124"/>
      <c r="E1598" s="124"/>
    </row>
    <row r="1599" spans="1:5" s="136" customFormat="1" x14ac:dyDescent="0.2">
      <c r="A1599" s="80"/>
      <c r="B1599" s="123"/>
      <c r="C1599" s="124"/>
      <c r="D1599" s="124"/>
      <c r="E1599" s="124"/>
    </row>
    <row r="1600" spans="1:5" s="136" customFormat="1" x14ac:dyDescent="0.2">
      <c r="A1600" s="80"/>
      <c r="B1600" s="123"/>
      <c r="C1600" s="124"/>
      <c r="D1600" s="124"/>
      <c r="E1600" s="124"/>
    </row>
    <row r="1601" spans="1:5" s="136" customFormat="1" x14ac:dyDescent="0.2">
      <c r="A1601" s="80"/>
      <c r="B1601" s="123"/>
      <c r="C1601" s="124"/>
      <c r="D1601" s="124"/>
      <c r="E1601" s="124"/>
    </row>
    <row r="1602" spans="1:5" s="136" customFormat="1" x14ac:dyDescent="0.2">
      <c r="A1602" s="80"/>
      <c r="B1602" s="123"/>
      <c r="C1602" s="124"/>
      <c r="D1602" s="124"/>
      <c r="E1602" s="124"/>
    </row>
    <row r="1603" spans="1:5" s="136" customFormat="1" x14ac:dyDescent="0.2">
      <c r="A1603" s="80"/>
      <c r="B1603" s="123"/>
      <c r="C1603" s="124"/>
      <c r="D1603" s="124"/>
      <c r="E1603" s="124"/>
    </row>
    <row r="1604" spans="1:5" s="136" customFormat="1" x14ac:dyDescent="0.2">
      <c r="A1604" s="80"/>
      <c r="B1604" s="123"/>
      <c r="C1604" s="124"/>
      <c r="D1604" s="124"/>
      <c r="E1604" s="124"/>
    </row>
    <row r="1605" spans="1:5" s="136" customFormat="1" x14ac:dyDescent="0.2">
      <c r="A1605" s="80"/>
      <c r="B1605" s="123"/>
      <c r="C1605" s="124"/>
      <c r="D1605" s="124"/>
      <c r="E1605" s="124"/>
    </row>
    <row r="1606" spans="1:5" s="136" customFormat="1" x14ac:dyDescent="0.2">
      <c r="A1606" s="80"/>
      <c r="B1606" s="123"/>
      <c r="C1606" s="124"/>
      <c r="D1606" s="124"/>
      <c r="E1606" s="124"/>
    </row>
    <row r="1607" spans="1:5" s="136" customFormat="1" x14ac:dyDescent="0.2">
      <c r="A1607" s="80"/>
      <c r="B1607" s="123"/>
      <c r="C1607" s="124"/>
      <c r="D1607" s="124"/>
      <c r="E1607" s="124"/>
    </row>
    <row r="1608" spans="1:5" s="136" customFormat="1" x14ac:dyDescent="0.2">
      <c r="A1608" s="80"/>
      <c r="B1608" s="123"/>
      <c r="C1608" s="124"/>
      <c r="D1608" s="124"/>
      <c r="E1608" s="124"/>
    </row>
    <row r="1609" spans="1:5" s="136" customFormat="1" x14ac:dyDescent="0.2">
      <c r="A1609" s="80"/>
      <c r="B1609" s="123"/>
      <c r="C1609" s="124"/>
      <c r="D1609" s="124"/>
      <c r="E1609" s="124"/>
    </row>
    <row r="1610" spans="1:5" s="136" customFormat="1" x14ac:dyDescent="0.2">
      <c r="A1610" s="80"/>
      <c r="B1610" s="123"/>
      <c r="C1610" s="124"/>
      <c r="D1610" s="124"/>
      <c r="E1610" s="124"/>
    </row>
    <row r="1611" spans="1:5" s="136" customFormat="1" x14ac:dyDescent="0.2">
      <c r="A1611" s="80"/>
      <c r="B1611" s="123"/>
      <c r="C1611" s="124"/>
      <c r="D1611" s="124"/>
      <c r="E1611" s="124"/>
    </row>
    <row r="1612" spans="1:5" s="136" customFormat="1" x14ac:dyDescent="0.2">
      <c r="A1612" s="80"/>
      <c r="B1612" s="123"/>
      <c r="C1612" s="124"/>
      <c r="D1612" s="124"/>
      <c r="E1612" s="124"/>
    </row>
    <row r="1613" spans="1:5" s="136" customFormat="1" x14ac:dyDescent="0.2">
      <c r="A1613" s="80"/>
      <c r="B1613" s="123"/>
      <c r="C1613" s="124"/>
      <c r="D1613" s="124"/>
      <c r="E1613" s="124"/>
    </row>
    <row r="1614" spans="1:5" s="136" customFormat="1" x14ac:dyDescent="0.2">
      <c r="A1614" s="80"/>
      <c r="B1614" s="123"/>
      <c r="C1614" s="124"/>
      <c r="D1614" s="124"/>
      <c r="E1614" s="124"/>
    </row>
    <row r="1615" spans="1:5" s="136" customFormat="1" x14ac:dyDescent="0.2">
      <c r="A1615" s="80"/>
      <c r="B1615" s="123"/>
      <c r="C1615" s="124"/>
      <c r="D1615" s="124"/>
      <c r="E1615" s="124"/>
    </row>
    <row r="1616" spans="1:5" s="136" customFormat="1" x14ac:dyDescent="0.2">
      <c r="A1616" s="80"/>
      <c r="B1616" s="123"/>
      <c r="C1616" s="124"/>
      <c r="D1616" s="124"/>
      <c r="E1616" s="124"/>
    </row>
    <row r="1617" spans="1:5" s="136" customFormat="1" x14ac:dyDescent="0.2">
      <c r="A1617" s="80"/>
      <c r="B1617" s="123"/>
      <c r="C1617" s="124"/>
      <c r="D1617" s="124"/>
      <c r="E1617" s="124"/>
    </row>
    <row r="1618" spans="1:5" s="136" customFormat="1" x14ac:dyDescent="0.2">
      <c r="A1618" s="80"/>
      <c r="B1618" s="123"/>
      <c r="C1618" s="124"/>
      <c r="D1618" s="124"/>
      <c r="E1618" s="124"/>
    </row>
    <row r="1619" spans="1:5" s="136" customFormat="1" x14ac:dyDescent="0.2">
      <c r="A1619" s="80"/>
      <c r="B1619" s="123"/>
      <c r="C1619" s="124"/>
      <c r="D1619" s="124"/>
      <c r="E1619" s="124"/>
    </row>
    <row r="1620" spans="1:5" s="136" customFormat="1" x14ac:dyDescent="0.2">
      <c r="A1620" s="80"/>
      <c r="B1620" s="123"/>
      <c r="C1620" s="124"/>
      <c r="D1620" s="124"/>
      <c r="E1620" s="124"/>
    </row>
    <row r="1621" spans="1:5" s="136" customFormat="1" x14ac:dyDescent="0.2">
      <c r="A1621" s="80"/>
      <c r="B1621" s="123"/>
      <c r="C1621" s="124"/>
      <c r="D1621" s="124"/>
      <c r="E1621" s="124"/>
    </row>
    <row r="1622" spans="1:5" s="136" customFormat="1" x14ac:dyDescent="0.2">
      <c r="A1622" s="80"/>
      <c r="B1622" s="123"/>
      <c r="C1622" s="124"/>
      <c r="D1622" s="124"/>
      <c r="E1622" s="124"/>
    </row>
    <row r="1623" spans="1:5" s="136" customFormat="1" x14ac:dyDescent="0.2">
      <c r="A1623" s="80"/>
      <c r="B1623" s="123"/>
      <c r="C1623" s="124"/>
      <c r="D1623" s="124"/>
      <c r="E1623" s="124"/>
    </row>
    <row r="1624" spans="1:5" s="136" customFormat="1" x14ac:dyDescent="0.2">
      <c r="A1624" s="80"/>
      <c r="B1624" s="123"/>
      <c r="C1624" s="124"/>
      <c r="D1624" s="124"/>
      <c r="E1624" s="124"/>
    </row>
    <row r="1625" spans="1:5" s="136" customFormat="1" x14ac:dyDescent="0.2">
      <c r="A1625" s="80"/>
      <c r="B1625" s="123"/>
      <c r="C1625" s="124"/>
      <c r="D1625" s="124"/>
      <c r="E1625" s="124"/>
    </row>
    <row r="1626" spans="1:5" s="136" customFormat="1" x14ac:dyDescent="0.2">
      <c r="A1626" s="80"/>
      <c r="B1626" s="123"/>
      <c r="C1626" s="124"/>
      <c r="D1626" s="124"/>
      <c r="E1626" s="124"/>
    </row>
    <row r="1627" spans="1:5" s="136" customFormat="1" x14ac:dyDescent="0.2">
      <c r="A1627" s="80"/>
      <c r="B1627" s="123"/>
      <c r="C1627" s="124"/>
      <c r="D1627" s="124"/>
      <c r="E1627" s="124"/>
    </row>
    <row r="1628" spans="1:5" s="136" customFormat="1" x14ac:dyDescent="0.2">
      <c r="A1628" s="80"/>
      <c r="B1628" s="123"/>
      <c r="C1628" s="124"/>
      <c r="D1628" s="124"/>
      <c r="E1628" s="124"/>
    </row>
    <row r="1629" spans="1:5" s="136" customFormat="1" x14ac:dyDescent="0.2">
      <c r="A1629" s="80"/>
      <c r="B1629" s="123"/>
      <c r="C1629" s="124"/>
      <c r="D1629" s="124"/>
      <c r="E1629" s="124"/>
    </row>
    <row r="1630" spans="1:5" s="136" customFormat="1" x14ac:dyDescent="0.2">
      <c r="A1630" s="80"/>
      <c r="B1630" s="123"/>
      <c r="C1630" s="124"/>
      <c r="D1630" s="124"/>
      <c r="E1630" s="124"/>
    </row>
    <row r="1631" spans="1:5" s="136" customFormat="1" x14ac:dyDescent="0.2">
      <c r="A1631" s="80"/>
      <c r="B1631" s="123"/>
      <c r="C1631" s="124"/>
      <c r="D1631" s="124"/>
      <c r="E1631" s="124"/>
    </row>
    <row r="1632" spans="1:5" s="136" customFormat="1" x14ac:dyDescent="0.2">
      <c r="A1632" s="80"/>
      <c r="B1632" s="123"/>
      <c r="C1632" s="124"/>
      <c r="D1632" s="124"/>
      <c r="E1632" s="124"/>
    </row>
    <row r="1633" spans="1:5" s="136" customFormat="1" x14ac:dyDescent="0.2">
      <c r="A1633" s="80"/>
      <c r="B1633" s="123"/>
      <c r="C1633" s="124"/>
      <c r="D1633" s="124"/>
      <c r="E1633" s="124"/>
    </row>
    <row r="1634" spans="1:5" s="136" customFormat="1" x14ac:dyDescent="0.2">
      <c r="A1634" s="80"/>
      <c r="B1634" s="123"/>
      <c r="C1634" s="124"/>
      <c r="D1634" s="124"/>
      <c r="E1634" s="124"/>
    </row>
    <row r="1635" spans="1:5" s="136" customFormat="1" x14ac:dyDescent="0.2">
      <c r="A1635" s="80"/>
      <c r="B1635" s="123"/>
      <c r="C1635" s="124"/>
      <c r="D1635" s="124"/>
      <c r="E1635" s="124"/>
    </row>
    <row r="1636" spans="1:5" s="136" customFormat="1" x14ac:dyDescent="0.2">
      <c r="A1636" s="80"/>
      <c r="B1636" s="123"/>
      <c r="C1636" s="124"/>
      <c r="D1636" s="124"/>
      <c r="E1636" s="124"/>
    </row>
    <row r="1637" spans="1:5" s="136" customFormat="1" x14ac:dyDescent="0.2">
      <c r="A1637" s="80"/>
      <c r="B1637" s="123"/>
      <c r="C1637" s="124"/>
      <c r="D1637" s="124"/>
      <c r="E1637" s="124"/>
    </row>
    <row r="1638" spans="1:5" s="136" customFormat="1" x14ac:dyDescent="0.2">
      <c r="A1638" s="80"/>
      <c r="B1638" s="123"/>
      <c r="C1638" s="124"/>
      <c r="D1638" s="124"/>
      <c r="E1638" s="124"/>
    </row>
    <row r="1639" spans="1:5" s="136" customFormat="1" x14ac:dyDescent="0.2">
      <c r="A1639" s="80"/>
      <c r="B1639" s="123"/>
      <c r="C1639" s="124"/>
      <c r="D1639" s="124"/>
      <c r="E1639" s="124"/>
    </row>
    <row r="1640" spans="1:5" s="136" customFormat="1" x14ac:dyDescent="0.2">
      <c r="A1640" s="80"/>
      <c r="B1640" s="123"/>
      <c r="C1640" s="124"/>
      <c r="D1640" s="124"/>
      <c r="E1640" s="124"/>
    </row>
    <row r="1641" spans="1:5" s="136" customFormat="1" x14ac:dyDescent="0.2">
      <c r="A1641" s="80"/>
      <c r="B1641" s="123"/>
      <c r="C1641" s="124"/>
      <c r="D1641" s="124"/>
      <c r="E1641" s="124"/>
    </row>
    <row r="1642" spans="1:5" s="136" customFormat="1" x14ac:dyDescent="0.2">
      <c r="A1642" s="80"/>
      <c r="B1642" s="123"/>
      <c r="C1642" s="124"/>
      <c r="D1642" s="124"/>
      <c r="E1642" s="124"/>
    </row>
    <row r="1643" spans="1:5" s="136" customFormat="1" x14ac:dyDescent="0.2">
      <c r="A1643" s="80"/>
      <c r="B1643" s="123"/>
      <c r="C1643" s="124"/>
      <c r="D1643" s="124"/>
      <c r="E1643" s="124"/>
    </row>
    <row r="1644" spans="1:5" s="136" customFormat="1" x14ac:dyDescent="0.2">
      <c r="A1644" s="80"/>
      <c r="B1644" s="123"/>
      <c r="C1644" s="124"/>
      <c r="D1644" s="124"/>
      <c r="E1644" s="124"/>
    </row>
    <row r="1645" spans="1:5" s="136" customFormat="1" x14ac:dyDescent="0.2">
      <c r="A1645" s="80"/>
      <c r="B1645" s="123"/>
      <c r="C1645" s="124"/>
      <c r="D1645" s="124"/>
      <c r="E1645" s="124"/>
    </row>
    <row r="1646" spans="1:5" s="136" customFormat="1" x14ac:dyDescent="0.2">
      <c r="A1646" s="80"/>
      <c r="B1646" s="123"/>
      <c r="C1646" s="124"/>
      <c r="D1646" s="124"/>
      <c r="E1646" s="124"/>
    </row>
    <row r="1647" spans="1:5" s="136" customFormat="1" x14ac:dyDescent="0.2">
      <c r="A1647" s="80"/>
      <c r="B1647" s="123"/>
      <c r="C1647" s="124"/>
      <c r="D1647" s="124"/>
      <c r="E1647" s="124"/>
    </row>
    <row r="1648" spans="1:5" s="136" customFormat="1" x14ac:dyDescent="0.2">
      <c r="A1648" s="80"/>
      <c r="B1648" s="123"/>
      <c r="C1648" s="124"/>
      <c r="D1648" s="124"/>
      <c r="E1648" s="124"/>
    </row>
    <row r="1649" spans="1:5" s="136" customFormat="1" x14ac:dyDescent="0.2">
      <c r="A1649" s="80"/>
      <c r="B1649" s="123"/>
      <c r="C1649" s="124"/>
      <c r="D1649" s="124"/>
      <c r="E1649" s="124"/>
    </row>
    <row r="1650" spans="1:5" s="136" customFormat="1" x14ac:dyDescent="0.2">
      <c r="A1650" s="80"/>
      <c r="B1650" s="123"/>
      <c r="C1650" s="124"/>
      <c r="D1650" s="124"/>
      <c r="E1650" s="124"/>
    </row>
    <row r="1651" spans="1:5" s="136" customFormat="1" x14ac:dyDescent="0.2">
      <c r="A1651" s="80"/>
      <c r="B1651" s="123"/>
      <c r="C1651" s="124"/>
      <c r="D1651" s="124"/>
      <c r="E1651" s="124"/>
    </row>
    <row r="1652" spans="1:5" s="136" customFormat="1" x14ac:dyDescent="0.2">
      <c r="A1652" s="80"/>
      <c r="B1652" s="123"/>
      <c r="C1652" s="124"/>
      <c r="D1652" s="124"/>
      <c r="E1652" s="124"/>
    </row>
    <row r="1653" spans="1:5" s="136" customFormat="1" x14ac:dyDescent="0.2">
      <c r="A1653" s="80"/>
      <c r="B1653" s="123"/>
      <c r="C1653" s="124"/>
      <c r="D1653" s="124"/>
      <c r="E1653" s="124"/>
    </row>
    <row r="1654" spans="1:5" s="136" customFormat="1" x14ac:dyDescent="0.2">
      <c r="A1654" s="80"/>
      <c r="B1654" s="123"/>
      <c r="C1654" s="124"/>
      <c r="D1654" s="124"/>
      <c r="E1654" s="124"/>
    </row>
    <row r="1655" spans="1:5" s="136" customFormat="1" x14ac:dyDescent="0.2">
      <c r="A1655" s="80"/>
      <c r="B1655" s="123"/>
      <c r="C1655" s="124"/>
      <c r="D1655" s="124"/>
      <c r="E1655" s="124"/>
    </row>
    <row r="1656" spans="1:5" s="136" customFormat="1" x14ac:dyDescent="0.2">
      <c r="A1656" s="80"/>
      <c r="B1656" s="123"/>
      <c r="C1656" s="124"/>
      <c r="D1656" s="124"/>
      <c r="E1656" s="124"/>
    </row>
    <row r="1657" spans="1:5" s="136" customFormat="1" x14ac:dyDescent="0.2">
      <c r="A1657" s="80"/>
      <c r="B1657" s="123"/>
      <c r="C1657" s="124"/>
      <c r="D1657" s="124"/>
      <c r="E1657" s="124"/>
    </row>
    <row r="1658" spans="1:5" s="136" customFormat="1" x14ac:dyDescent="0.2">
      <c r="A1658" s="80"/>
      <c r="B1658" s="123"/>
      <c r="C1658" s="124"/>
      <c r="D1658" s="124"/>
      <c r="E1658" s="124"/>
    </row>
    <row r="1659" spans="1:5" s="136" customFormat="1" x14ac:dyDescent="0.2">
      <c r="A1659" s="80"/>
      <c r="B1659" s="123"/>
      <c r="C1659" s="124"/>
      <c r="D1659" s="124"/>
      <c r="E1659" s="124"/>
    </row>
    <row r="1660" spans="1:5" s="136" customFormat="1" x14ac:dyDescent="0.2">
      <c r="A1660" s="80"/>
      <c r="B1660" s="123"/>
      <c r="C1660" s="124"/>
      <c r="D1660" s="124"/>
      <c r="E1660" s="124"/>
    </row>
    <row r="1661" spans="1:5" s="136" customFormat="1" x14ac:dyDescent="0.2">
      <c r="A1661" s="80"/>
      <c r="B1661" s="123"/>
      <c r="C1661" s="124"/>
      <c r="D1661" s="124"/>
      <c r="E1661" s="124"/>
    </row>
    <row r="1662" spans="1:5" s="136" customFormat="1" x14ac:dyDescent="0.2">
      <c r="A1662" s="80"/>
      <c r="B1662" s="123"/>
      <c r="C1662" s="124"/>
      <c r="D1662" s="124"/>
      <c r="E1662" s="124"/>
    </row>
    <row r="1663" spans="1:5" s="136" customFormat="1" x14ac:dyDescent="0.2">
      <c r="A1663" s="80"/>
      <c r="B1663" s="123"/>
      <c r="C1663" s="124"/>
      <c r="D1663" s="124"/>
      <c r="E1663" s="124"/>
    </row>
    <row r="1664" spans="1:5" s="136" customFormat="1" x14ac:dyDescent="0.2">
      <c r="A1664" s="80"/>
      <c r="B1664" s="123"/>
      <c r="C1664" s="124"/>
      <c r="D1664" s="124"/>
      <c r="E1664" s="124"/>
    </row>
    <row r="1665" spans="1:5" s="136" customFormat="1" x14ac:dyDescent="0.2">
      <c r="A1665" s="80"/>
      <c r="B1665" s="123"/>
      <c r="C1665" s="124"/>
      <c r="D1665" s="124"/>
      <c r="E1665" s="124"/>
    </row>
    <row r="1666" spans="1:5" s="136" customFormat="1" x14ac:dyDescent="0.2">
      <c r="A1666" s="80"/>
      <c r="B1666" s="123"/>
      <c r="C1666" s="124"/>
      <c r="D1666" s="124"/>
      <c r="E1666" s="124"/>
    </row>
    <row r="1667" spans="1:5" s="136" customFormat="1" x14ac:dyDescent="0.2">
      <c r="A1667" s="80"/>
      <c r="B1667" s="123"/>
      <c r="C1667" s="124"/>
      <c r="D1667" s="124"/>
      <c r="E1667" s="124"/>
    </row>
    <row r="1668" spans="1:5" s="136" customFormat="1" x14ac:dyDescent="0.2">
      <c r="A1668" s="80"/>
      <c r="B1668" s="123"/>
      <c r="C1668" s="124"/>
      <c r="D1668" s="124"/>
      <c r="E1668" s="124"/>
    </row>
    <row r="1669" spans="1:5" s="136" customFormat="1" x14ac:dyDescent="0.2">
      <c r="A1669" s="80"/>
      <c r="B1669" s="123"/>
      <c r="C1669" s="124"/>
      <c r="D1669" s="124"/>
      <c r="E1669" s="124"/>
    </row>
    <row r="1670" spans="1:5" s="136" customFormat="1" x14ac:dyDescent="0.2">
      <c r="A1670" s="80"/>
      <c r="B1670" s="123"/>
      <c r="C1670" s="124"/>
      <c r="D1670" s="124"/>
      <c r="E1670" s="124"/>
    </row>
    <row r="1671" spans="1:5" s="136" customFormat="1" x14ac:dyDescent="0.2">
      <c r="A1671" s="80"/>
      <c r="B1671" s="123"/>
      <c r="C1671" s="124"/>
      <c r="D1671" s="124"/>
      <c r="E1671" s="124"/>
    </row>
    <row r="1672" spans="1:5" s="136" customFormat="1" x14ac:dyDescent="0.2">
      <c r="A1672" s="80"/>
      <c r="B1672" s="123"/>
      <c r="C1672" s="124"/>
      <c r="D1672" s="124"/>
      <c r="E1672" s="124"/>
    </row>
    <row r="1673" spans="1:5" s="136" customFormat="1" x14ac:dyDescent="0.2">
      <c r="A1673" s="80"/>
      <c r="B1673" s="123"/>
      <c r="C1673" s="124"/>
      <c r="D1673" s="124"/>
      <c r="E1673" s="124"/>
    </row>
    <row r="1674" spans="1:5" s="136" customFormat="1" x14ac:dyDescent="0.2">
      <c r="A1674" s="80"/>
      <c r="B1674" s="123"/>
      <c r="C1674" s="124"/>
      <c r="D1674" s="124"/>
      <c r="E1674" s="124"/>
    </row>
    <row r="1675" spans="1:5" s="136" customFormat="1" x14ac:dyDescent="0.2">
      <c r="A1675" s="80"/>
      <c r="B1675" s="123"/>
      <c r="C1675" s="124"/>
      <c r="D1675" s="124"/>
      <c r="E1675" s="124"/>
    </row>
    <row r="1676" spans="1:5" s="136" customFormat="1" x14ac:dyDescent="0.2">
      <c r="A1676" s="80"/>
      <c r="B1676" s="123"/>
      <c r="C1676" s="124"/>
      <c r="D1676" s="124"/>
      <c r="E1676" s="124"/>
    </row>
    <row r="1677" spans="1:5" s="136" customFormat="1" x14ac:dyDescent="0.2">
      <c r="A1677" s="80"/>
      <c r="B1677" s="123"/>
      <c r="C1677" s="124"/>
      <c r="D1677" s="124"/>
      <c r="E1677" s="124"/>
    </row>
    <row r="1678" spans="1:5" s="136" customFormat="1" x14ac:dyDescent="0.2">
      <c r="A1678" s="80"/>
      <c r="B1678" s="123"/>
      <c r="C1678" s="124"/>
      <c r="D1678" s="124"/>
      <c r="E1678" s="124"/>
    </row>
    <row r="1679" spans="1:5" s="136" customFormat="1" x14ac:dyDescent="0.2">
      <c r="A1679" s="80"/>
      <c r="B1679" s="123"/>
      <c r="C1679" s="124"/>
      <c r="D1679" s="124"/>
      <c r="E1679" s="124"/>
    </row>
    <row r="1680" spans="1:5" s="136" customFormat="1" x14ac:dyDescent="0.2">
      <c r="A1680" s="80"/>
      <c r="B1680" s="123"/>
      <c r="C1680" s="124"/>
      <c r="D1680" s="124"/>
      <c r="E1680" s="124"/>
    </row>
    <row r="1681" spans="1:5" s="136" customFormat="1" x14ac:dyDescent="0.2">
      <c r="A1681" s="80"/>
      <c r="B1681" s="123"/>
      <c r="C1681" s="124"/>
      <c r="D1681" s="124"/>
      <c r="E1681" s="124"/>
    </row>
    <row r="1682" spans="1:5" s="136" customFormat="1" x14ac:dyDescent="0.2">
      <c r="A1682" s="80"/>
      <c r="B1682" s="123"/>
      <c r="C1682" s="124"/>
      <c r="D1682" s="124"/>
      <c r="E1682" s="124"/>
    </row>
    <row r="1683" spans="1:5" s="136" customFormat="1" x14ac:dyDescent="0.2">
      <c r="A1683" s="80"/>
      <c r="B1683" s="123"/>
      <c r="C1683" s="124"/>
      <c r="D1683" s="124"/>
      <c r="E1683" s="124"/>
    </row>
    <row r="1684" spans="1:5" s="136" customFormat="1" x14ac:dyDescent="0.2">
      <c r="A1684" s="80"/>
      <c r="B1684" s="123"/>
      <c r="C1684" s="124"/>
      <c r="D1684" s="124"/>
      <c r="E1684" s="124"/>
    </row>
    <row r="1685" spans="1:5" s="136" customFormat="1" x14ac:dyDescent="0.2">
      <c r="A1685" s="80"/>
      <c r="B1685" s="123"/>
      <c r="C1685" s="124"/>
      <c r="D1685" s="124"/>
      <c r="E1685" s="124"/>
    </row>
    <row r="1686" spans="1:5" s="136" customFormat="1" x14ac:dyDescent="0.2">
      <c r="A1686" s="80"/>
      <c r="B1686" s="123"/>
      <c r="C1686" s="124"/>
      <c r="D1686" s="124"/>
      <c r="E1686" s="124"/>
    </row>
    <row r="1687" spans="1:5" s="136" customFormat="1" x14ac:dyDescent="0.2">
      <c r="A1687" s="80"/>
      <c r="B1687" s="123"/>
      <c r="C1687" s="124"/>
      <c r="D1687" s="124"/>
      <c r="E1687" s="124"/>
    </row>
    <row r="1688" spans="1:5" s="136" customFormat="1" x14ac:dyDescent="0.2">
      <c r="A1688" s="80"/>
      <c r="B1688" s="123"/>
      <c r="C1688" s="124"/>
      <c r="D1688" s="124"/>
      <c r="E1688" s="124"/>
    </row>
    <row r="1689" spans="1:5" s="136" customFormat="1" x14ac:dyDescent="0.2">
      <c r="A1689" s="80"/>
      <c r="B1689" s="123"/>
      <c r="C1689" s="124"/>
      <c r="D1689" s="124"/>
      <c r="E1689" s="124"/>
    </row>
    <row r="1690" spans="1:5" s="136" customFormat="1" x14ac:dyDescent="0.2">
      <c r="A1690" s="80"/>
      <c r="B1690" s="123"/>
      <c r="C1690" s="124"/>
      <c r="D1690" s="124"/>
      <c r="E1690" s="124"/>
    </row>
    <row r="1691" spans="1:5" s="136" customFormat="1" x14ac:dyDescent="0.2">
      <c r="A1691" s="80"/>
      <c r="B1691" s="123"/>
      <c r="C1691" s="124"/>
      <c r="D1691" s="124"/>
      <c r="E1691" s="124"/>
    </row>
    <row r="1692" spans="1:5" s="136" customFormat="1" x14ac:dyDescent="0.2">
      <c r="A1692" s="80"/>
      <c r="B1692" s="123"/>
      <c r="C1692" s="124"/>
      <c r="D1692" s="124"/>
      <c r="E1692" s="124"/>
    </row>
    <row r="1693" spans="1:5" s="136" customFormat="1" x14ac:dyDescent="0.2">
      <c r="A1693" s="80"/>
      <c r="B1693" s="123"/>
      <c r="C1693" s="124"/>
      <c r="D1693" s="124"/>
      <c r="E1693" s="124"/>
    </row>
    <row r="1694" spans="1:5" s="136" customFormat="1" x14ac:dyDescent="0.2">
      <c r="A1694" s="80"/>
      <c r="B1694" s="123"/>
      <c r="C1694" s="124"/>
      <c r="D1694" s="124"/>
      <c r="E1694" s="124"/>
    </row>
    <row r="1695" spans="1:5" s="136" customFormat="1" x14ac:dyDescent="0.2">
      <c r="A1695" s="80"/>
      <c r="B1695" s="123"/>
      <c r="C1695" s="124"/>
      <c r="D1695" s="124"/>
      <c r="E1695" s="124"/>
    </row>
    <row r="1696" spans="1:5" s="136" customFormat="1" x14ac:dyDescent="0.2">
      <c r="A1696" s="80"/>
      <c r="B1696" s="123"/>
      <c r="C1696" s="124"/>
      <c r="D1696" s="124"/>
      <c r="E1696" s="124"/>
    </row>
    <row r="1697" spans="1:5" s="136" customFormat="1" x14ac:dyDescent="0.2">
      <c r="A1697" s="80"/>
      <c r="B1697" s="123"/>
      <c r="C1697" s="124"/>
      <c r="D1697" s="124"/>
      <c r="E1697" s="124"/>
    </row>
    <row r="1698" spans="1:5" s="136" customFormat="1" x14ac:dyDescent="0.2">
      <c r="A1698" s="80"/>
      <c r="B1698" s="123"/>
      <c r="C1698" s="124"/>
      <c r="D1698" s="124"/>
      <c r="E1698" s="124"/>
    </row>
    <row r="1699" spans="1:5" s="136" customFormat="1" x14ac:dyDescent="0.2">
      <c r="A1699" s="80"/>
      <c r="B1699" s="123"/>
      <c r="C1699" s="124"/>
      <c r="D1699" s="124"/>
      <c r="E1699" s="124"/>
    </row>
    <row r="1700" spans="1:5" s="136" customFormat="1" x14ac:dyDescent="0.2">
      <c r="A1700" s="80"/>
      <c r="B1700" s="123"/>
      <c r="C1700" s="124"/>
      <c r="D1700" s="124"/>
      <c r="E1700" s="124"/>
    </row>
    <row r="1701" spans="1:5" s="136" customFormat="1" x14ac:dyDescent="0.2">
      <c r="A1701" s="80"/>
      <c r="B1701" s="123"/>
      <c r="C1701" s="124"/>
      <c r="D1701" s="124"/>
      <c r="E1701" s="124"/>
    </row>
    <row r="1702" spans="1:5" s="136" customFormat="1" x14ac:dyDescent="0.2">
      <c r="A1702" s="80"/>
      <c r="B1702" s="123"/>
      <c r="C1702" s="124"/>
      <c r="D1702" s="124"/>
      <c r="E1702" s="124"/>
    </row>
    <row r="1703" spans="1:5" s="136" customFormat="1" x14ac:dyDescent="0.2">
      <c r="A1703" s="80"/>
      <c r="B1703" s="123"/>
      <c r="C1703" s="124"/>
      <c r="D1703" s="124"/>
      <c r="E1703" s="124"/>
    </row>
    <row r="1704" spans="1:5" s="136" customFormat="1" x14ac:dyDescent="0.2">
      <c r="A1704" s="80"/>
      <c r="B1704" s="123"/>
      <c r="C1704" s="124"/>
      <c r="D1704" s="124"/>
      <c r="E1704" s="124"/>
    </row>
    <row r="1705" spans="1:5" s="136" customFormat="1" x14ac:dyDescent="0.2">
      <c r="A1705" s="80"/>
      <c r="B1705" s="123"/>
      <c r="C1705" s="124"/>
      <c r="D1705" s="124"/>
      <c r="E1705" s="124"/>
    </row>
    <row r="1706" spans="1:5" s="136" customFormat="1" x14ac:dyDescent="0.2">
      <c r="A1706" s="80"/>
      <c r="B1706" s="123"/>
      <c r="C1706" s="124"/>
      <c r="D1706" s="124"/>
      <c r="E1706" s="124"/>
    </row>
    <row r="1707" spans="1:5" s="136" customFormat="1" x14ac:dyDescent="0.2">
      <c r="A1707" s="80"/>
      <c r="B1707" s="123"/>
      <c r="C1707" s="124"/>
      <c r="D1707" s="124"/>
      <c r="E1707" s="124"/>
    </row>
    <row r="1708" spans="1:5" s="136" customFormat="1" x14ac:dyDescent="0.2">
      <c r="A1708" s="80"/>
      <c r="B1708" s="123"/>
      <c r="C1708" s="124"/>
      <c r="D1708" s="124"/>
      <c r="E1708" s="124"/>
    </row>
    <row r="1709" spans="1:5" s="136" customFormat="1" x14ac:dyDescent="0.2">
      <c r="A1709" s="80"/>
      <c r="B1709" s="123"/>
      <c r="C1709" s="124"/>
      <c r="D1709" s="124"/>
      <c r="E1709" s="124"/>
    </row>
    <row r="1710" spans="1:5" s="136" customFormat="1" x14ac:dyDescent="0.2">
      <c r="A1710" s="80"/>
      <c r="B1710" s="123"/>
      <c r="C1710" s="124"/>
      <c r="D1710" s="124"/>
      <c r="E1710" s="124"/>
    </row>
    <row r="1711" spans="1:5" s="136" customFormat="1" x14ac:dyDescent="0.2">
      <c r="A1711" s="80"/>
      <c r="B1711" s="123"/>
      <c r="C1711" s="124"/>
      <c r="D1711" s="124"/>
      <c r="E1711" s="124"/>
    </row>
    <row r="1712" spans="1:5" s="136" customFormat="1" x14ac:dyDescent="0.2">
      <c r="A1712" s="80"/>
      <c r="B1712" s="123"/>
      <c r="C1712" s="124"/>
      <c r="D1712" s="124"/>
      <c r="E1712" s="124"/>
    </row>
    <row r="1713" spans="1:5" s="136" customFormat="1" x14ac:dyDescent="0.2">
      <c r="A1713" s="80"/>
      <c r="B1713" s="123"/>
      <c r="C1713" s="124"/>
      <c r="D1713" s="124"/>
      <c r="E1713" s="124"/>
    </row>
    <row r="1714" spans="1:5" s="136" customFormat="1" x14ac:dyDescent="0.2">
      <c r="A1714" s="80"/>
      <c r="B1714" s="123"/>
      <c r="C1714" s="124"/>
      <c r="D1714" s="124"/>
      <c r="E1714" s="124"/>
    </row>
    <row r="1715" spans="1:5" s="136" customFormat="1" x14ac:dyDescent="0.2">
      <c r="A1715" s="80"/>
      <c r="B1715" s="123"/>
      <c r="C1715" s="124"/>
      <c r="D1715" s="124"/>
      <c r="E1715" s="124"/>
    </row>
    <row r="1716" spans="1:5" s="136" customFormat="1" x14ac:dyDescent="0.2">
      <c r="A1716" s="80"/>
      <c r="B1716" s="123"/>
      <c r="C1716" s="124"/>
      <c r="D1716" s="124"/>
      <c r="E1716" s="124"/>
    </row>
    <row r="1717" spans="1:5" s="136" customFormat="1" x14ac:dyDescent="0.2">
      <c r="A1717" s="80"/>
      <c r="B1717" s="123"/>
      <c r="C1717" s="124"/>
      <c r="D1717" s="124"/>
      <c r="E1717" s="124"/>
    </row>
    <row r="1718" spans="1:5" s="136" customFormat="1" x14ac:dyDescent="0.2">
      <c r="A1718" s="80"/>
      <c r="B1718" s="123"/>
      <c r="C1718" s="124"/>
      <c r="D1718" s="124"/>
      <c r="E1718" s="124"/>
    </row>
    <row r="1719" spans="1:5" s="136" customFormat="1" x14ac:dyDescent="0.2">
      <c r="A1719" s="80"/>
      <c r="B1719" s="123"/>
      <c r="C1719" s="124"/>
      <c r="D1719" s="124"/>
      <c r="E1719" s="124"/>
    </row>
    <row r="1720" spans="1:5" s="136" customFormat="1" x14ac:dyDescent="0.2">
      <c r="A1720" s="80"/>
      <c r="B1720" s="123"/>
      <c r="C1720" s="124"/>
      <c r="D1720" s="124"/>
      <c r="E1720" s="124"/>
    </row>
    <row r="1721" spans="1:5" s="136" customFormat="1" x14ac:dyDescent="0.2">
      <c r="A1721" s="80"/>
      <c r="B1721" s="123"/>
      <c r="C1721" s="124"/>
      <c r="D1721" s="124"/>
      <c r="E1721" s="124"/>
    </row>
    <row r="1722" spans="1:5" s="136" customFormat="1" x14ac:dyDescent="0.2">
      <c r="A1722" s="80"/>
      <c r="B1722" s="123"/>
      <c r="C1722" s="124"/>
      <c r="D1722" s="124"/>
      <c r="E1722" s="124"/>
    </row>
    <row r="1723" spans="1:5" s="136" customFormat="1" x14ac:dyDescent="0.2">
      <c r="A1723" s="80"/>
      <c r="B1723" s="123"/>
      <c r="C1723" s="124"/>
      <c r="D1723" s="124"/>
      <c r="E1723" s="124"/>
    </row>
    <row r="1724" spans="1:5" s="136" customFormat="1" x14ac:dyDescent="0.2">
      <c r="A1724" s="80"/>
      <c r="B1724" s="123"/>
      <c r="C1724" s="124"/>
      <c r="D1724" s="124"/>
      <c r="E1724" s="124"/>
    </row>
    <row r="1725" spans="1:5" s="136" customFormat="1" x14ac:dyDescent="0.2">
      <c r="A1725" s="80"/>
      <c r="B1725" s="123"/>
      <c r="C1725" s="124"/>
      <c r="D1725" s="124"/>
      <c r="E1725" s="124"/>
    </row>
    <row r="1726" spans="1:5" s="136" customFormat="1" x14ac:dyDescent="0.2">
      <c r="A1726" s="80"/>
      <c r="B1726" s="123"/>
      <c r="C1726" s="124"/>
      <c r="D1726" s="124"/>
      <c r="E1726" s="124"/>
    </row>
    <row r="1727" spans="1:5" s="136" customFormat="1" x14ac:dyDescent="0.2">
      <c r="A1727" s="80"/>
      <c r="B1727" s="123"/>
      <c r="C1727" s="124"/>
      <c r="D1727" s="124"/>
      <c r="E1727" s="124"/>
    </row>
    <row r="1728" spans="1:5" s="136" customFormat="1" x14ac:dyDescent="0.2">
      <c r="A1728" s="80"/>
      <c r="B1728" s="123"/>
      <c r="C1728" s="124"/>
      <c r="D1728" s="124"/>
      <c r="E1728" s="124"/>
    </row>
    <row r="1729" spans="1:5" s="136" customFormat="1" x14ac:dyDescent="0.2">
      <c r="A1729" s="80"/>
      <c r="B1729" s="123"/>
      <c r="C1729" s="124"/>
      <c r="D1729" s="124"/>
      <c r="E1729" s="124"/>
    </row>
    <row r="1730" spans="1:5" s="136" customFormat="1" x14ac:dyDescent="0.2">
      <c r="A1730" s="80"/>
      <c r="B1730" s="123"/>
      <c r="C1730" s="124"/>
      <c r="D1730" s="124"/>
      <c r="E1730" s="124"/>
    </row>
    <row r="1731" spans="1:5" s="136" customFormat="1" x14ac:dyDescent="0.2">
      <c r="A1731" s="80"/>
      <c r="B1731" s="123"/>
      <c r="C1731" s="124"/>
      <c r="D1731" s="124"/>
      <c r="E1731" s="124"/>
    </row>
    <row r="1732" spans="1:5" s="136" customFormat="1" x14ac:dyDescent="0.2">
      <c r="A1732" s="80"/>
      <c r="B1732" s="123"/>
      <c r="C1732" s="124"/>
      <c r="D1732" s="124"/>
      <c r="E1732" s="124"/>
    </row>
    <row r="1733" spans="1:5" s="136" customFormat="1" x14ac:dyDescent="0.2">
      <c r="A1733" s="80"/>
      <c r="B1733" s="123"/>
      <c r="C1733" s="124"/>
      <c r="D1733" s="124"/>
      <c r="E1733" s="124"/>
    </row>
    <row r="1734" spans="1:5" s="136" customFormat="1" x14ac:dyDescent="0.2">
      <c r="A1734" s="80"/>
      <c r="B1734" s="123"/>
      <c r="C1734" s="124"/>
      <c r="D1734" s="124"/>
      <c r="E1734" s="124"/>
    </row>
    <row r="1735" spans="1:5" s="136" customFormat="1" x14ac:dyDescent="0.2">
      <c r="A1735" s="80"/>
      <c r="B1735" s="123"/>
      <c r="C1735" s="124"/>
      <c r="D1735" s="124"/>
      <c r="E1735" s="124"/>
    </row>
    <row r="1736" spans="1:5" s="136" customFormat="1" x14ac:dyDescent="0.2">
      <c r="A1736" s="80"/>
      <c r="B1736" s="123"/>
      <c r="C1736" s="124"/>
      <c r="D1736" s="124"/>
      <c r="E1736" s="124"/>
    </row>
    <row r="1737" spans="1:5" s="136" customFormat="1" x14ac:dyDescent="0.2">
      <c r="A1737" s="80"/>
      <c r="B1737" s="123"/>
      <c r="C1737" s="124"/>
      <c r="D1737" s="124"/>
      <c r="E1737" s="124"/>
    </row>
    <row r="1738" spans="1:5" s="136" customFormat="1" x14ac:dyDescent="0.2">
      <c r="A1738" s="80"/>
      <c r="B1738" s="123"/>
      <c r="C1738" s="124"/>
      <c r="D1738" s="124"/>
      <c r="E1738" s="124"/>
    </row>
    <row r="1739" spans="1:5" s="136" customFormat="1" x14ac:dyDescent="0.2">
      <c r="A1739" s="80"/>
      <c r="B1739" s="123"/>
      <c r="C1739" s="124"/>
      <c r="D1739" s="124"/>
      <c r="E1739" s="124"/>
    </row>
    <row r="1740" spans="1:5" s="136" customFormat="1" x14ac:dyDescent="0.2">
      <c r="A1740" s="80"/>
      <c r="B1740" s="123"/>
      <c r="C1740" s="124"/>
      <c r="D1740" s="124"/>
      <c r="E1740" s="124"/>
    </row>
    <row r="1741" spans="1:5" s="136" customFormat="1" x14ac:dyDescent="0.2">
      <c r="A1741" s="80"/>
      <c r="B1741" s="123"/>
      <c r="C1741" s="124"/>
      <c r="D1741" s="124"/>
      <c r="E1741" s="124"/>
    </row>
    <row r="1742" spans="1:5" s="136" customFormat="1" x14ac:dyDescent="0.2">
      <c r="A1742" s="80"/>
      <c r="B1742" s="123"/>
      <c r="C1742" s="124"/>
      <c r="D1742" s="124"/>
      <c r="E1742" s="124"/>
    </row>
    <row r="1743" spans="1:5" s="136" customFormat="1" x14ac:dyDescent="0.2">
      <c r="A1743" s="80"/>
      <c r="B1743" s="123"/>
      <c r="C1743" s="124"/>
      <c r="D1743" s="124"/>
      <c r="E1743" s="124"/>
    </row>
    <row r="1744" spans="1:5" s="136" customFormat="1" x14ac:dyDescent="0.2">
      <c r="A1744" s="80"/>
      <c r="B1744" s="123"/>
      <c r="C1744" s="124"/>
      <c r="D1744" s="124"/>
      <c r="E1744" s="124"/>
    </row>
    <row r="1745" spans="1:5" s="136" customFormat="1" x14ac:dyDescent="0.2">
      <c r="A1745" s="80"/>
      <c r="B1745" s="123"/>
      <c r="C1745" s="124"/>
      <c r="D1745" s="124"/>
      <c r="E1745" s="124"/>
    </row>
    <row r="1746" spans="1:5" s="136" customFormat="1" x14ac:dyDescent="0.2">
      <c r="A1746" s="80"/>
      <c r="B1746" s="123"/>
      <c r="C1746" s="124"/>
      <c r="D1746" s="124"/>
      <c r="E1746" s="124"/>
    </row>
    <row r="1747" spans="1:5" s="136" customFormat="1" x14ac:dyDescent="0.2">
      <c r="A1747" s="80"/>
      <c r="B1747" s="123"/>
      <c r="C1747" s="124"/>
      <c r="D1747" s="124"/>
      <c r="E1747" s="124"/>
    </row>
    <row r="1748" spans="1:5" s="136" customFormat="1" x14ac:dyDescent="0.2">
      <c r="A1748" s="80"/>
      <c r="B1748" s="123"/>
      <c r="C1748" s="124"/>
      <c r="D1748" s="124"/>
      <c r="E1748" s="124"/>
    </row>
    <row r="1749" spans="1:5" s="136" customFormat="1" x14ac:dyDescent="0.2">
      <c r="A1749" s="80"/>
      <c r="B1749" s="123"/>
      <c r="C1749" s="124"/>
      <c r="D1749" s="124"/>
      <c r="E1749" s="124"/>
    </row>
    <row r="1750" spans="1:5" s="136" customFormat="1" x14ac:dyDescent="0.2">
      <c r="A1750" s="80"/>
      <c r="B1750" s="123"/>
      <c r="C1750" s="124"/>
      <c r="D1750" s="124"/>
      <c r="E1750" s="124"/>
    </row>
    <row r="1751" spans="1:5" s="136" customFormat="1" x14ac:dyDescent="0.2">
      <c r="A1751" s="80"/>
      <c r="B1751" s="123"/>
      <c r="C1751" s="124"/>
      <c r="D1751" s="124"/>
      <c r="E1751" s="124"/>
    </row>
    <row r="1752" spans="1:5" s="136" customFormat="1" x14ac:dyDescent="0.2">
      <c r="A1752" s="80"/>
      <c r="B1752" s="123"/>
      <c r="C1752" s="124"/>
      <c r="D1752" s="124"/>
      <c r="E1752" s="124"/>
    </row>
    <row r="1753" spans="1:5" s="136" customFormat="1" x14ac:dyDescent="0.2">
      <c r="A1753" s="80"/>
      <c r="B1753" s="123"/>
      <c r="C1753" s="124"/>
      <c r="D1753" s="124"/>
      <c r="E1753" s="124"/>
    </row>
    <row r="1754" spans="1:5" s="136" customFormat="1" x14ac:dyDescent="0.2">
      <c r="A1754" s="80"/>
      <c r="B1754" s="123"/>
      <c r="C1754" s="124"/>
      <c r="D1754" s="124"/>
      <c r="E1754" s="124"/>
    </row>
    <row r="1755" spans="1:5" s="136" customFormat="1" x14ac:dyDescent="0.2">
      <c r="A1755" s="80"/>
      <c r="B1755" s="123"/>
      <c r="C1755" s="124"/>
      <c r="D1755" s="124"/>
      <c r="E1755" s="124"/>
    </row>
    <row r="1756" spans="1:5" s="136" customFormat="1" x14ac:dyDescent="0.2">
      <c r="A1756" s="80"/>
      <c r="B1756" s="123"/>
      <c r="C1756" s="124"/>
      <c r="D1756" s="124"/>
      <c r="E1756" s="124"/>
    </row>
    <row r="1757" spans="1:5" s="136" customFormat="1" x14ac:dyDescent="0.2">
      <c r="A1757" s="80"/>
      <c r="B1757" s="123"/>
      <c r="C1757" s="124"/>
      <c r="D1757" s="124"/>
      <c r="E1757" s="124"/>
    </row>
    <row r="1758" spans="1:5" s="136" customFormat="1" x14ac:dyDescent="0.2">
      <c r="A1758" s="80"/>
      <c r="B1758" s="123"/>
      <c r="C1758" s="124"/>
      <c r="D1758" s="124"/>
      <c r="E1758" s="124"/>
    </row>
    <row r="1759" spans="1:5" s="136" customFormat="1" x14ac:dyDescent="0.2">
      <c r="A1759" s="80"/>
      <c r="B1759" s="123"/>
      <c r="C1759" s="124"/>
      <c r="D1759" s="124"/>
      <c r="E1759" s="124"/>
    </row>
    <row r="1760" spans="1:5" s="136" customFormat="1" x14ac:dyDescent="0.2">
      <c r="A1760" s="80"/>
      <c r="B1760" s="123"/>
      <c r="C1760" s="124"/>
      <c r="D1760" s="124"/>
      <c r="E1760" s="124"/>
    </row>
    <row r="1761" spans="1:5" s="136" customFormat="1" x14ac:dyDescent="0.2">
      <c r="A1761" s="80"/>
      <c r="B1761" s="123"/>
      <c r="C1761" s="124"/>
      <c r="D1761" s="124"/>
      <c r="E1761" s="124"/>
    </row>
    <row r="1762" spans="1:5" s="136" customFormat="1" x14ac:dyDescent="0.2">
      <c r="A1762" s="80"/>
      <c r="B1762" s="123"/>
      <c r="C1762" s="124"/>
      <c r="D1762" s="124"/>
      <c r="E1762" s="124"/>
    </row>
    <row r="1763" spans="1:5" s="136" customFormat="1" x14ac:dyDescent="0.2">
      <c r="A1763" s="80"/>
      <c r="B1763" s="123"/>
      <c r="C1763" s="124"/>
      <c r="D1763" s="124"/>
      <c r="E1763" s="124"/>
    </row>
    <row r="1764" spans="1:5" s="136" customFormat="1" x14ac:dyDescent="0.2">
      <c r="A1764" s="80"/>
      <c r="B1764" s="123"/>
      <c r="C1764" s="124"/>
      <c r="D1764" s="124"/>
      <c r="E1764" s="124"/>
    </row>
    <row r="1765" spans="1:5" s="136" customFormat="1" x14ac:dyDescent="0.2">
      <c r="A1765" s="80"/>
      <c r="B1765" s="123"/>
      <c r="C1765" s="124"/>
      <c r="D1765" s="124"/>
      <c r="E1765" s="124"/>
    </row>
    <row r="1766" spans="1:5" s="136" customFormat="1" x14ac:dyDescent="0.2">
      <c r="A1766" s="80"/>
      <c r="B1766" s="123"/>
      <c r="C1766" s="124"/>
      <c r="D1766" s="124"/>
      <c r="E1766" s="124"/>
    </row>
    <row r="1767" spans="1:5" s="136" customFormat="1" x14ac:dyDescent="0.2">
      <c r="A1767" s="80"/>
      <c r="B1767" s="123"/>
      <c r="C1767" s="124"/>
      <c r="D1767" s="124"/>
      <c r="E1767" s="124"/>
    </row>
    <row r="1768" spans="1:5" s="136" customFormat="1" x14ac:dyDescent="0.2">
      <c r="A1768" s="80"/>
      <c r="B1768" s="123"/>
      <c r="C1768" s="124"/>
      <c r="D1768" s="124"/>
      <c r="E1768" s="124"/>
    </row>
    <row r="1769" spans="1:5" s="136" customFormat="1" x14ac:dyDescent="0.2">
      <c r="A1769" s="80"/>
      <c r="B1769" s="123"/>
      <c r="C1769" s="124"/>
      <c r="D1769" s="124"/>
      <c r="E1769" s="124"/>
    </row>
    <row r="1770" spans="1:5" s="136" customFormat="1" x14ac:dyDescent="0.2">
      <c r="A1770" s="80"/>
      <c r="B1770" s="123"/>
      <c r="C1770" s="124"/>
      <c r="D1770" s="124"/>
      <c r="E1770" s="124"/>
    </row>
    <row r="1771" spans="1:5" s="136" customFormat="1" x14ac:dyDescent="0.2">
      <c r="A1771" s="80"/>
      <c r="B1771" s="123"/>
      <c r="C1771" s="124"/>
      <c r="D1771" s="124"/>
      <c r="E1771" s="124"/>
    </row>
    <row r="1772" spans="1:5" s="136" customFormat="1" x14ac:dyDescent="0.2">
      <c r="A1772" s="80"/>
      <c r="B1772" s="123"/>
      <c r="C1772" s="124"/>
      <c r="D1772" s="124"/>
      <c r="E1772" s="124"/>
    </row>
    <row r="1773" spans="1:5" s="136" customFormat="1" x14ac:dyDescent="0.2">
      <c r="A1773" s="80"/>
      <c r="B1773" s="123"/>
      <c r="C1773" s="124"/>
      <c r="D1773" s="124"/>
      <c r="E1773" s="124"/>
    </row>
    <row r="1774" spans="1:5" s="136" customFormat="1" x14ac:dyDescent="0.2">
      <c r="A1774" s="80"/>
      <c r="B1774" s="123"/>
      <c r="C1774" s="124"/>
      <c r="D1774" s="124"/>
      <c r="E1774" s="124"/>
    </row>
    <row r="1775" spans="1:5" s="136" customFormat="1" x14ac:dyDescent="0.2">
      <c r="A1775" s="80"/>
      <c r="B1775" s="123"/>
      <c r="C1775" s="124"/>
      <c r="D1775" s="124"/>
      <c r="E1775" s="124"/>
    </row>
    <row r="1776" spans="1:5" s="136" customFormat="1" x14ac:dyDescent="0.2">
      <c r="A1776" s="80"/>
      <c r="B1776" s="123"/>
      <c r="C1776" s="124"/>
      <c r="D1776" s="124"/>
      <c r="E1776" s="124"/>
    </row>
    <row r="1777" spans="1:5" s="136" customFormat="1" x14ac:dyDescent="0.2">
      <c r="A1777" s="80"/>
      <c r="B1777" s="123"/>
      <c r="C1777" s="124"/>
      <c r="D1777" s="124"/>
      <c r="E1777" s="124"/>
    </row>
    <row r="1778" spans="1:5" s="136" customFormat="1" x14ac:dyDescent="0.2">
      <c r="A1778" s="80"/>
      <c r="B1778" s="123"/>
      <c r="C1778" s="124"/>
      <c r="D1778" s="124"/>
      <c r="E1778" s="124"/>
    </row>
    <row r="1779" spans="1:5" s="136" customFormat="1" x14ac:dyDescent="0.2">
      <c r="A1779" s="80"/>
      <c r="B1779" s="123"/>
      <c r="C1779" s="124"/>
      <c r="D1779" s="124"/>
      <c r="E1779" s="124"/>
    </row>
    <row r="1780" spans="1:5" s="136" customFormat="1" x14ac:dyDescent="0.2">
      <c r="A1780" s="80"/>
      <c r="B1780" s="123"/>
      <c r="C1780" s="124"/>
      <c r="D1780" s="124"/>
      <c r="E1780" s="124"/>
    </row>
    <row r="1781" spans="1:5" s="136" customFormat="1" x14ac:dyDescent="0.2">
      <c r="A1781" s="80"/>
      <c r="B1781" s="123"/>
      <c r="C1781" s="124"/>
      <c r="D1781" s="124"/>
      <c r="E1781" s="124"/>
    </row>
    <row r="1782" spans="1:5" s="136" customFormat="1" x14ac:dyDescent="0.2">
      <c r="A1782" s="80"/>
      <c r="B1782" s="123"/>
      <c r="C1782" s="124"/>
      <c r="D1782" s="124"/>
      <c r="E1782" s="124"/>
    </row>
    <row r="1783" spans="1:5" s="136" customFormat="1" x14ac:dyDescent="0.2">
      <c r="A1783" s="80"/>
      <c r="B1783" s="123"/>
      <c r="C1783" s="124"/>
      <c r="D1783" s="124"/>
      <c r="E1783" s="124"/>
    </row>
    <row r="1784" spans="1:5" s="136" customFormat="1" x14ac:dyDescent="0.2">
      <c r="A1784" s="80"/>
      <c r="B1784" s="123"/>
      <c r="C1784" s="124"/>
      <c r="D1784" s="124"/>
      <c r="E1784" s="124"/>
    </row>
    <row r="1785" spans="1:5" s="136" customFormat="1" x14ac:dyDescent="0.2">
      <c r="A1785" s="80"/>
      <c r="B1785" s="123"/>
      <c r="C1785" s="124"/>
      <c r="D1785" s="124"/>
      <c r="E1785" s="124"/>
    </row>
    <row r="1786" spans="1:5" s="136" customFormat="1" x14ac:dyDescent="0.2">
      <c r="A1786" s="80"/>
      <c r="B1786" s="123"/>
      <c r="C1786" s="124"/>
      <c r="D1786" s="124"/>
      <c r="E1786" s="124"/>
    </row>
    <row r="1787" spans="1:5" s="136" customFormat="1" x14ac:dyDescent="0.2">
      <c r="A1787" s="80"/>
      <c r="B1787" s="123"/>
      <c r="C1787" s="124"/>
      <c r="D1787" s="124"/>
      <c r="E1787" s="124"/>
    </row>
    <row r="1788" spans="1:5" s="136" customFormat="1" x14ac:dyDescent="0.2">
      <c r="A1788" s="80"/>
      <c r="B1788" s="123"/>
      <c r="C1788" s="124"/>
      <c r="D1788" s="124"/>
      <c r="E1788" s="124"/>
    </row>
    <row r="1789" spans="1:5" s="136" customFormat="1" x14ac:dyDescent="0.2">
      <c r="A1789" s="80"/>
      <c r="B1789" s="123"/>
      <c r="C1789" s="124"/>
      <c r="D1789" s="124"/>
      <c r="E1789" s="124"/>
    </row>
    <row r="1790" spans="1:5" s="136" customFormat="1" x14ac:dyDescent="0.2">
      <c r="A1790" s="80"/>
      <c r="B1790" s="123"/>
      <c r="C1790" s="124"/>
      <c r="D1790" s="124"/>
      <c r="E1790" s="124"/>
    </row>
    <row r="1791" spans="1:5" s="136" customFormat="1" x14ac:dyDescent="0.2">
      <c r="A1791" s="80"/>
      <c r="B1791" s="123"/>
      <c r="C1791" s="124"/>
      <c r="D1791" s="124"/>
      <c r="E1791" s="124"/>
    </row>
    <row r="1792" spans="1:5" s="136" customFormat="1" x14ac:dyDescent="0.2">
      <c r="A1792" s="80"/>
      <c r="B1792" s="123"/>
      <c r="C1792" s="124"/>
      <c r="D1792" s="124"/>
      <c r="E1792" s="124"/>
    </row>
    <row r="1793" spans="1:5" s="136" customFormat="1" x14ac:dyDescent="0.2">
      <c r="A1793" s="80"/>
      <c r="B1793" s="123"/>
      <c r="C1793" s="124"/>
      <c r="D1793" s="124"/>
      <c r="E1793" s="124"/>
    </row>
    <row r="1794" spans="1:5" s="136" customFormat="1" x14ac:dyDescent="0.2">
      <c r="A1794" s="80"/>
      <c r="B1794" s="123"/>
      <c r="C1794" s="124"/>
      <c r="D1794" s="124"/>
      <c r="E1794" s="124"/>
    </row>
    <row r="1795" spans="1:5" s="136" customFormat="1" x14ac:dyDescent="0.2">
      <c r="A1795" s="80"/>
      <c r="B1795" s="123"/>
      <c r="C1795" s="124"/>
      <c r="D1795" s="124"/>
      <c r="E1795" s="124"/>
    </row>
    <row r="1796" spans="1:5" s="136" customFormat="1" x14ac:dyDescent="0.2">
      <c r="A1796" s="80"/>
      <c r="B1796" s="123"/>
      <c r="C1796" s="124"/>
      <c r="D1796" s="124"/>
      <c r="E1796" s="124"/>
    </row>
    <row r="1797" spans="1:5" s="136" customFormat="1" x14ac:dyDescent="0.2">
      <c r="A1797" s="80"/>
      <c r="B1797" s="123"/>
      <c r="C1797" s="124"/>
      <c r="D1797" s="124"/>
      <c r="E1797" s="124"/>
    </row>
    <row r="1798" spans="1:5" s="136" customFormat="1" x14ac:dyDescent="0.2">
      <c r="A1798" s="80"/>
      <c r="B1798" s="123"/>
      <c r="C1798" s="124"/>
      <c r="D1798" s="124"/>
      <c r="E1798" s="124"/>
    </row>
    <row r="1799" spans="1:5" s="136" customFormat="1" x14ac:dyDescent="0.2">
      <c r="A1799" s="80"/>
      <c r="B1799" s="123"/>
      <c r="C1799" s="124"/>
      <c r="D1799" s="124"/>
      <c r="E1799" s="124"/>
    </row>
    <row r="1800" spans="1:5" s="136" customFormat="1" x14ac:dyDescent="0.2">
      <c r="A1800" s="80"/>
      <c r="B1800" s="123"/>
      <c r="C1800" s="124"/>
      <c r="D1800" s="124"/>
      <c r="E1800" s="124"/>
    </row>
    <row r="1801" spans="1:5" s="136" customFormat="1" x14ac:dyDescent="0.2">
      <c r="A1801" s="80"/>
      <c r="B1801" s="123"/>
      <c r="C1801" s="124"/>
      <c r="D1801" s="124"/>
      <c r="E1801" s="124"/>
    </row>
    <row r="1802" spans="1:5" s="136" customFormat="1" x14ac:dyDescent="0.2">
      <c r="A1802" s="80"/>
      <c r="B1802" s="123"/>
      <c r="C1802" s="124"/>
      <c r="D1802" s="124"/>
      <c r="E1802" s="124"/>
    </row>
    <row r="1803" spans="1:5" s="136" customFormat="1" x14ac:dyDescent="0.2">
      <c r="A1803" s="80"/>
      <c r="B1803" s="123"/>
      <c r="C1803" s="124"/>
      <c r="D1803" s="124"/>
      <c r="E1803" s="124"/>
    </row>
    <row r="1804" spans="1:5" s="136" customFormat="1" x14ac:dyDescent="0.2">
      <c r="A1804" s="80"/>
      <c r="B1804" s="123"/>
      <c r="C1804" s="124"/>
      <c r="D1804" s="124"/>
      <c r="E1804" s="124"/>
    </row>
    <row r="1805" spans="1:5" s="136" customFormat="1" x14ac:dyDescent="0.2">
      <c r="A1805" s="80"/>
      <c r="B1805" s="123"/>
      <c r="C1805" s="124"/>
      <c r="D1805" s="124"/>
      <c r="E1805" s="124"/>
    </row>
    <row r="1806" spans="1:5" s="136" customFormat="1" x14ac:dyDescent="0.2">
      <c r="A1806" s="80"/>
      <c r="B1806" s="123"/>
      <c r="C1806" s="124"/>
      <c r="D1806" s="124"/>
      <c r="E1806" s="124"/>
    </row>
    <row r="1807" spans="1:5" s="136" customFormat="1" x14ac:dyDescent="0.2">
      <c r="A1807" s="80"/>
      <c r="B1807" s="123"/>
      <c r="C1807" s="124"/>
      <c r="D1807" s="124"/>
      <c r="E1807" s="124"/>
    </row>
    <row r="1808" spans="1:5" s="136" customFormat="1" x14ac:dyDescent="0.2">
      <c r="A1808" s="80"/>
      <c r="B1808" s="123"/>
      <c r="C1808" s="124"/>
      <c r="D1808" s="124"/>
      <c r="E1808" s="124"/>
    </row>
    <row r="1809" spans="1:5" s="136" customFormat="1" x14ac:dyDescent="0.2">
      <c r="A1809" s="80"/>
      <c r="B1809" s="123"/>
      <c r="C1809" s="124"/>
      <c r="D1809" s="124"/>
      <c r="E1809" s="124"/>
    </row>
    <row r="1810" spans="1:5" s="136" customFormat="1" x14ac:dyDescent="0.2">
      <c r="A1810" s="80"/>
      <c r="B1810" s="123"/>
      <c r="C1810" s="124"/>
      <c r="D1810" s="124"/>
      <c r="E1810" s="124"/>
    </row>
    <row r="1811" spans="1:5" s="136" customFormat="1" x14ac:dyDescent="0.2">
      <c r="A1811" s="80"/>
      <c r="B1811" s="123"/>
      <c r="C1811" s="124"/>
      <c r="D1811" s="124"/>
      <c r="E1811" s="124"/>
    </row>
    <row r="1812" spans="1:5" s="136" customFormat="1" x14ac:dyDescent="0.2">
      <c r="A1812" s="80"/>
      <c r="B1812" s="123"/>
      <c r="C1812" s="124"/>
      <c r="D1812" s="124"/>
      <c r="E1812" s="124"/>
    </row>
    <row r="1813" spans="1:5" s="136" customFormat="1" x14ac:dyDescent="0.2">
      <c r="A1813" s="80"/>
      <c r="B1813" s="123"/>
      <c r="C1813" s="124"/>
      <c r="D1813" s="124"/>
      <c r="E1813" s="124"/>
    </row>
    <row r="1814" spans="1:5" s="136" customFormat="1" x14ac:dyDescent="0.2">
      <c r="A1814" s="80"/>
      <c r="B1814" s="123"/>
      <c r="C1814" s="124"/>
      <c r="D1814" s="124"/>
      <c r="E1814" s="124"/>
    </row>
    <row r="1815" spans="1:5" s="136" customFormat="1" x14ac:dyDescent="0.2">
      <c r="A1815" s="80"/>
      <c r="B1815" s="123"/>
      <c r="C1815" s="124"/>
      <c r="D1815" s="124"/>
      <c r="E1815" s="124"/>
    </row>
    <row r="1816" spans="1:5" s="136" customFormat="1" x14ac:dyDescent="0.2">
      <c r="A1816" s="80"/>
      <c r="B1816" s="123"/>
      <c r="C1816" s="124"/>
      <c r="D1816" s="124"/>
      <c r="E1816" s="124"/>
    </row>
    <row r="1817" spans="1:5" s="136" customFormat="1" x14ac:dyDescent="0.2">
      <c r="A1817" s="80"/>
      <c r="B1817" s="123"/>
      <c r="C1817" s="124"/>
      <c r="D1817" s="124"/>
      <c r="E1817" s="124"/>
    </row>
    <row r="1818" spans="1:5" s="136" customFormat="1" x14ac:dyDescent="0.2">
      <c r="A1818" s="80"/>
      <c r="B1818" s="123"/>
      <c r="C1818" s="124"/>
      <c r="D1818" s="124"/>
      <c r="E1818" s="124"/>
    </row>
    <row r="1819" spans="1:5" s="136" customFormat="1" x14ac:dyDescent="0.2">
      <c r="A1819" s="80"/>
      <c r="B1819" s="123"/>
      <c r="C1819" s="124"/>
      <c r="D1819" s="124"/>
      <c r="E1819" s="124"/>
    </row>
    <row r="1820" spans="1:5" s="136" customFormat="1" x14ac:dyDescent="0.2">
      <c r="A1820" s="80"/>
      <c r="B1820" s="123"/>
      <c r="C1820" s="124"/>
      <c r="D1820" s="124"/>
      <c r="E1820" s="124"/>
    </row>
    <row r="1821" spans="1:5" s="136" customFormat="1" x14ac:dyDescent="0.2">
      <c r="A1821" s="80"/>
      <c r="B1821" s="123"/>
      <c r="C1821" s="124"/>
      <c r="D1821" s="124"/>
      <c r="E1821" s="124"/>
    </row>
    <row r="1822" spans="1:5" s="136" customFormat="1" x14ac:dyDescent="0.2">
      <c r="A1822" s="80"/>
      <c r="B1822" s="123"/>
      <c r="C1822" s="124"/>
      <c r="D1822" s="124"/>
      <c r="E1822" s="124"/>
    </row>
    <row r="1823" spans="1:5" s="136" customFormat="1" x14ac:dyDescent="0.2">
      <c r="A1823" s="80"/>
      <c r="B1823" s="123"/>
      <c r="C1823" s="124"/>
      <c r="D1823" s="124"/>
      <c r="E1823" s="124"/>
    </row>
    <row r="1824" spans="1:5" s="136" customFormat="1" x14ac:dyDescent="0.2">
      <c r="A1824" s="80"/>
      <c r="B1824" s="123"/>
      <c r="C1824" s="124"/>
      <c r="D1824" s="124"/>
      <c r="E1824" s="124"/>
    </row>
    <row r="1825" spans="1:5" s="136" customFormat="1" x14ac:dyDescent="0.2">
      <c r="A1825" s="80"/>
      <c r="B1825" s="123"/>
      <c r="C1825" s="124"/>
      <c r="D1825" s="124"/>
      <c r="E1825" s="124"/>
    </row>
    <row r="1826" spans="1:5" s="136" customFormat="1" x14ac:dyDescent="0.2">
      <c r="A1826" s="80"/>
      <c r="B1826" s="123"/>
      <c r="C1826" s="124"/>
      <c r="D1826" s="124"/>
      <c r="E1826" s="124"/>
    </row>
    <row r="1827" spans="1:5" s="136" customFormat="1" x14ac:dyDescent="0.2">
      <c r="A1827" s="80"/>
      <c r="B1827" s="123"/>
      <c r="C1827" s="124"/>
      <c r="D1827" s="124"/>
      <c r="E1827" s="124"/>
    </row>
    <row r="1828" spans="1:5" s="136" customFormat="1" x14ac:dyDescent="0.2">
      <c r="A1828" s="80"/>
      <c r="B1828" s="123"/>
      <c r="C1828" s="124"/>
      <c r="D1828" s="124"/>
      <c r="E1828" s="124"/>
    </row>
    <row r="1829" spans="1:5" s="136" customFormat="1" x14ac:dyDescent="0.2">
      <c r="A1829" s="80"/>
      <c r="B1829" s="123"/>
      <c r="C1829" s="124"/>
      <c r="D1829" s="124"/>
      <c r="E1829" s="124"/>
    </row>
    <row r="1830" spans="1:5" s="136" customFormat="1" x14ac:dyDescent="0.2">
      <c r="A1830" s="80"/>
      <c r="B1830" s="123"/>
      <c r="C1830" s="124"/>
      <c r="D1830" s="124"/>
      <c r="E1830" s="124"/>
    </row>
    <row r="1831" spans="1:5" s="136" customFormat="1" x14ac:dyDescent="0.2">
      <c r="A1831" s="80"/>
      <c r="B1831" s="123"/>
      <c r="C1831" s="124"/>
      <c r="D1831" s="124"/>
      <c r="E1831" s="124"/>
    </row>
    <row r="1832" spans="1:5" s="136" customFormat="1" x14ac:dyDescent="0.2">
      <c r="A1832" s="80"/>
      <c r="B1832" s="123"/>
      <c r="C1832" s="124"/>
      <c r="D1832" s="124"/>
      <c r="E1832" s="124"/>
    </row>
    <row r="1833" spans="1:5" s="136" customFormat="1" x14ac:dyDescent="0.2">
      <c r="A1833" s="80"/>
      <c r="B1833" s="123"/>
      <c r="C1833" s="124"/>
      <c r="D1833" s="124"/>
      <c r="E1833" s="124"/>
    </row>
    <row r="1834" spans="1:5" s="136" customFormat="1" x14ac:dyDescent="0.2">
      <c r="A1834" s="80"/>
      <c r="B1834" s="123"/>
      <c r="C1834" s="124"/>
      <c r="D1834" s="124"/>
      <c r="E1834" s="124"/>
    </row>
    <row r="1835" spans="1:5" s="136" customFormat="1" x14ac:dyDescent="0.2">
      <c r="A1835" s="80"/>
      <c r="B1835" s="123"/>
      <c r="C1835" s="124"/>
      <c r="D1835" s="124"/>
      <c r="E1835" s="124"/>
    </row>
    <row r="1836" spans="1:5" s="136" customFormat="1" x14ac:dyDescent="0.2">
      <c r="A1836" s="80"/>
      <c r="B1836" s="123"/>
      <c r="C1836" s="124"/>
      <c r="D1836" s="124"/>
      <c r="E1836" s="124"/>
    </row>
    <row r="1837" spans="1:5" s="136" customFormat="1" x14ac:dyDescent="0.2">
      <c r="A1837" s="80"/>
      <c r="B1837" s="123"/>
      <c r="C1837" s="124"/>
      <c r="D1837" s="124"/>
      <c r="E1837" s="124"/>
    </row>
    <row r="1838" spans="1:5" s="136" customFormat="1" x14ac:dyDescent="0.2">
      <c r="A1838" s="80"/>
      <c r="B1838" s="123"/>
      <c r="C1838" s="124"/>
      <c r="D1838" s="124"/>
      <c r="E1838" s="124"/>
    </row>
    <row r="1839" spans="1:5" s="136" customFormat="1" x14ac:dyDescent="0.2">
      <c r="A1839" s="80"/>
      <c r="B1839" s="123"/>
      <c r="C1839" s="124"/>
      <c r="D1839" s="124"/>
      <c r="E1839" s="124"/>
    </row>
    <row r="1840" spans="1:5" s="136" customFormat="1" x14ac:dyDescent="0.2">
      <c r="A1840" s="80"/>
      <c r="B1840" s="123"/>
      <c r="C1840" s="124"/>
      <c r="D1840" s="124"/>
      <c r="E1840" s="124"/>
    </row>
    <row r="1841" spans="1:5" s="136" customFormat="1" x14ac:dyDescent="0.2">
      <c r="A1841" s="80"/>
      <c r="B1841" s="123"/>
      <c r="C1841" s="124"/>
      <c r="D1841" s="124"/>
      <c r="E1841" s="124"/>
    </row>
    <row r="1842" spans="1:5" s="136" customFormat="1" x14ac:dyDescent="0.2">
      <c r="A1842" s="80"/>
      <c r="B1842" s="123"/>
      <c r="C1842" s="124"/>
      <c r="D1842" s="124"/>
      <c r="E1842" s="124"/>
    </row>
    <row r="1843" spans="1:5" s="136" customFormat="1" x14ac:dyDescent="0.2">
      <c r="A1843" s="80"/>
      <c r="B1843" s="123"/>
      <c r="C1843" s="124"/>
      <c r="D1843" s="124"/>
      <c r="E1843" s="124"/>
    </row>
    <row r="1844" spans="1:5" s="136" customFormat="1" x14ac:dyDescent="0.2">
      <c r="A1844" s="80"/>
      <c r="B1844" s="123"/>
      <c r="C1844" s="124"/>
      <c r="D1844" s="124"/>
      <c r="E1844" s="124"/>
    </row>
    <row r="1845" spans="1:5" s="136" customFormat="1" x14ac:dyDescent="0.2">
      <c r="A1845" s="80"/>
      <c r="B1845" s="123"/>
      <c r="C1845" s="124"/>
      <c r="D1845" s="124"/>
      <c r="E1845" s="124"/>
    </row>
    <row r="1846" spans="1:5" s="136" customFormat="1" x14ac:dyDescent="0.2">
      <c r="A1846" s="80"/>
      <c r="B1846" s="123"/>
      <c r="C1846" s="124"/>
      <c r="D1846" s="124"/>
      <c r="E1846" s="124"/>
    </row>
    <row r="1847" spans="1:5" s="136" customFormat="1" x14ac:dyDescent="0.2">
      <c r="A1847" s="80"/>
      <c r="B1847" s="123"/>
      <c r="C1847" s="124"/>
      <c r="D1847" s="124"/>
      <c r="E1847" s="124"/>
    </row>
    <row r="1848" spans="1:5" s="136" customFormat="1" x14ac:dyDescent="0.2">
      <c r="A1848" s="80"/>
      <c r="B1848" s="123"/>
      <c r="C1848" s="124"/>
      <c r="D1848" s="124"/>
      <c r="E1848" s="124"/>
    </row>
    <row r="1849" spans="1:5" s="136" customFormat="1" x14ac:dyDescent="0.2">
      <c r="A1849" s="80"/>
      <c r="B1849" s="123"/>
      <c r="C1849" s="124"/>
      <c r="D1849" s="124"/>
      <c r="E1849" s="124"/>
    </row>
    <row r="1850" spans="1:5" s="136" customFormat="1" x14ac:dyDescent="0.2">
      <c r="A1850" s="80"/>
      <c r="B1850" s="123"/>
      <c r="C1850" s="124"/>
      <c r="D1850" s="124"/>
      <c r="E1850" s="124"/>
    </row>
    <row r="1851" spans="1:5" s="136" customFormat="1" x14ac:dyDescent="0.2">
      <c r="A1851" s="80"/>
      <c r="B1851" s="123"/>
      <c r="C1851" s="124"/>
      <c r="D1851" s="124"/>
      <c r="E1851" s="124"/>
    </row>
    <row r="1852" spans="1:5" s="136" customFormat="1" x14ac:dyDescent="0.2">
      <c r="A1852" s="80"/>
      <c r="B1852" s="123"/>
      <c r="C1852" s="124"/>
      <c r="D1852" s="124"/>
      <c r="E1852" s="124"/>
    </row>
    <row r="1853" spans="1:5" s="136" customFormat="1" x14ac:dyDescent="0.2">
      <c r="A1853" s="80"/>
      <c r="B1853" s="123"/>
      <c r="C1853" s="124"/>
      <c r="D1853" s="124"/>
      <c r="E1853" s="124"/>
    </row>
    <row r="1854" spans="1:5" s="136" customFormat="1" x14ac:dyDescent="0.2">
      <c r="A1854" s="80"/>
      <c r="B1854" s="123"/>
      <c r="C1854" s="124"/>
      <c r="D1854" s="124"/>
      <c r="E1854" s="124"/>
    </row>
    <row r="1855" spans="1:5" s="136" customFormat="1" x14ac:dyDescent="0.2">
      <c r="A1855" s="80"/>
      <c r="B1855" s="123"/>
      <c r="C1855" s="124"/>
      <c r="D1855" s="124"/>
      <c r="E1855" s="124"/>
    </row>
    <row r="1856" spans="1:5" s="136" customFormat="1" x14ac:dyDescent="0.2">
      <c r="A1856" s="80"/>
      <c r="B1856" s="123"/>
      <c r="C1856" s="124"/>
      <c r="D1856" s="124"/>
      <c r="E1856" s="124"/>
    </row>
    <row r="1857" spans="1:5" s="136" customFormat="1" x14ac:dyDescent="0.2">
      <c r="A1857" s="80"/>
      <c r="B1857" s="123"/>
      <c r="C1857" s="124"/>
      <c r="D1857" s="124"/>
      <c r="E1857" s="124"/>
    </row>
    <row r="1858" spans="1:5" s="136" customFormat="1" x14ac:dyDescent="0.2">
      <c r="A1858" s="80"/>
      <c r="B1858" s="123"/>
      <c r="C1858" s="124"/>
      <c r="D1858" s="124"/>
      <c r="E1858" s="124"/>
    </row>
    <row r="1859" spans="1:5" s="136" customFormat="1" x14ac:dyDescent="0.2">
      <c r="A1859" s="80"/>
      <c r="B1859" s="123"/>
      <c r="C1859" s="124"/>
      <c r="D1859" s="124"/>
      <c r="E1859" s="124"/>
    </row>
    <row r="1860" spans="1:5" s="136" customFormat="1" x14ac:dyDescent="0.2">
      <c r="A1860" s="80"/>
      <c r="B1860" s="123"/>
      <c r="C1860" s="124"/>
      <c r="D1860" s="124"/>
      <c r="E1860" s="124"/>
    </row>
    <row r="1861" spans="1:5" s="136" customFormat="1" x14ac:dyDescent="0.2">
      <c r="A1861" s="80"/>
      <c r="B1861" s="123"/>
      <c r="C1861" s="124"/>
      <c r="D1861" s="124"/>
      <c r="E1861" s="124"/>
    </row>
    <row r="1862" spans="1:5" s="136" customFormat="1" x14ac:dyDescent="0.2">
      <c r="A1862" s="80"/>
      <c r="B1862" s="123"/>
      <c r="C1862" s="124"/>
      <c r="D1862" s="124"/>
      <c r="E1862" s="124"/>
    </row>
    <row r="1863" spans="1:5" s="136" customFormat="1" x14ac:dyDescent="0.2">
      <c r="A1863" s="80"/>
      <c r="B1863" s="123"/>
      <c r="C1863" s="124"/>
      <c r="D1863" s="124"/>
      <c r="E1863" s="124"/>
    </row>
    <row r="1864" spans="1:5" s="136" customFormat="1" x14ac:dyDescent="0.2">
      <c r="A1864" s="80"/>
      <c r="B1864" s="123"/>
      <c r="C1864" s="124"/>
      <c r="D1864" s="124"/>
      <c r="E1864" s="124"/>
    </row>
    <row r="1865" spans="1:5" s="136" customFormat="1" x14ac:dyDescent="0.2">
      <c r="A1865" s="80"/>
      <c r="B1865" s="123"/>
      <c r="C1865" s="124"/>
      <c r="D1865" s="124"/>
      <c r="E1865" s="124"/>
    </row>
    <row r="1866" spans="1:5" s="136" customFormat="1" x14ac:dyDescent="0.2">
      <c r="A1866" s="80"/>
      <c r="B1866" s="123"/>
      <c r="C1866" s="124"/>
      <c r="D1866" s="124"/>
      <c r="E1866" s="124"/>
    </row>
    <row r="1867" spans="1:5" s="136" customFormat="1" x14ac:dyDescent="0.2">
      <c r="A1867" s="80"/>
      <c r="B1867" s="123"/>
      <c r="C1867" s="124"/>
      <c r="D1867" s="124"/>
      <c r="E1867" s="124"/>
    </row>
    <row r="1868" spans="1:5" s="136" customFormat="1" x14ac:dyDescent="0.2">
      <c r="A1868" s="80"/>
      <c r="B1868" s="123"/>
      <c r="C1868" s="124"/>
      <c r="D1868" s="124"/>
      <c r="E1868" s="124"/>
    </row>
    <row r="1869" spans="1:5" s="136" customFormat="1" x14ac:dyDescent="0.2">
      <c r="A1869" s="80"/>
      <c r="B1869" s="123"/>
      <c r="C1869" s="124"/>
      <c r="D1869" s="124"/>
      <c r="E1869" s="124"/>
    </row>
    <row r="1870" spans="1:5" s="136" customFormat="1" x14ac:dyDescent="0.2">
      <c r="A1870" s="80"/>
      <c r="B1870" s="123"/>
      <c r="C1870" s="124"/>
      <c r="D1870" s="124"/>
      <c r="E1870" s="124"/>
    </row>
    <row r="1871" spans="1:5" s="136" customFormat="1" x14ac:dyDescent="0.2">
      <c r="A1871" s="80"/>
      <c r="B1871" s="123"/>
      <c r="C1871" s="124"/>
      <c r="D1871" s="124"/>
      <c r="E1871" s="124"/>
    </row>
    <row r="1872" spans="1:5" s="136" customFormat="1" x14ac:dyDescent="0.2">
      <c r="A1872" s="80"/>
      <c r="B1872" s="123"/>
      <c r="C1872" s="124"/>
      <c r="D1872" s="124"/>
      <c r="E1872" s="124"/>
    </row>
    <row r="1873" spans="1:5" s="136" customFormat="1" x14ac:dyDescent="0.2">
      <c r="A1873" s="80"/>
      <c r="B1873" s="123"/>
      <c r="C1873" s="124"/>
      <c r="D1873" s="124"/>
      <c r="E1873" s="124"/>
    </row>
    <row r="1874" spans="1:5" s="136" customFormat="1" x14ac:dyDescent="0.2">
      <c r="A1874" s="80"/>
      <c r="B1874" s="123"/>
      <c r="C1874" s="124"/>
      <c r="D1874" s="124"/>
      <c r="E1874" s="124"/>
    </row>
    <row r="1875" spans="1:5" s="136" customFormat="1" x14ac:dyDescent="0.2">
      <c r="A1875" s="80"/>
      <c r="B1875" s="123"/>
      <c r="C1875" s="124"/>
      <c r="D1875" s="124"/>
      <c r="E1875" s="124"/>
    </row>
    <row r="1876" spans="1:5" s="136" customFormat="1" x14ac:dyDescent="0.2">
      <c r="A1876" s="80"/>
      <c r="B1876" s="123"/>
      <c r="C1876" s="124"/>
      <c r="D1876" s="124"/>
      <c r="E1876" s="124"/>
    </row>
    <row r="1877" spans="1:5" s="136" customFormat="1" x14ac:dyDescent="0.2">
      <c r="A1877" s="80"/>
      <c r="B1877" s="123"/>
      <c r="C1877" s="124"/>
      <c r="D1877" s="124"/>
      <c r="E1877" s="124"/>
    </row>
    <row r="1878" spans="1:5" s="136" customFormat="1" x14ac:dyDescent="0.2">
      <c r="A1878" s="80"/>
      <c r="B1878" s="123"/>
      <c r="C1878" s="124"/>
      <c r="D1878" s="124"/>
      <c r="E1878" s="124"/>
    </row>
    <row r="1879" spans="1:5" s="136" customFormat="1" x14ac:dyDescent="0.2">
      <c r="A1879" s="80"/>
      <c r="B1879" s="123"/>
      <c r="C1879" s="124"/>
      <c r="D1879" s="124"/>
      <c r="E1879" s="124"/>
    </row>
    <row r="1880" spans="1:5" s="136" customFormat="1" x14ac:dyDescent="0.2">
      <c r="A1880" s="80"/>
      <c r="B1880" s="123"/>
      <c r="C1880" s="124"/>
      <c r="D1880" s="124"/>
      <c r="E1880" s="124"/>
    </row>
    <row r="1881" spans="1:5" s="136" customFormat="1" x14ac:dyDescent="0.2">
      <c r="A1881" s="80"/>
      <c r="B1881" s="123"/>
      <c r="C1881" s="124"/>
      <c r="D1881" s="124"/>
      <c r="E1881" s="124"/>
    </row>
    <row r="1882" spans="1:5" s="136" customFormat="1" x14ac:dyDescent="0.2">
      <c r="A1882" s="80"/>
      <c r="B1882" s="123"/>
      <c r="C1882" s="124"/>
      <c r="D1882" s="124"/>
      <c r="E1882" s="124"/>
    </row>
    <row r="1883" spans="1:5" s="136" customFormat="1" x14ac:dyDescent="0.2">
      <c r="A1883" s="80"/>
      <c r="B1883" s="123"/>
      <c r="C1883" s="124"/>
      <c r="D1883" s="124"/>
      <c r="E1883" s="124"/>
    </row>
    <row r="1884" spans="1:5" s="136" customFormat="1" x14ac:dyDescent="0.2">
      <c r="A1884" s="80"/>
      <c r="B1884" s="123"/>
      <c r="C1884" s="124"/>
      <c r="D1884" s="124"/>
      <c r="E1884" s="124"/>
    </row>
    <row r="1885" spans="1:5" s="136" customFormat="1" x14ac:dyDescent="0.2">
      <c r="A1885" s="80"/>
      <c r="B1885" s="123"/>
      <c r="C1885" s="124"/>
      <c r="D1885" s="124"/>
      <c r="E1885" s="124"/>
    </row>
    <row r="1886" spans="1:5" s="136" customFormat="1" x14ac:dyDescent="0.2">
      <c r="A1886" s="80"/>
      <c r="B1886" s="123"/>
      <c r="C1886" s="124"/>
      <c r="D1886" s="124"/>
      <c r="E1886" s="124"/>
    </row>
    <row r="1887" spans="1:5" s="136" customFormat="1" x14ac:dyDescent="0.2">
      <c r="A1887" s="80"/>
      <c r="B1887" s="123"/>
      <c r="C1887" s="124"/>
      <c r="D1887" s="124"/>
      <c r="E1887" s="124"/>
    </row>
    <row r="1888" spans="1:5" s="136" customFormat="1" x14ac:dyDescent="0.2">
      <c r="A1888" s="80"/>
      <c r="B1888" s="123"/>
      <c r="C1888" s="124"/>
      <c r="D1888" s="124"/>
      <c r="E1888" s="124"/>
    </row>
    <row r="1889" spans="1:5" s="136" customFormat="1" x14ac:dyDescent="0.2">
      <c r="A1889" s="80"/>
      <c r="B1889" s="123"/>
      <c r="C1889" s="124"/>
      <c r="D1889" s="124"/>
      <c r="E1889" s="124"/>
    </row>
    <row r="1890" spans="1:5" s="136" customFormat="1" x14ac:dyDescent="0.2">
      <c r="A1890" s="80"/>
      <c r="B1890" s="123"/>
      <c r="C1890" s="124"/>
      <c r="D1890" s="124"/>
      <c r="E1890" s="124"/>
    </row>
    <row r="1891" spans="1:5" s="136" customFormat="1" x14ac:dyDescent="0.2">
      <c r="A1891" s="80"/>
      <c r="B1891" s="123"/>
      <c r="C1891" s="124"/>
      <c r="D1891" s="124"/>
      <c r="E1891" s="124"/>
    </row>
    <row r="1892" spans="1:5" s="136" customFormat="1" x14ac:dyDescent="0.2">
      <c r="A1892" s="80"/>
      <c r="B1892" s="123"/>
      <c r="C1892" s="124"/>
      <c r="D1892" s="124"/>
      <c r="E1892" s="124"/>
    </row>
    <row r="1893" spans="1:5" s="136" customFormat="1" x14ac:dyDescent="0.2">
      <c r="A1893" s="80"/>
      <c r="B1893" s="123"/>
      <c r="C1893" s="124"/>
      <c r="D1893" s="124"/>
      <c r="E1893" s="124"/>
    </row>
    <row r="1894" spans="1:5" s="136" customFormat="1" x14ac:dyDescent="0.2">
      <c r="A1894" s="80"/>
      <c r="B1894" s="123"/>
      <c r="C1894" s="124"/>
      <c r="D1894" s="124"/>
      <c r="E1894" s="124"/>
    </row>
    <row r="1895" spans="1:5" s="136" customFormat="1" x14ac:dyDescent="0.2">
      <c r="A1895" s="80"/>
      <c r="B1895" s="123"/>
      <c r="C1895" s="124"/>
      <c r="D1895" s="124"/>
      <c r="E1895" s="124"/>
    </row>
    <row r="1896" spans="1:5" s="136" customFormat="1" x14ac:dyDescent="0.2">
      <c r="A1896" s="80"/>
      <c r="B1896" s="123"/>
      <c r="C1896" s="124"/>
      <c r="D1896" s="124"/>
      <c r="E1896" s="124"/>
    </row>
    <row r="1897" spans="1:5" s="136" customFormat="1" x14ac:dyDescent="0.2">
      <c r="A1897" s="80"/>
      <c r="B1897" s="123"/>
      <c r="C1897" s="124"/>
      <c r="D1897" s="124"/>
      <c r="E1897" s="124"/>
    </row>
    <row r="1898" spans="1:5" s="136" customFormat="1" x14ac:dyDescent="0.2">
      <c r="A1898" s="80"/>
      <c r="B1898" s="123"/>
      <c r="C1898" s="124"/>
      <c r="D1898" s="124"/>
      <c r="E1898" s="124"/>
    </row>
    <row r="1899" spans="1:5" s="136" customFormat="1" x14ac:dyDescent="0.2">
      <c r="A1899" s="80"/>
      <c r="B1899" s="123"/>
      <c r="C1899" s="124"/>
      <c r="D1899" s="124"/>
      <c r="E1899" s="124"/>
    </row>
    <row r="1900" spans="1:5" s="136" customFormat="1" x14ac:dyDescent="0.2">
      <c r="A1900" s="80"/>
      <c r="B1900" s="123"/>
      <c r="C1900" s="124"/>
      <c r="D1900" s="124"/>
      <c r="E1900" s="124"/>
    </row>
    <row r="1901" spans="1:5" s="136" customFormat="1" x14ac:dyDescent="0.2">
      <c r="A1901" s="80"/>
      <c r="B1901" s="123"/>
      <c r="C1901" s="124"/>
      <c r="D1901" s="124"/>
      <c r="E1901" s="124"/>
    </row>
    <row r="1902" spans="1:5" s="136" customFormat="1" x14ac:dyDescent="0.2">
      <c r="A1902" s="80"/>
      <c r="B1902" s="123"/>
      <c r="C1902" s="124"/>
      <c r="D1902" s="124"/>
      <c r="E1902" s="124"/>
    </row>
    <row r="1903" spans="1:5" s="136" customFormat="1" x14ac:dyDescent="0.2">
      <c r="A1903" s="80"/>
      <c r="B1903" s="123"/>
      <c r="C1903" s="124"/>
      <c r="D1903" s="124"/>
      <c r="E1903" s="124"/>
    </row>
    <row r="1904" spans="1:5" s="136" customFormat="1" x14ac:dyDescent="0.2">
      <c r="A1904" s="80"/>
      <c r="B1904" s="123"/>
      <c r="C1904" s="124"/>
      <c r="D1904" s="124"/>
      <c r="E1904" s="124"/>
    </row>
    <row r="1905" spans="1:5" s="136" customFormat="1" x14ac:dyDescent="0.2">
      <c r="A1905" s="80"/>
      <c r="B1905" s="123"/>
      <c r="C1905" s="124"/>
      <c r="D1905" s="124"/>
      <c r="E1905" s="124"/>
    </row>
    <row r="1906" spans="1:5" s="136" customFormat="1" x14ac:dyDescent="0.2">
      <c r="A1906" s="80"/>
      <c r="B1906" s="123"/>
      <c r="C1906" s="124"/>
      <c r="D1906" s="124"/>
      <c r="E1906" s="124"/>
    </row>
    <row r="1907" spans="1:5" s="136" customFormat="1" x14ac:dyDescent="0.2">
      <c r="A1907" s="80"/>
      <c r="B1907" s="123"/>
      <c r="C1907" s="124"/>
      <c r="D1907" s="124"/>
      <c r="E1907" s="124"/>
    </row>
    <row r="1908" spans="1:5" s="136" customFormat="1" x14ac:dyDescent="0.2">
      <c r="A1908" s="80"/>
      <c r="B1908" s="123"/>
      <c r="C1908" s="124"/>
      <c r="D1908" s="124"/>
      <c r="E1908" s="124"/>
    </row>
    <row r="1909" spans="1:5" s="136" customFormat="1" x14ac:dyDescent="0.2">
      <c r="A1909" s="80"/>
      <c r="B1909" s="123"/>
      <c r="C1909" s="124"/>
      <c r="D1909" s="124"/>
      <c r="E1909" s="124"/>
    </row>
    <row r="1910" spans="1:5" s="136" customFormat="1" x14ac:dyDescent="0.2">
      <c r="A1910" s="80"/>
      <c r="B1910" s="123"/>
      <c r="C1910" s="124"/>
      <c r="D1910" s="124"/>
      <c r="E1910" s="124"/>
    </row>
    <row r="1911" spans="1:5" s="136" customFormat="1" x14ac:dyDescent="0.2">
      <c r="A1911" s="80"/>
      <c r="B1911" s="123"/>
      <c r="C1911" s="124"/>
      <c r="D1911" s="124"/>
      <c r="E1911" s="124"/>
    </row>
    <row r="1912" spans="1:5" s="136" customFormat="1" x14ac:dyDescent="0.2">
      <c r="A1912" s="80"/>
      <c r="B1912" s="123"/>
      <c r="C1912" s="124"/>
      <c r="D1912" s="124"/>
      <c r="E1912" s="124"/>
    </row>
    <row r="1913" spans="1:5" s="136" customFormat="1" x14ac:dyDescent="0.2">
      <c r="A1913" s="80"/>
      <c r="B1913" s="123"/>
      <c r="C1913" s="124"/>
      <c r="D1913" s="124"/>
      <c r="E1913" s="124"/>
    </row>
    <row r="1914" spans="1:5" s="136" customFormat="1" x14ac:dyDescent="0.2">
      <c r="A1914" s="80"/>
      <c r="B1914" s="123"/>
      <c r="C1914" s="124"/>
      <c r="D1914" s="124"/>
      <c r="E1914" s="124"/>
    </row>
    <row r="1915" spans="1:5" s="136" customFormat="1" x14ac:dyDescent="0.2">
      <c r="A1915" s="80"/>
      <c r="B1915" s="123"/>
      <c r="C1915" s="124"/>
      <c r="D1915" s="124"/>
      <c r="E1915" s="124"/>
    </row>
    <row r="1916" spans="1:5" s="136" customFormat="1" x14ac:dyDescent="0.2">
      <c r="A1916" s="80"/>
      <c r="B1916" s="123"/>
      <c r="C1916" s="124"/>
      <c r="D1916" s="124"/>
      <c r="E1916" s="124"/>
    </row>
    <row r="1917" spans="1:5" s="136" customFormat="1" x14ac:dyDescent="0.2">
      <c r="A1917" s="80"/>
      <c r="B1917" s="123"/>
      <c r="C1917" s="124"/>
      <c r="D1917" s="124"/>
      <c r="E1917" s="124"/>
    </row>
    <row r="1918" spans="1:5" s="136" customFormat="1" x14ac:dyDescent="0.2">
      <c r="A1918" s="80"/>
      <c r="B1918" s="123"/>
      <c r="C1918" s="124"/>
      <c r="D1918" s="124"/>
      <c r="E1918" s="124"/>
    </row>
    <row r="1919" spans="1:5" s="136" customFormat="1" x14ac:dyDescent="0.2">
      <c r="A1919" s="80"/>
      <c r="B1919" s="123"/>
      <c r="C1919" s="124"/>
      <c r="D1919" s="124"/>
      <c r="E1919" s="124"/>
    </row>
    <row r="1920" spans="1:5" s="136" customFormat="1" x14ac:dyDescent="0.2">
      <c r="A1920" s="80"/>
      <c r="B1920" s="123"/>
      <c r="C1920" s="124"/>
      <c r="D1920" s="124"/>
      <c r="E1920" s="124"/>
    </row>
    <row r="1921" spans="1:5" s="136" customFormat="1" x14ac:dyDescent="0.2">
      <c r="A1921" s="80"/>
      <c r="B1921" s="123"/>
      <c r="C1921" s="124"/>
      <c r="D1921" s="124"/>
      <c r="E1921" s="124"/>
    </row>
    <row r="1922" spans="1:5" s="136" customFormat="1" x14ac:dyDescent="0.2">
      <c r="A1922" s="80"/>
      <c r="B1922" s="123"/>
      <c r="C1922" s="124"/>
      <c r="D1922" s="124"/>
      <c r="E1922" s="124"/>
    </row>
    <row r="1923" spans="1:5" s="136" customFormat="1" x14ac:dyDescent="0.2">
      <c r="A1923" s="80"/>
      <c r="B1923" s="123"/>
      <c r="C1923" s="124"/>
      <c r="D1923" s="124"/>
      <c r="E1923" s="124"/>
    </row>
    <row r="1924" spans="1:5" s="136" customFormat="1" x14ac:dyDescent="0.2">
      <c r="A1924" s="80"/>
      <c r="B1924" s="123"/>
      <c r="C1924" s="124"/>
      <c r="D1924" s="124"/>
      <c r="E1924" s="124"/>
    </row>
    <row r="1925" spans="1:5" s="136" customFormat="1" x14ac:dyDescent="0.2">
      <c r="A1925" s="80"/>
      <c r="B1925" s="123"/>
      <c r="C1925" s="124"/>
      <c r="D1925" s="124"/>
      <c r="E1925" s="124"/>
    </row>
    <row r="1926" spans="1:5" s="136" customFormat="1" x14ac:dyDescent="0.2">
      <c r="A1926" s="80"/>
      <c r="B1926" s="123"/>
      <c r="C1926" s="124"/>
      <c r="D1926" s="124"/>
      <c r="E1926" s="124"/>
    </row>
    <row r="1927" spans="1:5" s="136" customFormat="1" x14ac:dyDescent="0.2">
      <c r="A1927" s="80"/>
      <c r="B1927" s="123"/>
      <c r="C1927" s="124"/>
      <c r="D1927" s="124"/>
      <c r="E1927" s="124"/>
    </row>
    <row r="1928" spans="1:5" s="136" customFormat="1" x14ac:dyDescent="0.2">
      <c r="A1928" s="80"/>
      <c r="B1928" s="123"/>
      <c r="C1928" s="124"/>
      <c r="D1928" s="124"/>
      <c r="E1928" s="124"/>
    </row>
    <row r="1929" spans="1:5" s="136" customFormat="1" x14ac:dyDescent="0.2">
      <c r="A1929" s="80"/>
      <c r="B1929" s="123"/>
      <c r="C1929" s="124"/>
      <c r="D1929" s="124"/>
      <c r="E1929" s="124"/>
    </row>
    <row r="1930" spans="1:5" s="136" customFormat="1" x14ac:dyDescent="0.2">
      <c r="A1930" s="80"/>
      <c r="B1930" s="123"/>
      <c r="C1930" s="124"/>
      <c r="D1930" s="124"/>
      <c r="E1930" s="124"/>
    </row>
    <row r="1931" spans="1:5" s="136" customFormat="1" x14ac:dyDescent="0.2">
      <c r="A1931" s="80"/>
      <c r="B1931" s="123"/>
      <c r="C1931" s="124"/>
      <c r="D1931" s="124"/>
      <c r="E1931" s="124"/>
    </row>
    <row r="1932" spans="1:5" s="136" customFormat="1" x14ac:dyDescent="0.2">
      <c r="A1932" s="80"/>
      <c r="B1932" s="123"/>
      <c r="C1932" s="124"/>
      <c r="D1932" s="124"/>
      <c r="E1932" s="124"/>
    </row>
    <row r="1933" spans="1:5" s="136" customFormat="1" x14ac:dyDescent="0.2">
      <c r="A1933" s="80"/>
      <c r="B1933" s="123"/>
      <c r="C1933" s="124"/>
      <c r="D1933" s="124"/>
      <c r="E1933" s="124"/>
    </row>
    <row r="1934" spans="1:5" s="136" customFormat="1" x14ac:dyDescent="0.2">
      <c r="A1934" s="80"/>
      <c r="B1934" s="123"/>
      <c r="C1934" s="124"/>
      <c r="D1934" s="124"/>
      <c r="E1934" s="124"/>
    </row>
    <row r="1935" spans="1:5" s="136" customFormat="1" x14ac:dyDescent="0.2">
      <c r="A1935" s="80"/>
      <c r="B1935" s="123"/>
      <c r="C1935" s="124"/>
      <c r="D1935" s="124"/>
      <c r="E1935" s="124"/>
    </row>
    <row r="1936" spans="1:5" s="136" customFormat="1" x14ac:dyDescent="0.2">
      <c r="A1936" s="80"/>
      <c r="B1936" s="123"/>
      <c r="C1936" s="124"/>
      <c r="D1936" s="124"/>
      <c r="E1936" s="124"/>
    </row>
    <row r="1937" spans="1:5" s="136" customFormat="1" x14ac:dyDescent="0.2">
      <c r="A1937" s="80"/>
      <c r="B1937" s="123"/>
      <c r="C1937" s="124"/>
      <c r="D1937" s="124"/>
      <c r="E1937" s="124"/>
    </row>
    <row r="1938" spans="1:5" s="136" customFormat="1" x14ac:dyDescent="0.2">
      <c r="A1938" s="80"/>
      <c r="B1938" s="123"/>
      <c r="C1938" s="124"/>
      <c r="D1938" s="124"/>
      <c r="E1938" s="124"/>
    </row>
    <row r="1939" spans="1:5" s="136" customFormat="1" x14ac:dyDescent="0.2">
      <c r="A1939" s="80"/>
      <c r="B1939" s="123"/>
      <c r="C1939" s="124"/>
      <c r="D1939" s="124"/>
      <c r="E1939" s="124"/>
    </row>
    <row r="1940" spans="1:5" s="136" customFormat="1" x14ac:dyDescent="0.2">
      <c r="A1940" s="80"/>
      <c r="B1940" s="123"/>
      <c r="C1940" s="124"/>
      <c r="D1940" s="124"/>
      <c r="E1940" s="124"/>
    </row>
    <row r="1941" spans="1:5" s="136" customFormat="1" x14ac:dyDescent="0.2">
      <c r="A1941" s="80"/>
      <c r="B1941" s="123"/>
      <c r="C1941" s="124"/>
      <c r="D1941" s="124"/>
      <c r="E1941" s="124"/>
    </row>
    <row r="1942" spans="1:5" s="136" customFormat="1" x14ac:dyDescent="0.2">
      <c r="A1942" s="80"/>
      <c r="B1942" s="123"/>
      <c r="C1942" s="124"/>
      <c r="D1942" s="124"/>
      <c r="E1942" s="124"/>
    </row>
    <row r="1943" spans="1:5" s="136" customFormat="1" x14ac:dyDescent="0.2">
      <c r="A1943" s="80"/>
      <c r="B1943" s="123"/>
      <c r="C1943" s="124"/>
      <c r="D1943" s="124"/>
      <c r="E1943" s="124"/>
    </row>
    <row r="1944" spans="1:5" s="136" customFormat="1" x14ac:dyDescent="0.2">
      <c r="A1944" s="80"/>
      <c r="B1944" s="123"/>
      <c r="C1944" s="124"/>
      <c r="D1944" s="124"/>
      <c r="E1944" s="124"/>
    </row>
    <row r="1945" spans="1:5" s="136" customFormat="1" x14ac:dyDescent="0.2">
      <c r="A1945" s="80"/>
      <c r="B1945" s="123"/>
      <c r="C1945" s="124"/>
      <c r="D1945" s="124"/>
      <c r="E1945" s="124"/>
    </row>
    <row r="1946" spans="1:5" s="136" customFormat="1" x14ac:dyDescent="0.2">
      <c r="A1946" s="80"/>
      <c r="B1946" s="123"/>
      <c r="C1946" s="124"/>
      <c r="D1946" s="124"/>
      <c r="E1946" s="124"/>
    </row>
    <row r="1947" spans="1:5" s="136" customFormat="1" x14ac:dyDescent="0.2">
      <c r="A1947" s="80"/>
      <c r="B1947" s="123"/>
      <c r="C1947" s="124"/>
      <c r="D1947" s="124"/>
      <c r="E1947" s="124"/>
    </row>
    <row r="1948" spans="1:5" s="136" customFormat="1" x14ac:dyDescent="0.2">
      <c r="A1948" s="80"/>
      <c r="B1948" s="123"/>
      <c r="C1948" s="124"/>
      <c r="D1948" s="124"/>
      <c r="E1948" s="124"/>
    </row>
    <row r="1949" spans="1:5" s="136" customFormat="1" x14ac:dyDescent="0.2">
      <c r="A1949" s="80"/>
      <c r="B1949" s="123"/>
      <c r="C1949" s="124"/>
      <c r="D1949" s="124"/>
      <c r="E1949" s="124"/>
    </row>
    <row r="1950" spans="1:5" s="136" customFormat="1" x14ac:dyDescent="0.2">
      <c r="A1950" s="80"/>
      <c r="B1950" s="123"/>
      <c r="C1950" s="124"/>
      <c r="D1950" s="124"/>
      <c r="E1950" s="124"/>
    </row>
    <row r="1951" spans="1:5" s="136" customFormat="1" x14ac:dyDescent="0.2">
      <c r="A1951" s="80"/>
      <c r="B1951" s="123"/>
      <c r="C1951" s="124"/>
      <c r="D1951" s="124"/>
      <c r="E1951" s="124"/>
    </row>
    <row r="1952" spans="1:5" s="136" customFormat="1" x14ac:dyDescent="0.2">
      <c r="A1952" s="80"/>
      <c r="B1952" s="123"/>
      <c r="C1952" s="124"/>
      <c r="D1952" s="124"/>
      <c r="E1952" s="124"/>
    </row>
    <row r="1953" spans="1:5" s="136" customFormat="1" x14ac:dyDescent="0.2">
      <c r="A1953" s="80"/>
      <c r="B1953" s="123"/>
      <c r="C1953" s="124"/>
      <c r="D1953" s="124"/>
      <c r="E1953" s="124"/>
    </row>
    <row r="1954" spans="1:5" s="136" customFormat="1" x14ac:dyDescent="0.2">
      <c r="A1954" s="80"/>
      <c r="B1954" s="123"/>
      <c r="C1954" s="124"/>
      <c r="D1954" s="124"/>
      <c r="E1954" s="124"/>
    </row>
    <row r="1955" spans="1:5" s="136" customFormat="1" x14ac:dyDescent="0.2">
      <c r="A1955" s="80"/>
      <c r="B1955" s="123"/>
      <c r="C1955" s="124"/>
      <c r="D1955" s="124"/>
      <c r="E1955" s="124"/>
    </row>
    <row r="1956" spans="1:5" s="136" customFormat="1" x14ac:dyDescent="0.2">
      <c r="A1956" s="80"/>
      <c r="B1956" s="123"/>
      <c r="C1956" s="124"/>
      <c r="D1956" s="124"/>
      <c r="E1956" s="124"/>
    </row>
    <row r="1957" spans="1:5" s="136" customFormat="1" x14ac:dyDescent="0.2">
      <c r="A1957" s="80"/>
      <c r="B1957" s="123"/>
      <c r="C1957" s="124"/>
      <c r="D1957" s="124"/>
      <c r="E1957" s="124"/>
    </row>
    <row r="1958" spans="1:5" s="136" customFormat="1" x14ac:dyDescent="0.2">
      <c r="A1958" s="80"/>
      <c r="B1958" s="123"/>
      <c r="C1958" s="124"/>
      <c r="D1958" s="124"/>
      <c r="E1958" s="124"/>
    </row>
    <row r="1959" spans="1:5" s="136" customFormat="1" x14ac:dyDescent="0.2">
      <c r="A1959" s="80"/>
      <c r="B1959" s="123"/>
      <c r="C1959" s="124"/>
      <c r="D1959" s="124"/>
      <c r="E1959" s="124"/>
    </row>
    <row r="1960" spans="1:5" s="136" customFormat="1" x14ac:dyDescent="0.2">
      <c r="A1960" s="80"/>
      <c r="B1960" s="123"/>
      <c r="C1960" s="124"/>
      <c r="D1960" s="124"/>
      <c r="E1960" s="124"/>
    </row>
    <row r="1961" spans="1:5" s="136" customFormat="1" x14ac:dyDescent="0.2">
      <c r="A1961" s="80"/>
      <c r="B1961" s="123"/>
      <c r="C1961" s="124"/>
      <c r="D1961" s="124"/>
      <c r="E1961" s="124"/>
    </row>
    <row r="1962" spans="1:5" s="136" customFormat="1" x14ac:dyDescent="0.2">
      <c r="A1962" s="80"/>
      <c r="B1962" s="123"/>
      <c r="C1962" s="124"/>
      <c r="D1962" s="124"/>
      <c r="E1962" s="124"/>
    </row>
    <row r="1963" spans="1:5" s="136" customFormat="1" x14ac:dyDescent="0.2">
      <c r="A1963" s="80"/>
      <c r="B1963" s="123"/>
      <c r="C1963" s="124"/>
      <c r="D1963" s="124"/>
      <c r="E1963" s="124"/>
    </row>
    <row r="1964" spans="1:5" s="136" customFormat="1" x14ac:dyDescent="0.2">
      <c r="A1964" s="80"/>
      <c r="B1964" s="123"/>
      <c r="C1964" s="124"/>
      <c r="D1964" s="124"/>
      <c r="E1964" s="124"/>
    </row>
    <row r="1965" spans="1:5" s="136" customFormat="1" x14ac:dyDescent="0.2">
      <c r="A1965" s="80"/>
      <c r="B1965" s="123"/>
      <c r="C1965" s="124"/>
      <c r="D1965" s="124"/>
      <c r="E1965" s="124"/>
    </row>
    <row r="1966" spans="1:5" s="136" customFormat="1" x14ac:dyDescent="0.2">
      <c r="A1966" s="80"/>
      <c r="B1966" s="123"/>
      <c r="C1966" s="124"/>
      <c r="D1966" s="124"/>
      <c r="E1966" s="124"/>
    </row>
    <row r="1967" spans="1:5" s="136" customFormat="1" x14ac:dyDescent="0.2">
      <c r="A1967" s="80"/>
      <c r="B1967" s="123"/>
      <c r="C1967" s="124"/>
      <c r="D1967" s="124"/>
      <c r="E1967" s="124"/>
    </row>
    <row r="1968" spans="1:5" s="136" customFormat="1" x14ac:dyDescent="0.2">
      <c r="A1968" s="80"/>
      <c r="B1968" s="123"/>
      <c r="C1968" s="124"/>
      <c r="D1968" s="124"/>
      <c r="E1968" s="124"/>
    </row>
    <row r="1969" spans="1:5" s="136" customFormat="1" x14ac:dyDescent="0.2">
      <c r="A1969" s="80"/>
      <c r="B1969" s="123"/>
      <c r="C1969" s="124"/>
      <c r="D1969" s="124"/>
      <c r="E1969" s="124"/>
    </row>
    <row r="1970" spans="1:5" s="136" customFormat="1" x14ac:dyDescent="0.2">
      <c r="A1970" s="80"/>
      <c r="B1970" s="123"/>
      <c r="C1970" s="124"/>
      <c r="D1970" s="124"/>
      <c r="E1970" s="124"/>
    </row>
    <row r="1971" spans="1:5" s="136" customFormat="1" x14ac:dyDescent="0.2">
      <c r="A1971" s="80"/>
      <c r="B1971" s="123"/>
      <c r="C1971" s="124"/>
      <c r="D1971" s="124"/>
      <c r="E1971" s="124"/>
    </row>
    <row r="1972" spans="1:5" s="136" customFormat="1" x14ac:dyDescent="0.2">
      <c r="A1972" s="80"/>
      <c r="B1972" s="123"/>
      <c r="C1972" s="124"/>
      <c r="D1972" s="124"/>
      <c r="E1972" s="124"/>
    </row>
    <row r="1973" spans="1:5" s="136" customFormat="1" x14ac:dyDescent="0.2">
      <c r="A1973" s="80"/>
      <c r="B1973" s="123"/>
      <c r="C1973" s="124"/>
      <c r="D1973" s="124"/>
      <c r="E1973" s="124"/>
    </row>
    <row r="1974" spans="1:5" s="136" customFormat="1" x14ac:dyDescent="0.2">
      <c r="A1974" s="80"/>
      <c r="B1974" s="123"/>
      <c r="C1974" s="124"/>
      <c r="D1974" s="124"/>
      <c r="E1974" s="124"/>
    </row>
    <row r="1975" spans="1:5" s="136" customFormat="1" x14ac:dyDescent="0.2">
      <c r="A1975" s="80"/>
      <c r="B1975" s="123"/>
      <c r="C1975" s="124"/>
      <c r="D1975" s="124"/>
      <c r="E1975" s="124"/>
    </row>
    <row r="1976" spans="1:5" s="136" customFormat="1" x14ac:dyDescent="0.2">
      <c r="A1976" s="80"/>
      <c r="B1976" s="123"/>
      <c r="C1976" s="124"/>
      <c r="D1976" s="124"/>
      <c r="E1976" s="124"/>
    </row>
    <row r="1977" spans="1:5" s="136" customFormat="1" x14ac:dyDescent="0.2">
      <c r="A1977" s="80"/>
      <c r="B1977" s="123"/>
      <c r="C1977" s="124"/>
      <c r="D1977" s="124"/>
      <c r="E1977" s="124"/>
    </row>
    <row r="1978" spans="1:5" s="136" customFormat="1" x14ac:dyDescent="0.2">
      <c r="A1978" s="80"/>
      <c r="B1978" s="123"/>
      <c r="C1978" s="124"/>
      <c r="D1978" s="124"/>
      <c r="E1978" s="124"/>
    </row>
    <row r="1979" spans="1:5" s="136" customFormat="1" x14ac:dyDescent="0.2">
      <c r="A1979" s="80"/>
      <c r="B1979" s="123"/>
      <c r="C1979" s="124"/>
      <c r="D1979" s="124"/>
      <c r="E1979" s="124"/>
    </row>
    <row r="1980" spans="1:5" s="136" customFormat="1" x14ac:dyDescent="0.2">
      <c r="A1980" s="80"/>
      <c r="B1980" s="123"/>
      <c r="C1980" s="124"/>
      <c r="D1980" s="124"/>
      <c r="E1980" s="124"/>
    </row>
    <row r="1981" spans="1:5" s="136" customFormat="1" x14ac:dyDescent="0.2">
      <c r="A1981" s="80"/>
      <c r="B1981" s="123"/>
      <c r="C1981" s="124"/>
      <c r="D1981" s="124"/>
      <c r="E1981" s="124"/>
    </row>
    <row r="1982" spans="1:5" s="136" customFormat="1" x14ac:dyDescent="0.2">
      <c r="A1982" s="80"/>
      <c r="B1982" s="123"/>
      <c r="C1982" s="124"/>
      <c r="D1982" s="124"/>
      <c r="E1982" s="124"/>
    </row>
    <row r="1983" spans="1:5" s="136" customFormat="1" x14ac:dyDescent="0.2">
      <c r="A1983" s="80"/>
      <c r="B1983" s="123"/>
      <c r="C1983" s="124"/>
      <c r="D1983" s="124"/>
      <c r="E1983" s="124"/>
    </row>
    <row r="1984" spans="1:5" s="136" customFormat="1" x14ac:dyDescent="0.2">
      <c r="A1984" s="80"/>
      <c r="B1984" s="123"/>
      <c r="C1984" s="124"/>
      <c r="D1984" s="124"/>
      <c r="E1984" s="124"/>
    </row>
    <row r="1985" spans="1:5" s="136" customFormat="1" x14ac:dyDescent="0.2">
      <c r="A1985" s="80"/>
      <c r="B1985" s="123"/>
      <c r="C1985" s="124"/>
      <c r="D1985" s="124"/>
      <c r="E1985" s="124"/>
    </row>
    <row r="1986" spans="1:5" s="136" customFormat="1" x14ac:dyDescent="0.2">
      <c r="A1986" s="80"/>
      <c r="B1986" s="123"/>
      <c r="C1986" s="124"/>
      <c r="D1986" s="124"/>
      <c r="E1986" s="124"/>
    </row>
    <row r="1987" spans="1:5" s="136" customFormat="1" x14ac:dyDescent="0.2">
      <c r="A1987" s="80"/>
      <c r="B1987" s="123"/>
      <c r="C1987" s="124"/>
      <c r="D1987" s="124"/>
      <c r="E1987" s="124"/>
    </row>
    <row r="1988" spans="1:5" s="136" customFormat="1" x14ac:dyDescent="0.2">
      <c r="A1988" s="80"/>
      <c r="B1988" s="123"/>
      <c r="C1988" s="124"/>
      <c r="D1988" s="124"/>
      <c r="E1988" s="124"/>
    </row>
    <row r="1989" spans="1:5" s="136" customFormat="1" x14ac:dyDescent="0.2">
      <c r="A1989" s="80"/>
      <c r="B1989" s="123"/>
      <c r="C1989" s="124"/>
      <c r="D1989" s="124"/>
      <c r="E1989" s="124"/>
    </row>
    <row r="1990" spans="1:5" s="136" customFormat="1" x14ac:dyDescent="0.2">
      <c r="A1990" s="80"/>
      <c r="B1990" s="123"/>
      <c r="C1990" s="124"/>
      <c r="D1990" s="124"/>
      <c r="E1990" s="124"/>
    </row>
    <row r="1991" spans="1:5" s="136" customFormat="1" x14ac:dyDescent="0.2">
      <c r="A1991" s="80"/>
      <c r="B1991" s="123"/>
      <c r="C1991" s="124"/>
      <c r="D1991" s="124"/>
      <c r="E1991" s="124"/>
    </row>
    <row r="1992" spans="1:5" s="136" customFormat="1" x14ac:dyDescent="0.2">
      <c r="A1992" s="80"/>
      <c r="B1992" s="123"/>
      <c r="C1992" s="124"/>
      <c r="D1992" s="124"/>
      <c r="E1992" s="124"/>
    </row>
    <row r="1993" spans="1:5" s="136" customFormat="1" x14ac:dyDescent="0.2">
      <c r="A1993" s="80"/>
      <c r="B1993" s="123"/>
      <c r="C1993" s="124"/>
      <c r="D1993" s="124"/>
      <c r="E1993" s="124"/>
    </row>
    <row r="1994" spans="1:5" s="136" customFormat="1" x14ac:dyDescent="0.2">
      <c r="A1994" s="80"/>
      <c r="B1994" s="123"/>
      <c r="C1994" s="124"/>
      <c r="D1994" s="124"/>
      <c r="E1994" s="124"/>
    </row>
    <row r="1995" spans="1:5" s="136" customFormat="1" x14ac:dyDescent="0.2">
      <c r="A1995" s="80"/>
      <c r="B1995" s="123"/>
      <c r="C1995" s="124"/>
      <c r="D1995" s="124"/>
      <c r="E1995" s="124"/>
    </row>
    <row r="1996" spans="1:5" s="136" customFormat="1" x14ac:dyDescent="0.2">
      <c r="A1996" s="80"/>
      <c r="B1996" s="123"/>
      <c r="C1996" s="124"/>
      <c r="D1996" s="124"/>
      <c r="E1996" s="124"/>
    </row>
    <row r="1997" spans="1:5" s="136" customFormat="1" x14ac:dyDescent="0.2">
      <c r="A1997" s="80"/>
      <c r="B1997" s="123"/>
      <c r="C1997" s="124"/>
      <c r="D1997" s="124"/>
      <c r="E1997" s="124"/>
    </row>
    <row r="1998" spans="1:5" s="136" customFormat="1" x14ac:dyDescent="0.2">
      <c r="A1998" s="80"/>
      <c r="B1998" s="123"/>
      <c r="C1998" s="124"/>
      <c r="D1998" s="124"/>
      <c r="E1998" s="124"/>
    </row>
    <row r="1999" spans="1:5" s="136" customFormat="1" x14ac:dyDescent="0.2">
      <c r="A1999" s="80"/>
      <c r="B1999" s="123"/>
      <c r="C1999" s="124"/>
      <c r="D1999" s="124"/>
      <c r="E1999" s="124"/>
    </row>
    <row r="2000" spans="1:5" s="136" customFormat="1" x14ac:dyDescent="0.2">
      <c r="A2000" s="80"/>
      <c r="B2000" s="123"/>
      <c r="C2000" s="124"/>
      <c r="D2000" s="124"/>
      <c r="E2000" s="124"/>
    </row>
    <row r="2001" spans="1:5" s="136" customFormat="1" x14ac:dyDescent="0.2">
      <c r="A2001" s="80"/>
      <c r="B2001" s="123"/>
      <c r="C2001" s="124"/>
      <c r="D2001" s="124"/>
      <c r="E2001" s="124"/>
    </row>
    <row r="2002" spans="1:5" s="136" customFormat="1" x14ac:dyDescent="0.2">
      <c r="A2002" s="80"/>
      <c r="B2002" s="123"/>
      <c r="C2002" s="124"/>
      <c r="D2002" s="124"/>
      <c r="E2002" s="124"/>
    </row>
    <row r="2003" spans="1:5" s="136" customFormat="1" x14ac:dyDescent="0.2">
      <c r="A2003" s="80"/>
      <c r="B2003" s="123"/>
      <c r="C2003" s="124"/>
      <c r="D2003" s="124"/>
      <c r="E2003" s="124"/>
    </row>
    <row r="2004" spans="1:5" s="136" customFormat="1" x14ac:dyDescent="0.2">
      <c r="A2004" s="80"/>
      <c r="B2004" s="123"/>
      <c r="C2004" s="124"/>
      <c r="D2004" s="124"/>
      <c r="E2004" s="124"/>
    </row>
    <row r="2005" spans="1:5" s="136" customFormat="1" x14ac:dyDescent="0.2">
      <c r="A2005" s="80"/>
      <c r="B2005" s="123"/>
      <c r="C2005" s="124"/>
      <c r="D2005" s="124"/>
      <c r="E2005" s="124"/>
    </row>
    <row r="2006" spans="1:5" s="136" customFormat="1" x14ac:dyDescent="0.2">
      <c r="A2006" s="80"/>
      <c r="B2006" s="123"/>
      <c r="C2006" s="124"/>
      <c r="D2006" s="124"/>
      <c r="E2006" s="124"/>
    </row>
    <row r="2007" spans="1:5" s="136" customFormat="1" x14ac:dyDescent="0.2">
      <c r="A2007" s="80"/>
      <c r="B2007" s="123"/>
      <c r="C2007" s="124"/>
      <c r="D2007" s="124"/>
      <c r="E2007" s="124"/>
    </row>
    <row r="2008" spans="1:5" s="136" customFormat="1" x14ac:dyDescent="0.2">
      <c r="A2008" s="80"/>
      <c r="B2008" s="123"/>
      <c r="C2008" s="124"/>
      <c r="D2008" s="124"/>
      <c r="E2008" s="124"/>
    </row>
    <row r="2009" spans="1:5" s="136" customFormat="1" x14ac:dyDescent="0.2">
      <c r="A2009" s="80"/>
      <c r="B2009" s="123"/>
      <c r="C2009" s="124"/>
      <c r="D2009" s="124"/>
      <c r="E2009" s="124"/>
    </row>
    <row r="2010" spans="1:5" s="136" customFormat="1" x14ac:dyDescent="0.2">
      <c r="A2010" s="80"/>
      <c r="B2010" s="123"/>
      <c r="C2010" s="124"/>
      <c r="D2010" s="124"/>
      <c r="E2010" s="124"/>
    </row>
    <row r="2011" spans="1:5" s="136" customFormat="1" x14ac:dyDescent="0.2">
      <c r="A2011" s="80"/>
      <c r="B2011" s="123"/>
      <c r="C2011" s="124"/>
      <c r="D2011" s="124"/>
      <c r="E2011" s="124"/>
    </row>
    <row r="2012" spans="1:5" s="136" customFormat="1" x14ac:dyDescent="0.2">
      <c r="A2012" s="80"/>
      <c r="B2012" s="123"/>
      <c r="C2012" s="124"/>
      <c r="D2012" s="124"/>
      <c r="E2012" s="124"/>
    </row>
    <row r="2013" spans="1:5" s="136" customFormat="1" x14ac:dyDescent="0.2">
      <c r="A2013" s="80"/>
      <c r="B2013" s="123"/>
      <c r="C2013" s="124"/>
      <c r="D2013" s="124"/>
      <c r="E2013" s="124"/>
    </row>
    <row r="2014" spans="1:5" s="136" customFormat="1" x14ac:dyDescent="0.2">
      <c r="A2014" s="80"/>
      <c r="B2014" s="123"/>
      <c r="C2014" s="124"/>
      <c r="D2014" s="124"/>
      <c r="E2014" s="124"/>
    </row>
    <row r="2015" spans="1:5" s="136" customFormat="1" x14ac:dyDescent="0.2">
      <c r="A2015" s="80"/>
      <c r="B2015" s="123"/>
      <c r="C2015" s="124"/>
      <c r="D2015" s="124"/>
      <c r="E2015" s="124"/>
    </row>
    <row r="2016" spans="1:5" s="136" customFormat="1" x14ac:dyDescent="0.2">
      <c r="A2016" s="80"/>
      <c r="B2016" s="123"/>
      <c r="C2016" s="124"/>
      <c r="D2016" s="124"/>
      <c r="E2016" s="124"/>
    </row>
    <row r="2017" spans="1:5" s="136" customFormat="1" x14ac:dyDescent="0.2">
      <c r="A2017" s="80"/>
      <c r="B2017" s="123"/>
      <c r="C2017" s="124"/>
      <c r="D2017" s="124"/>
      <c r="E2017" s="124"/>
    </row>
    <row r="2018" spans="1:5" s="136" customFormat="1" x14ac:dyDescent="0.2">
      <c r="A2018" s="80"/>
      <c r="B2018" s="123"/>
      <c r="C2018" s="124"/>
      <c r="D2018" s="124"/>
      <c r="E2018" s="124"/>
    </row>
    <row r="2019" spans="1:5" s="136" customFormat="1" x14ac:dyDescent="0.2">
      <c r="A2019" s="80"/>
      <c r="B2019" s="123"/>
      <c r="C2019" s="124"/>
      <c r="D2019" s="124"/>
      <c r="E2019" s="124"/>
    </row>
    <row r="2020" spans="1:5" s="136" customFormat="1" x14ac:dyDescent="0.2">
      <c r="A2020" s="80"/>
      <c r="B2020" s="123"/>
      <c r="C2020" s="124"/>
      <c r="D2020" s="124"/>
      <c r="E2020" s="124"/>
    </row>
    <row r="2021" spans="1:5" s="136" customFormat="1" x14ac:dyDescent="0.2">
      <c r="A2021" s="80"/>
      <c r="B2021" s="123"/>
      <c r="C2021" s="124"/>
      <c r="D2021" s="124"/>
      <c r="E2021" s="124"/>
    </row>
    <row r="2022" spans="1:5" s="136" customFormat="1" x14ac:dyDescent="0.2">
      <c r="A2022" s="80"/>
      <c r="B2022" s="123"/>
      <c r="C2022" s="124"/>
      <c r="D2022" s="124"/>
      <c r="E2022" s="124"/>
    </row>
    <row r="2023" spans="1:5" s="136" customFormat="1" x14ac:dyDescent="0.2">
      <c r="A2023" s="80"/>
      <c r="B2023" s="123"/>
      <c r="C2023" s="124"/>
      <c r="D2023" s="124"/>
      <c r="E2023" s="124"/>
    </row>
    <row r="2024" spans="1:5" s="136" customFormat="1" x14ac:dyDescent="0.2">
      <c r="A2024" s="80"/>
      <c r="B2024" s="123"/>
      <c r="C2024" s="124"/>
      <c r="D2024" s="124"/>
      <c r="E2024" s="124"/>
    </row>
    <row r="2025" spans="1:5" s="136" customFormat="1" x14ac:dyDescent="0.2">
      <c r="A2025" s="80"/>
      <c r="B2025" s="123"/>
      <c r="C2025" s="124"/>
      <c r="D2025" s="124"/>
      <c r="E2025" s="124"/>
    </row>
    <row r="2026" spans="1:5" s="136" customFormat="1" x14ac:dyDescent="0.2">
      <c r="A2026" s="80"/>
      <c r="B2026" s="123"/>
      <c r="C2026" s="124"/>
      <c r="D2026" s="124"/>
      <c r="E2026" s="124"/>
    </row>
    <row r="2027" spans="1:5" s="136" customFormat="1" x14ac:dyDescent="0.2">
      <c r="A2027" s="80"/>
      <c r="B2027" s="123"/>
      <c r="C2027" s="124"/>
      <c r="D2027" s="124"/>
      <c r="E2027" s="124"/>
    </row>
    <row r="2028" spans="1:5" s="136" customFormat="1" x14ac:dyDescent="0.2">
      <c r="A2028" s="80"/>
      <c r="B2028" s="123"/>
      <c r="C2028" s="124"/>
      <c r="D2028" s="124"/>
      <c r="E2028" s="124"/>
    </row>
    <row r="2029" spans="1:5" s="136" customFormat="1" x14ac:dyDescent="0.2">
      <c r="A2029" s="80"/>
      <c r="B2029" s="123"/>
      <c r="C2029" s="124"/>
      <c r="D2029" s="124"/>
      <c r="E2029" s="124"/>
    </row>
    <row r="2030" spans="1:5" s="136" customFormat="1" x14ac:dyDescent="0.2">
      <c r="A2030" s="80"/>
      <c r="B2030" s="123"/>
      <c r="C2030" s="124"/>
      <c r="D2030" s="124"/>
      <c r="E2030" s="124"/>
    </row>
    <row r="2031" spans="1:5" s="136" customFormat="1" x14ac:dyDescent="0.2">
      <c r="A2031" s="80"/>
      <c r="B2031" s="123"/>
      <c r="C2031" s="124"/>
      <c r="D2031" s="124"/>
      <c r="E2031" s="124"/>
    </row>
    <row r="2032" spans="1:5" s="136" customFormat="1" x14ac:dyDescent="0.2">
      <c r="A2032" s="80"/>
      <c r="B2032" s="123"/>
      <c r="C2032" s="124"/>
      <c r="D2032" s="124"/>
      <c r="E2032" s="124"/>
    </row>
    <row r="2033" spans="1:5" s="136" customFormat="1" x14ac:dyDescent="0.2">
      <c r="A2033" s="80"/>
      <c r="B2033" s="123"/>
      <c r="C2033" s="124"/>
      <c r="D2033" s="124"/>
      <c r="E2033" s="124"/>
    </row>
    <row r="2034" spans="1:5" s="136" customFormat="1" x14ac:dyDescent="0.2">
      <c r="A2034" s="80"/>
      <c r="B2034" s="123"/>
      <c r="C2034" s="124"/>
      <c r="D2034" s="124"/>
      <c r="E2034" s="124"/>
    </row>
    <row r="2035" spans="1:5" s="136" customFormat="1" x14ac:dyDescent="0.2">
      <c r="A2035" s="80"/>
      <c r="B2035" s="123"/>
      <c r="C2035" s="124"/>
      <c r="D2035" s="124"/>
      <c r="E2035" s="124"/>
    </row>
    <row r="2036" spans="1:5" s="136" customFormat="1" x14ac:dyDescent="0.2">
      <c r="A2036" s="80"/>
      <c r="B2036" s="123"/>
      <c r="C2036" s="124"/>
      <c r="D2036" s="124"/>
      <c r="E2036" s="124"/>
    </row>
    <row r="2037" spans="1:5" s="136" customFormat="1" x14ac:dyDescent="0.2">
      <c r="A2037" s="80"/>
      <c r="B2037" s="123"/>
      <c r="C2037" s="124"/>
      <c r="D2037" s="124"/>
      <c r="E2037" s="124"/>
    </row>
    <row r="2038" spans="1:5" s="136" customFormat="1" x14ac:dyDescent="0.2">
      <c r="A2038" s="80"/>
      <c r="B2038" s="123"/>
      <c r="C2038" s="124"/>
      <c r="D2038" s="124"/>
      <c r="E2038" s="124"/>
    </row>
    <row r="2039" spans="1:5" s="136" customFormat="1" x14ac:dyDescent="0.2">
      <c r="A2039" s="80"/>
      <c r="B2039" s="123"/>
      <c r="C2039" s="124"/>
      <c r="D2039" s="124"/>
      <c r="E2039" s="124"/>
    </row>
    <row r="2040" spans="1:5" s="136" customFormat="1" x14ac:dyDescent="0.2">
      <c r="A2040" s="80"/>
      <c r="B2040" s="123"/>
      <c r="C2040" s="124"/>
      <c r="D2040" s="124"/>
      <c r="E2040" s="124"/>
    </row>
    <row r="2041" spans="1:5" s="136" customFormat="1" x14ac:dyDescent="0.2">
      <c r="A2041" s="80"/>
      <c r="B2041" s="123"/>
      <c r="C2041" s="124"/>
      <c r="D2041" s="124"/>
      <c r="E2041" s="124"/>
    </row>
    <row r="2042" spans="1:5" s="136" customFormat="1" x14ac:dyDescent="0.2">
      <c r="A2042" s="80"/>
      <c r="B2042" s="123"/>
      <c r="C2042" s="124"/>
      <c r="D2042" s="124"/>
      <c r="E2042" s="124"/>
    </row>
    <row r="2043" spans="1:5" s="136" customFormat="1" x14ac:dyDescent="0.2">
      <c r="A2043" s="80"/>
      <c r="B2043" s="123"/>
      <c r="C2043" s="124"/>
      <c r="D2043" s="124"/>
      <c r="E2043" s="124"/>
    </row>
    <row r="2044" spans="1:5" s="136" customFormat="1" x14ac:dyDescent="0.2">
      <c r="A2044" s="80"/>
      <c r="B2044" s="123"/>
      <c r="C2044" s="124"/>
      <c r="D2044" s="124"/>
      <c r="E2044" s="124"/>
    </row>
    <row r="2045" spans="1:5" s="136" customFormat="1" x14ac:dyDescent="0.2">
      <c r="A2045" s="80"/>
      <c r="B2045" s="123"/>
      <c r="C2045" s="124"/>
      <c r="D2045" s="124"/>
      <c r="E2045" s="124"/>
    </row>
    <row r="2046" spans="1:5" s="136" customFormat="1" x14ac:dyDescent="0.2">
      <c r="A2046" s="80"/>
      <c r="B2046" s="123"/>
      <c r="C2046" s="124"/>
      <c r="D2046" s="124"/>
      <c r="E2046" s="124"/>
    </row>
    <row r="2047" spans="1:5" s="136" customFormat="1" x14ac:dyDescent="0.2">
      <c r="A2047" s="80"/>
      <c r="B2047" s="123"/>
      <c r="C2047" s="124"/>
      <c r="D2047" s="124"/>
      <c r="E2047" s="124"/>
    </row>
    <row r="2048" spans="1:5" s="136" customFormat="1" x14ac:dyDescent="0.2">
      <c r="A2048" s="80"/>
      <c r="B2048" s="123"/>
      <c r="C2048" s="124"/>
      <c r="D2048" s="124"/>
      <c r="E2048" s="124"/>
    </row>
    <row r="2049" spans="1:5" s="136" customFormat="1" x14ac:dyDescent="0.2">
      <c r="A2049" s="80"/>
      <c r="B2049" s="123"/>
      <c r="C2049" s="124"/>
      <c r="D2049" s="124"/>
      <c r="E2049" s="124"/>
    </row>
    <row r="2050" spans="1:5" s="136" customFormat="1" x14ac:dyDescent="0.2">
      <c r="A2050" s="80"/>
      <c r="B2050" s="123"/>
      <c r="C2050" s="124"/>
      <c r="D2050" s="124"/>
      <c r="E2050" s="124"/>
    </row>
    <row r="2051" spans="1:5" s="136" customFormat="1" x14ac:dyDescent="0.2">
      <c r="A2051" s="80"/>
      <c r="B2051" s="123"/>
      <c r="C2051" s="124"/>
      <c r="D2051" s="124"/>
      <c r="E2051" s="124"/>
    </row>
    <row r="2052" spans="1:5" s="136" customFormat="1" x14ac:dyDescent="0.2">
      <c r="A2052" s="80"/>
      <c r="B2052" s="123"/>
      <c r="C2052" s="124"/>
      <c r="D2052" s="124"/>
      <c r="E2052" s="124"/>
    </row>
    <row r="2053" spans="1:5" s="136" customFormat="1" x14ac:dyDescent="0.2">
      <c r="A2053" s="80"/>
      <c r="B2053" s="123"/>
      <c r="C2053" s="124"/>
      <c r="D2053" s="124"/>
      <c r="E2053" s="124"/>
    </row>
    <row r="2054" spans="1:5" s="136" customFormat="1" x14ac:dyDescent="0.2">
      <c r="A2054" s="80"/>
      <c r="B2054" s="123"/>
      <c r="C2054" s="124"/>
      <c r="D2054" s="124"/>
      <c r="E2054" s="124"/>
    </row>
    <row r="2055" spans="1:5" s="136" customFormat="1" x14ac:dyDescent="0.2">
      <c r="A2055" s="80"/>
      <c r="B2055" s="123"/>
      <c r="C2055" s="124"/>
      <c r="D2055" s="124"/>
      <c r="E2055" s="124"/>
    </row>
    <row r="2056" spans="1:5" s="136" customFormat="1" x14ac:dyDescent="0.2">
      <c r="A2056" s="80"/>
      <c r="B2056" s="123"/>
      <c r="C2056" s="124"/>
      <c r="D2056" s="124"/>
      <c r="E2056" s="124"/>
    </row>
    <row r="2057" spans="1:5" s="136" customFormat="1" x14ac:dyDescent="0.2">
      <c r="A2057" s="80"/>
      <c r="B2057" s="123"/>
      <c r="C2057" s="124"/>
      <c r="D2057" s="124"/>
      <c r="E2057" s="124"/>
    </row>
    <row r="2058" spans="1:5" s="136" customFormat="1" x14ac:dyDescent="0.2">
      <c r="A2058" s="80"/>
      <c r="B2058" s="123"/>
      <c r="C2058" s="124"/>
      <c r="D2058" s="124"/>
      <c r="E2058" s="124"/>
    </row>
    <row r="2059" spans="1:5" s="136" customFormat="1" x14ac:dyDescent="0.2">
      <c r="A2059" s="80"/>
      <c r="B2059" s="123"/>
      <c r="C2059" s="124"/>
      <c r="D2059" s="124"/>
      <c r="E2059" s="124"/>
    </row>
    <row r="2060" spans="1:5" s="136" customFormat="1" x14ac:dyDescent="0.2">
      <c r="A2060" s="80"/>
      <c r="B2060" s="123"/>
      <c r="C2060" s="124"/>
      <c r="D2060" s="124"/>
      <c r="E2060" s="124"/>
    </row>
    <row r="2061" spans="1:5" s="136" customFormat="1" x14ac:dyDescent="0.2">
      <c r="A2061" s="80"/>
      <c r="B2061" s="123"/>
      <c r="C2061" s="124"/>
      <c r="D2061" s="124"/>
      <c r="E2061" s="124"/>
    </row>
    <row r="2062" spans="1:5" s="136" customFormat="1" x14ac:dyDescent="0.2">
      <c r="A2062" s="80"/>
      <c r="B2062" s="123"/>
      <c r="C2062" s="124"/>
      <c r="D2062" s="124"/>
      <c r="E2062" s="124"/>
    </row>
    <row r="2063" spans="1:5" s="136" customFormat="1" x14ac:dyDescent="0.2">
      <c r="A2063" s="80"/>
      <c r="B2063" s="123"/>
      <c r="C2063" s="124"/>
      <c r="D2063" s="124"/>
      <c r="E2063" s="124"/>
    </row>
    <row r="2064" spans="1:5" s="136" customFormat="1" x14ac:dyDescent="0.2">
      <c r="A2064" s="80"/>
      <c r="B2064" s="123"/>
      <c r="C2064" s="124"/>
      <c r="D2064" s="124"/>
      <c r="E2064" s="124"/>
    </row>
    <row r="2065" spans="1:5" s="136" customFormat="1" x14ac:dyDescent="0.2">
      <c r="A2065" s="80"/>
      <c r="B2065" s="123"/>
      <c r="C2065" s="124"/>
      <c r="D2065" s="124"/>
      <c r="E2065" s="124"/>
    </row>
    <row r="2066" spans="1:5" s="136" customFormat="1" x14ac:dyDescent="0.2">
      <c r="A2066" s="80"/>
      <c r="B2066" s="123"/>
      <c r="C2066" s="124"/>
      <c r="D2066" s="124"/>
      <c r="E2066" s="124"/>
    </row>
    <row r="2067" spans="1:5" s="136" customFormat="1" x14ac:dyDescent="0.2">
      <c r="A2067" s="80"/>
      <c r="B2067" s="123"/>
      <c r="C2067" s="124"/>
      <c r="D2067" s="124"/>
      <c r="E2067" s="124"/>
    </row>
    <row r="2068" spans="1:5" s="136" customFormat="1" x14ac:dyDescent="0.2">
      <c r="A2068" s="80"/>
      <c r="B2068" s="123"/>
      <c r="C2068" s="124"/>
      <c r="D2068" s="124"/>
      <c r="E2068" s="124"/>
    </row>
    <row r="2069" spans="1:5" s="136" customFormat="1" x14ac:dyDescent="0.2">
      <c r="A2069" s="80"/>
      <c r="B2069" s="123"/>
      <c r="C2069" s="124"/>
      <c r="D2069" s="124"/>
      <c r="E2069" s="124"/>
    </row>
    <row r="2070" spans="1:5" s="136" customFormat="1" x14ac:dyDescent="0.2">
      <c r="A2070" s="80"/>
      <c r="B2070" s="123"/>
      <c r="C2070" s="124"/>
      <c r="D2070" s="124"/>
      <c r="E2070" s="124"/>
    </row>
    <row r="2071" spans="1:5" s="136" customFormat="1" x14ac:dyDescent="0.2">
      <c r="A2071" s="80"/>
      <c r="B2071" s="123"/>
      <c r="C2071" s="124"/>
      <c r="D2071" s="124"/>
      <c r="E2071" s="124"/>
    </row>
    <row r="2072" spans="1:5" s="136" customFormat="1" x14ac:dyDescent="0.2">
      <c r="A2072" s="80"/>
      <c r="B2072" s="123"/>
      <c r="C2072" s="124"/>
      <c r="D2072" s="124"/>
      <c r="E2072" s="124"/>
    </row>
    <row r="2073" spans="1:5" s="136" customFormat="1" x14ac:dyDescent="0.2">
      <c r="A2073" s="80"/>
      <c r="B2073" s="123"/>
      <c r="C2073" s="124"/>
      <c r="D2073" s="124"/>
      <c r="E2073" s="124"/>
    </row>
    <row r="2074" spans="1:5" s="136" customFormat="1" x14ac:dyDescent="0.2">
      <c r="A2074" s="80"/>
      <c r="B2074" s="123"/>
      <c r="C2074" s="124"/>
      <c r="D2074" s="124"/>
      <c r="E2074" s="124"/>
    </row>
    <row r="2075" spans="1:5" s="136" customFormat="1" x14ac:dyDescent="0.2">
      <c r="A2075" s="80"/>
      <c r="B2075" s="123"/>
      <c r="C2075" s="124"/>
      <c r="D2075" s="124"/>
      <c r="E2075" s="124"/>
    </row>
    <row r="2076" spans="1:5" s="136" customFormat="1" x14ac:dyDescent="0.2">
      <c r="A2076" s="80"/>
      <c r="B2076" s="123"/>
      <c r="C2076" s="124"/>
      <c r="D2076" s="124"/>
      <c r="E2076" s="124"/>
    </row>
    <row r="2077" spans="1:5" s="136" customFormat="1" x14ac:dyDescent="0.2">
      <c r="A2077" s="80"/>
      <c r="B2077" s="123"/>
      <c r="C2077" s="124"/>
      <c r="D2077" s="124"/>
      <c r="E2077" s="124"/>
    </row>
    <row r="2078" spans="1:5" s="136" customFormat="1" x14ac:dyDescent="0.2">
      <c r="A2078" s="80"/>
      <c r="B2078" s="123"/>
      <c r="C2078" s="124"/>
      <c r="D2078" s="124"/>
      <c r="E2078" s="124"/>
    </row>
    <row r="2079" spans="1:5" s="136" customFormat="1" x14ac:dyDescent="0.2">
      <c r="A2079" s="80"/>
      <c r="B2079" s="123"/>
      <c r="C2079" s="124"/>
      <c r="D2079" s="124"/>
      <c r="E2079" s="124"/>
    </row>
    <row r="2080" spans="1:5" s="136" customFormat="1" x14ac:dyDescent="0.2">
      <c r="A2080" s="80"/>
      <c r="B2080" s="123"/>
      <c r="C2080" s="124"/>
      <c r="D2080" s="124"/>
      <c r="E2080" s="124"/>
    </row>
    <row r="2081" spans="1:5" s="136" customFormat="1" x14ac:dyDescent="0.2">
      <c r="A2081" s="80"/>
      <c r="B2081" s="123"/>
      <c r="C2081" s="124"/>
      <c r="D2081" s="124"/>
      <c r="E2081" s="124"/>
    </row>
    <row r="2082" spans="1:5" s="136" customFormat="1" x14ac:dyDescent="0.2">
      <c r="A2082" s="80"/>
      <c r="B2082" s="123"/>
      <c r="C2082" s="124"/>
      <c r="D2082" s="124"/>
      <c r="E2082" s="124"/>
    </row>
    <row r="2083" spans="1:5" s="136" customFormat="1" x14ac:dyDescent="0.2">
      <c r="A2083" s="80"/>
      <c r="B2083" s="123"/>
      <c r="C2083" s="124"/>
      <c r="D2083" s="124"/>
      <c r="E2083" s="124"/>
    </row>
    <row r="2084" spans="1:5" s="136" customFormat="1" x14ac:dyDescent="0.2">
      <c r="A2084" s="80"/>
      <c r="B2084" s="123"/>
      <c r="C2084" s="124"/>
      <c r="D2084" s="124"/>
      <c r="E2084" s="124"/>
    </row>
    <row r="2085" spans="1:5" s="136" customFormat="1" x14ac:dyDescent="0.2">
      <c r="A2085" s="80"/>
      <c r="B2085" s="123"/>
      <c r="C2085" s="124"/>
      <c r="D2085" s="124"/>
      <c r="E2085" s="124"/>
    </row>
    <row r="2086" spans="1:5" s="136" customFormat="1" x14ac:dyDescent="0.2">
      <c r="A2086" s="80"/>
      <c r="B2086" s="123"/>
      <c r="C2086" s="124"/>
      <c r="D2086" s="124"/>
      <c r="E2086" s="124"/>
    </row>
    <row r="2087" spans="1:5" s="136" customFormat="1" x14ac:dyDescent="0.2">
      <c r="A2087" s="80"/>
      <c r="B2087" s="123"/>
      <c r="C2087" s="124"/>
      <c r="D2087" s="124"/>
      <c r="E2087" s="124"/>
    </row>
    <row r="2088" spans="1:5" s="136" customFormat="1" x14ac:dyDescent="0.2">
      <c r="A2088" s="80"/>
      <c r="B2088" s="123"/>
      <c r="C2088" s="124"/>
      <c r="D2088" s="124"/>
      <c r="E2088" s="124"/>
    </row>
    <row r="2089" spans="1:5" s="136" customFormat="1" x14ac:dyDescent="0.2">
      <c r="A2089" s="80"/>
      <c r="B2089" s="123"/>
      <c r="C2089" s="124"/>
      <c r="D2089" s="124"/>
      <c r="E2089" s="124"/>
    </row>
    <row r="2090" spans="1:5" s="136" customFormat="1" x14ac:dyDescent="0.2">
      <c r="A2090" s="80"/>
      <c r="B2090" s="123"/>
      <c r="C2090" s="124"/>
      <c r="D2090" s="124"/>
      <c r="E2090" s="124"/>
    </row>
    <row r="2091" spans="1:5" s="136" customFormat="1" x14ac:dyDescent="0.2">
      <c r="A2091" s="80"/>
      <c r="B2091" s="123"/>
      <c r="C2091" s="124"/>
      <c r="D2091" s="124"/>
      <c r="E2091" s="124"/>
    </row>
    <row r="2092" spans="1:5" s="136" customFormat="1" x14ac:dyDescent="0.2">
      <c r="A2092" s="80"/>
      <c r="B2092" s="123"/>
      <c r="C2092" s="124"/>
      <c r="D2092" s="124"/>
      <c r="E2092" s="124"/>
    </row>
    <row r="2093" spans="1:5" s="136" customFormat="1" x14ac:dyDescent="0.2">
      <c r="A2093" s="80"/>
      <c r="B2093" s="123"/>
      <c r="C2093" s="124"/>
      <c r="D2093" s="124"/>
      <c r="E2093" s="124"/>
    </row>
    <row r="2094" spans="1:5" s="136" customFormat="1" x14ac:dyDescent="0.2">
      <c r="A2094" s="80"/>
      <c r="B2094" s="123"/>
      <c r="C2094" s="124"/>
      <c r="D2094" s="124"/>
      <c r="E2094" s="124"/>
    </row>
    <row r="2095" spans="1:5" s="136" customFormat="1" x14ac:dyDescent="0.2">
      <c r="A2095" s="80"/>
      <c r="B2095" s="123"/>
      <c r="C2095" s="124"/>
      <c r="D2095" s="124"/>
      <c r="E2095" s="124"/>
    </row>
    <row r="2096" spans="1:5" s="136" customFormat="1" x14ac:dyDescent="0.2">
      <c r="A2096" s="80"/>
      <c r="B2096" s="123"/>
      <c r="C2096" s="124"/>
      <c r="D2096" s="124"/>
      <c r="E2096" s="124"/>
    </row>
    <row r="2097" spans="1:5" s="136" customFormat="1" x14ac:dyDescent="0.2">
      <c r="A2097" s="80"/>
      <c r="B2097" s="123"/>
      <c r="C2097" s="124"/>
      <c r="D2097" s="124"/>
      <c r="E2097" s="124"/>
    </row>
    <row r="2098" spans="1:5" s="136" customFormat="1" x14ac:dyDescent="0.2">
      <c r="A2098" s="80"/>
      <c r="B2098" s="123"/>
      <c r="C2098" s="124"/>
      <c r="D2098" s="124"/>
      <c r="E2098" s="124"/>
    </row>
    <row r="2099" spans="1:5" s="136" customFormat="1" x14ac:dyDescent="0.2">
      <c r="A2099" s="80"/>
      <c r="B2099" s="123"/>
      <c r="C2099" s="124"/>
      <c r="D2099" s="124"/>
      <c r="E2099" s="124"/>
    </row>
    <row r="2100" spans="1:5" s="136" customFormat="1" x14ac:dyDescent="0.2">
      <c r="A2100" s="80"/>
      <c r="B2100" s="123"/>
      <c r="C2100" s="124"/>
      <c r="D2100" s="124"/>
      <c r="E2100" s="124"/>
    </row>
    <row r="2101" spans="1:5" s="136" customFormat="1" x14ac:dyDescent="0.2">
      <c r="A2101" s="80"/>
      <c r="B2101" s="123"/>
      <c r="C2101" s="124"/>
      <c r="D2101" s="124"/>
      <c r="E2101" s="124"/>
    </row>
    <row r="2102" spans="1:5" s="136" customFormat="1" x14ac:dyDescent="0.2">
      <c r="A2102" s="80"/>
      <c r="B2102" s="123"/>
      <c r="C2102" s="124"/>
      <c r="D2102" s="124"/>
      <c r="E2102" s="124"/>
    </row>
    <row r="2103" spans="1:5" s="136" customFormat="1" x14ac:dyDescent="0.2">
      <c r="A2103" s="80"/>
      <c r="B2103" s="123"/>
      <c r="C2103" s="124"/>
      <c r="D2103" s="124"/>
      <c r="E2103" s="124"/>
    </row>
    <row r="2104" spans="1:5" s="136" customFormat="1" x14ac:dyDescent="0.2">
      <c r="A2104" s="80"/>
      <c r="B2104" s="123"/>
      <c r="C2104" s="124"/>
      <c r="D2104" s="124"/>
      <c r="E2104" s="124"/>
    </row>
    <row r="2105" spans="1:5" s="136" customFormat="1" x14ac:dyDescent="0.2">
      <c r="A2105" s="80"/>
      <c r="B2105" s="123"/>
      <c r="C2105" s="124"/>
      <c r="D2105" s="124"/>
      <c r="E2105" s="124"/>
    </row>
    <row r="2106" spans="1:5" s="136" customFormat="1" x14ac:dyDescent="0.2">
      <c r="A2106" s="80"/>
      <c r="B2106" s="123"/>
      <c r="C2106" s="124"/>
      <c r="D2106" s="124"/>
      <c r="E2106" s="124"/>
    </row>
    <row r="2107" spans="1:5" s="136" customFormat="1" x14ac:dyDescent="0.2">
      <c r="A2107" s="80"/>
      <c r="B2107" s="123"/>
      <c r="C2107" s="124"/>
      <c r="D2107" s="124"/>
      <c r="E2107" s="124"/>
    </row>
    <row r="2108" spans="1:5" s="136" customFormat="1" x14ac:dyDescent="0.2">
      <c r="A2108" s="80"/>
      <c r="B2108" s="123"/>
      <c r="C2108" s="124"/>
      <c r="D2108" s="124"/>
      <c r="E2108" s="124"/>
    </row>
    <row r="2109" spans="1:5" s="136" customFormat="1" x14ac:dyDescent="0.2">
      <c r="A2109" s="80"/>
      <c r="B2109" s="123"/>
      <c r="C2109" s="124"/>
      <c r="D2109" s="124"/>
      <c r="E2109" s="124"/>
    </row>
    <row r="2110" spans="1:5" s="136" customFormat="1" x14ac:dyDescent="0.2">
      <c r="A2110" s="80"/>
      <c r="B2110" s="123"/>
      <c r="C2110" s="124"/>
      <c r="D2110" s="124"/>
      <c r="E2110" s="124"/>
    </row>
    <row r="2111" spans="1:5" s="136" customFormat="1" x14ac:dyDescent="0.2">
      <c r="A2111" s="80"/>
      <c r="B2111" s="123"/>
      <c r="C2111" s="124"/>
      <c r="D2111" s="124"/>
      <c r="E2111" s="124"/>
    </row>
    <row r="2112" spans="1:5" s="136" customFormat="1" x14ac:dyDescent="0.2">
      <c r="A2112" s="80"/>
      <c r="B2112" s="123"/>
      <c r="C2112" s="124"/>
      <c r="D2112" s="124"/>
      <c r="E2112" s="124"/>
    </row>
    <row r="2113" spans="1:5" s="136" customFormat="1" x14ac:dyDescent="0.2">
      <c r="A2113" s="80"/>
      <c r="B2113" s="123"/>
      <c r="C2113" s="124"/>
      <c r="D2113" s="124"/>
      <c r="E2113" s="124"/>
    </row>
    <row r="2114" spans="1:5" s="136" customFormat="1" x14ac:dyDescent="0.2">
      <c r="A2114" s="80"/>
      <c r="B2114" s="123"/>
      <c r="C2114" s="124"/>
      <c r="D2114" s="124"/>
      <c r="E2114" s="124"/>
    </row>
    <row r="2115" spans="1:5" s="136" customFormat="1" x14ac:dyDescent="0.2">
      <c r="A2115" s="80"/>
      <c r="B2115" s="123"/>
      <c r="C2115" s="124"/>
      <c r="D2115" s="124"/>
      <c r="E2115" s="124"/>
    </row>
    <row r="2116" spans="1:5" s="136" customFormat="1" x14ac:dyDescent="0.2">
      <c r="A2116" s="80"/>
      <c r="B2116" s="123"/>
      <c r="C2116" s="124"/>
      <c r="D2116" s="124"/>
      <c r="E2116" s="124"/>
    </row>
    <row r="2117" spans="1:5" s="136" customFormat="1" x14ac:dyDescent="0.2">
      <c r="A2117" s="80"/>
      <c r="B2117" s="123"/>
      <c r="C2117" s="124"/>
      <c r="D2117" s="124"/>
      <c r="E2117" s="124"/>
    </row>
    <row r="2118" spans="1:5" s="136" customFormat="1" x14ac:dyDescent="0.2">
      <c r="A2118" s="80"/>
      <c r="B2118" s="123"/>
      <c r="C2118" s="124"/>
      <c r="D2118" s="124"/>
      <c r="E2118" s="124"/>
    </row>
    <row r="2119" spans="1:5" s="136" customFormat="1" x14ac:dyDescent="0.2">
      <c r="A2119" s="80"/>
      <c r="B2119" s="123"/>
      <c r="C2119" s="124"/>
      <c r="D2119" s="124"/>
      <c r="E2119" s="124"/>
    </row>
    <row r="2120" spans="1:5" s="136" customFormat="1" x14ac:dyDescent="0.2">
      <c r="A2120" s="80"/>
      <c r="B2120" s="123"/>
      <c r="C2120" s="124"/>
      <c r="D2120" s="124"/>
      <c r="E2120" s="124"/>
    </row>
    <row r="2121" spans="1:5" s="136" customFormat="1" x14ac:dyDescent="0.2">
      <c r="A2121" s="80"/>
      <c r="B2121" s="123"/>
      <c r="C2121" s="124"/>
      <c r="D2121" s="124"/>
      <c r="E2121" s="124"/>
    </row>
    <row r="2122" spans="1:5" s="136" customFormat="1" x14ac:dyDescent="0.2">
      <c r="A2122" s="80"/>
      <c r="B2122" s="123"/>
      <c r="C2122" s="124"/>
      <c r="D2122" s="124"/>
      <c r="E2122" s="124"/>
    </row>
    <row r="2123" spans="1:5" s="136" customFormat="1" x14ac:dyDescent="0.2">
      <c r="A2123" s="80"/>
      <c r="B2123" s="123"/>
      <c r="C2123" s="124"/>
      <c r="D2123" s="124"/>
      <c r="E2123" s="124"/>
    </row>
    <row r="2124" spans="1:5" s="136" customFormat="1" x14ac:dyDescent="0.2">
      <c r="A2124" s="80"/>
      <c r="B2124" s="123"/>
      <c r="C2124" s="124"/>
      <c r="D2124" s="124"/>
      <c r="E2124" s="124"/>
    </row>
    <row r="2125" spans="1:5" s="136" customFormat="1" x14ac:dyDescent="0.2">
      <c r="A2125" s="80"/>
      <c r="B2125" s="123"/>
      <c r="C2125" s="124"/>
      <c r="D2125" s="124"/>
      <c r="E2125" s="124"/>
    </row>
    <row r="2126" spans="1:5" s="136" customFormat="1" x14ac:dyDescent="0.2">
      <c r="A2126" s="80"/>
      <c r="B2126" s="123"/>
      <c r="C2126" s="124"/>
      <c r="D2126" s="124"/>
      <c r="E2126" s="124"/>
    </row>
    <row r="2127" spans="1:5" s="136" customFormat="1" x14ac:dyDescent="0.2">
      <c r="A2127" s="80"/>
      <c r="B2127" s="123"/>
      <c r="C2127" s="124"/>
      <c r="D2127" s="124"/>
      <c r="E2127" s="124"/>
    </row>
    <row r="2128" spans="1:5" s="136" customFormat="1" x14ac:dyDescent="0.2">
      <c r="A2128" s="80"/>
      <c r="B2128" s="123"/>
      <c r="C2128" s="124"/>
      <c r="D2128" s="124"/>
      <c r="E2128" s="124"/>
    </row>
    <row r="2129" spans="1:5" s="136" customFormat="1" x14ac:dyDescent="0.2">
      <c r="A2129" s="80"/>
      <c r="B2129" s="123"/>
      <c r="C2129" s="124"/>
      <c r="D2129" s="124"/>
      <c r="E2129" s="124"/>
    </row>
    <row r="2130" spans="1:5" s="136" customFormat="1" x14ac:dyDescent="0.2">
      <c r="A2130" s="80"/>
      <c r="B2130" s="123"/>
      <c r="C2130" s="124"/>
      <c r="D2130" s="124"/>
      <c r="E2130" s="124"/>
    </row>
    <row r="2131" spans="1:5" s="136" customFormat="1" x14ac:dyDescent="0.2">
      <c r="A2131" s="80"/>
      <c r="B2131" s="123"/>
      <c r="C2131" s="124"/>
      <c r="D2131" s="124"/>
      <c r="E2131" s="124"/>
    </row>
    <row r="2132" spans="1:5" s="136" customFormat="1" x14ac:dyDescent="0.2">
      <c r="A2132" s="80"/>
      <c r="B2132" s="123"/>
      <c r="C2132" s="124"/>
      <c r="D2132" s="124"/>
      <c r="E2132" s="124"/>
    </row>
    <row r="2133" spans="1:5" s="136" customFormat="1" x14ac:dyDescent="0.2">
      <c r="A2133" s="80"/>
      <c r="B2133" s="123"/>
      <c r="C2133" s="124"/>
      <c r="D2133" s="124"/>
      <c r="E2133" s="124"/>
    </row>
    <row r="2134" spans="1:5" s="136" customFormat="1" x14ac:dyDescent="0.2">
      <c r="A2134" s="80"/>
      <c r="B2134" s="123"/>
      <c r="C2134" s="124"/>
      <c r="D2134" s="124"/>
      <c r="E2134" s="124"/>
    </row>
    <row r="2135" spans="1:5" s="136" customFormat="1" x14ac:dyDescent="0.2">
      <c r="A2135" s="80"/>
      <c r="B2135" s="123"/>
      <c r="C2135" s="124"/>
      <c r="D2135" s="124"/>
      <c r="E2135" s="124"/>
    </row>
    <row r="2136" spans="1:5" s="136" customFormat="1" x14ac:dyDescent="0.2">
      <c r="A2136" s="80"/>
      <c r="B2136" s="123"/>
      <c r="C2136" s="124"/>
      <c r="D2136" s="124"/>
      <c r="E2136" s="124"/>
    </row>
    <row r="2137" spans="1:5" s="136" customFormat="1" x14ac:dyDescent="0.2">
      <c r="A2137" s="80"/>
      <c r="B2137" s="123"/>
      <c r="C2137" s="124"/>
      <c r="D2137" s="124"/>
      <c r="E2137" s="124"/>
    </row>
    <row r="2138" spans="1:5" s="136" customFormat="1" x14ac:dyDescent="0.2">
      <c r="A2138" s="80"/>
      <c r="B2138" s="123"/>
      <c r="C2138" s="124"/>
      <c r="D2138" s="124"/>
      <c r="E2138" s="124"/>
    </row>
    <row r="2139" spans="1:5" s="136" customFormat="1" x14ac:dyDescent="0.2">
      <c r="A2139" s="80"/>
      <c r="B2139" s="123"/>
      <c r="C2139" s="124"/>
      <c r="D2139" s="124"/>
      <c r="E2139" s="124"/>
    </row>
    <row r="2140" spans="1:5" s="136" customFormat="1" x14ac:dyDescent="0.2">
      <c r="A2140" s="80"/>
      <c r="B2140" s="123"/>
      <c r="C2140" s="124"/>
      <c r="D2140" s="124"/>
      <c r="E2140" s="124"/>
    </row>
    <row r="2141" spans="1:5" s="136" customFormat="1" x14ac:dyDescent="0.2">
      <c r="A2141" s="80"/>
      <c r="B2141" s="123"/>
      <c r="C2141" s="124"/>
      <c r="D2141" s="124"/>
      <c r="E2141" s="124"/>
    </row>
    <row r="2142" spans="1:5" s="136" customFormat="1" x14ac:dyDescent="0.2">
      <c r="A2142" s="80"/>
      <c r="B2142" s="123"/>
      <c r="C2142" s="124"/>
      <c r="D2142" s="124"/>
      <c r="E2142" s="124"/>
    </row>
    <row r="2143" spans="1:5" s="136" customFormat="1" x14ac:dyDescent="0.2">
      <c r="A2143" s="80"/>
      <c r="B2143" s="123"/>
      <c r="C2143" s="124"/>
      <c r="D2143" s="124"/>
      <c r="E2143" s="124"/>
    </row>
    <row r="2144" spans="1:5" s="136" customFormat="1" x14ac:dyDescent="0.2">
      <c r="A2144" s="80"/>
      <c r="B2144" s="123"/>
      <c r="C2144" s="124"/>
      <c r="D2144" s="124"/>
      <c r="E2144" s="124"/>
    </row>
    <row r="2145" spans="1:5" s="136" customFormat="1" x14ac:dyDescent="0.2">
      <c r="A2145" s="80"/>
      <c r="B2145" s="123"/>
      <c r="C2145" s="124"/>
      <c r="D2145" s="124"/>
      <c r="E2145" s="124"/>
    </row>
    <row r="2146" spans="1:5" s="136" customFormat="1" x14ac:dyDescent="0.2">
      <c r="A2146" s="80"/>
      <c r="B2146" s="123"/>
      <c r="C2146" s="124"/>
      <c r="D2146" s="124"/>
      <c r="E2146" s="124"/>
    </row>
    <row r="2147" spans="1:5" s="136" customFormat="1" x14ac:dyDescent="0.2">
      <c r="A2147" s="80"/>
      <c r="B2147" s="123"/>
      <c r="C2147" s="124"/>
      <c r="D2147" s="124"/>
      <c r="E2147" s="124"/>
    </row>
    <row r="2148" spans="1:5" s="136" customFormat="1" x14ac:dyDescent="0.2">
      <c r="A2148" s="80"/>
      <c r="B2148" s="123"/>
      <c r="C2148" s="124"/>
      <c r="D2148" s="124"/>
      <c r="E2148" s="124"/>
    </row>
    <row r="2149" spans="1:5" s="136" customFormat="1" x14ac:dyDescent="0.2">
      <c r="A2149" s="80"/>
      <c r="B2149" s="123"/>
      <c r="C2149" s="124"/>
      <c r="D2149" s="124"/>
      <c r="E2149" s="124"/>
    </row>
    <row r="2150" spans="1:5" s="136" customFormat="1" x14ac:dyDescent="0.2">
      <c r="A2150" s="80"/>
      <c r="B2150" s="123"/>
      <c r="C2150" s="124"/>
      <c r="D2150" s="124"/>
      <c r="E2150" s="124"/>
    </row>
    <row r="2151" spans="1:5" s="136" customFormat="1" x14ac:dyDescent="0.2">
      <c r="A2151" s="80"/>
      <c r="B2151" s="123"/>
      <c r="C2151" s="124"/>
      <c r="D2151" s="124"/>
      <c r="E2151" s="124"/>
    </row>
    <row r="2152" spans="1:5" s="136" customFormat="1" x14ac:dyDescent="0.2">
      <c r="A2152" s="80"/>
      <c r="B2152" s="123"/>
      <c r="C2152" s="124"/>
      <c r="D2152" s="124"/>
      <c r="E2152" s="124"/>
    </row>
    <row r="2153" spans="1:5" s="136" customFormat="1" x14ac:dyDescent="0.2">
      <c r="A2153" s="80"/>
      <c r="B2153" s="123"/>
      <c r="C2153" s="124"/>
      <c r="D2153" s="124"/>
      <c r="E2153" s="124"/>
    </row>
    <row r="2154" spans="1:5" s="136" customFormat="1" x14ac:dyDescent="0.2">
      <c r="A2154" s="80"/>
      <c r="B2154" s="123"/>
      <c r="C2154" s="124"/>
      <c r="D2154" s="124"/>
      <c r="E2154" s="124"/>
    </row>
    <row r="2155" spans="1:5" s="136" customFormat="1" x14ac:dyDescent="0.2">
      <c r="A2155" s="80"/>
      <c r="B2155" s="123"/>
      <c r="C2155" s="124"/>
      <c r="D2155" s="124"/>
      <c r="E2155" s="124"/>
    </row>
    <row r="2156" spans="1:5" s="136" customFormat="1" x14ac:dyDescent="0.2">
      <c r="A2156" s="80"/>
      <c r="B2156" s="123"/>
      <c r="C2156" s="124"/>
      <c r="D2156" s="124"/>
      <c r="E2156" s="124"/>
    </row>
    <row r="2157" spans="1:5" s="136" customFormat="1" x14ac:dyDescent="0.2">
      <c r="A2157" s="80"/>
      <c r="B2157" s="123"/>
      <c r="C2157" s="124"/>
      <c r="D2157" s="124"/>
      <c r="E2157" s="124"/>
    </row>
    <row r="2158" spans="1:5" s="136" customFormat="1" x14ac:dyDescent="0.2">
      <c r="A2158" s="80"/>
      <c r="B2158" s="123"/>
      <c r="C2158" s="124"/>
      <c r="D2158" s="124"/>
      <c r="E2158" s="124"/>
    </row>
    <row r="2159" spans="1:5" s="136" customFormat="1" x14ac:dyDescent="0.2">
      <c r="A2159" s="80"/>
      <c r="B2159" s="123"/>
      <c r="C2159" s="124"/>
      <c r="D2159" s="124"/>
      <c r="E2159" s="124"/>
    </row>
    <row r="2160" spans="1:5" s="136" customFormat="1" x14ac:dyDescent="0.2">
      <c r="A2160" s="80"/>
      <c r="B2160" s="123"/>
      <c r="C2160" s="124"/>
      <c r="D2160" s="124"/>
      <c r="E2160" s="124"/>
    </row>
    <row r="2161" spans="1:5" s="136" customFormat="1" x14ac:dyDescent="0.2">
      <c r="A2161" s="80"/>
      <c r="B2161" s="123"/>
      <c r="C2161" s="124"/>
      <c r="D2161" s="124"/>
      <c r="E2161" s="124"/>
    </row>
    <row r="2162" spans="1:5" s="136" customFormat="1" x14ac:dyDescent="0.2">
      <c r="A2162" s="80"/>
      <c r="B2162" s="123"/>
      <c r="C2162" s="124"/>
      <c r="D2162" s="124"/>
      <c r="E2162" s="124"/>
    </row>
    <row r="2163" spans="1:5" s="136" customFormat="1" x14ac:dyDescent="0.2">
      <c r="A2163" s="80"/>
      <c r="B2163" s="123"/>
      <c r="C2163" s="124"/>
      <c r="D2163" s="124"/>
      <c r="E2163" s="124"/>
    </row>
    <row r="2164" spans="1:5" s="136" customFormat="1" x14ac:dyDescent="0.2">
      <c r="A2164" s="80"/>
      <c r="B2164" s="123"/>
      <c r="C2164" s="124"/>
      <c r="D2164" s="124"/>
      <c r="E2164" s="124"/>
    </row>
    <row r="2165" spans="1:5" s="136" customFormat="1" x14ac:dyDescent="0.2">
      <c r="A2165" s="80"/>
      <c r="B2165" s="123"/>
      <c r="C2165" s="124"/>
      <c r="D2165" s="124"/>
      <c r="E2165" s="124"/>
    </row>
    <row r="2166" spans="1:5" s="136" customFormat="1" x14ac:dyDescent="0.2">
      <c r="A2166" s="80"/>
      <c r="B2166" s="123"/>
      <c r="C2166" s="124"/>
      <c r="D2166" s="124"/>
      <c r="E2166" s="124"/>
    </row>
    <row r="2167" spans="1:5" s="136" customFormat="1" x14ac:dyDescent="0.2">
      <c r="A2167" s="80"/>
      <c r="B2167" s="123"/>
      <c r="C2167" s="124"/>
      <c r="D2167" s="124"/>
      <c r="E2167" s="124"/>
    </row>
    <row r="2168" spans="1:5" s="136" customFormat="1" x14ac:dyDescent="0.2">
      <c r="A2168" s="80"/>
      <c r="B2168" s="123"/>
      <c r="C2168" s="124"/>
      <c r="D2168" s="124"/>
      <c r="E2168" s="124"/>
    </row>
    <row r="2169" spans="1:5" s="136" customFormat="1" x14ac:dyDescent="0.2">
      <c r="A2169" s="80"/>
      <c r="B2169" s="123"/>
      <c r="C2169" s="124"/>
      <c r="D2169" s="124"/>
      <c r="E2169" s="124"/>
    </row>
    <row r="2170" spans="1:5" s="136" customFormat="1" x14ac:dyDescent="0.2">
      <c r="A2170" s="80"/>
      <c r="B2170" s="123"/>
      <c r="C2170" s="124"/>
      <c r="D2170" s="124"/>
      <c r="E2170" s="124"/>
    </row>
    <row r="2171" spans="1:5" s="136" customFormat="1" x14ac:dyDescent="0.2">
      <c r="A2171" s="80"/>
      <c r="B2171" s="123"/>
      <c r="C2171" s="124"/>
      <c r="D2171" s="124"/>
      <c r="E2171" s="124"/>
    </row>
    <row r="2172" spans="1:5" s="136" customFormat="1" x14ac:dyDescent="0.2">
      <c r="A2172" s="80"/>
      <c r="B2172" s="123"/>
      <c r="C2172" s="124"/>
      <c r="D2172" s="124"/>
      <c r="E2172" s="124"/>
    </row>
    <row r="2173" spans="1:5" s="136" customFormat="1" x14ac:dyDescent="0.2">
      <c r="A2173" s="80"/>
      <c r="B2173" s="123"/>
      <c r="C2173" s="124"/>
      <c r="D2173" s="124"/>
      <c r="E2173" s="124"/>
    </row>
    <row r="2174" spans="1:5" s="136" customFormat="1" x14ac:dyDescent="0.2">
      <c r="A2174" s="80"/>
      <c r="B2174" s="123"/>
      <c r="C2174" s="124"/>
      <c r="D2174" s="124"/>
      <c r="E2174" s="124"/>
    </row>
    <row r="2175" spans="1:5" s="136" customFormat="1" x14ac:dyDescent="0.2">
      <c r="A2175" s="80"/>
      <c r="B2175" s="123"/>
      <c r="C2175" s="124"/>
      <c r="D2175" s="124"/>
      <c r="E2175" s="124"/>
    </row>
    <row r="2176" spans="1:5" s="136" customFormat="1" x14ac:dyDescent="0.2">
      <c r="A2176" s="80"/>
      <c r="B2176" s="123"/>
      <c r="C2176" s="124"/>
      <c r="D2176" s="124"/>
      <c r="E2176" s="124"/>
    </row>
    <row r="2177" spans="1:5" s="136" customFormat="1" x14ac:dyDescent="0.2">
      <c r="A2177" s="80"/>
      <c r="B2177" s="123"/>
      <c r="C2177" s="124"/>
      <c r="D2177" s="124"/>
      <c r="E2177" s="124"/>
    </row>
    <row r="2178" spans="1:5" s="136" customFormat="1" x14ac:dyDescent="0.2">
      <c r="A2178" s="80"/>
      <c r="B2178" s="123"/>
      <c r="C2178" s="124"/>
      <c r="D2178" s="124"/>
      <c r="E2178" s="124"/>
    </row>
    <row r="2179" spans="1:5" s="136" customFormat="1" x14ac:dyDescent="0.2">
      <c r="A2179" s="80"/>
      <c r="B2179" s="123"/>
      <c r="C2179" s="124"/>
      <c r="D2179" s="124"/>
      <c r="E2179" s="124"/>
    </row>
    <row r="2180" spans="1:5" s="136" customFormat="1" x14ac:dyDescent="0.2">
      <c r="A2180" s="80"/>
      <c r="B2180" s="123"/>
      <c r="C2180" s="124"/>
      <c r="D2180" s="124"/>
      <c r="E2180" s="124"/>
    </row>
    <row r="2181" spans="1:5" s="136" customFormat="1" x14ac:dyDescent="0.2">
      <c r="A2181" s="80"/>
      <c r="B2181" s="123"/>
      <c r="C2181" s="124"/>
      <c r="D2181" s="124"/>
      <c r="E2181" s="124"/>
    </row>
    <row r="2182" spans="1:5" s="136" customFormat="1" x14ac:dyDescent="0.2">
      <c r="A2182" s="80"/>
      <c r="B2182" s="123"/>
      <c r="C2182" s="124"/>
      <c r="D2182" s="124"/>
      <c r="E2182" s="124"/>
    </row>
    <row r="2183" spans="1:5" s="136" customFormat="1" x14ac:dyDescent="0.2">
      <c r="A2183" s="80"/>
      <c r="B2183" s="123"/>
      <c r="C2183" s="124"/>
      <c r="D2183" s="124"/>
      <c r="E2183" s="124"/>
    </row>
    <row r="2184" spans="1:5" s="136" customFormat="1" x14ac:dyDescent="0.2">
      <c r="A2184" s="80"/>
      <c r="B2184" s="123"/>
      <c r="C2184" s="124"/>
      <c r="D2184" s="124"/>
      <c r="E2184" s="124"/>
    </row>
    <row r="2185" spans="1:5" s="136" customFormat="1" x14ac:dyDescent="0.2">
      <c r="A2185" s="80"/>
      <c r="B2185" s="123"/>
      <c r="C2185" s="124"/>
      <c r="D2185" s="124"/>
      <c r="E2185" s="124"/>
    </row>
    <row r="2186" spans="1:5" s="136" customFormat="1" x14ac:dyDescent="0.2">
      <c r="A2186" s="80"/>
      <c r="B2186" s="123"/>
      <c r="C2186" s="124"/>
      <c r="D2186" s="124"/>
      <c r="E2186" s="124"/>
    </row>
    <row r="2187" spans="1:5" s="136" customFormat="1" x14ac:dyDescent="0.2">
      <c r="A2187" s="80"/>
      <c r="B2187" s="123"/>
      <c r="C2187" s="124"/>
      <c r="D2187" s="124"/>
      <c r="E2187" s="124"/>
    </row>
    <row r="2188" spans="1:5" s="136" customFormat="1" x14ac:dyDescent="0.2">
      <c r="A2188" s="80"/>
      <c r="B2188" s="123"/>
      <c r="C2188" s="124"/>
      <c r="D2188" s="124"/>
      <c r="E2188" s="124"/>
    </row>
    <row r="2189" spans="1:5" s="136" customFormat="1" x14ac:dyDescent="0.2">
      <c r="A2189" s="80"/>
      <c r="B2189" s="123"/>
      <c r="C2189" s="124"/>
      <c r="D2189" s="124"/>
      <c r="E2189" s="124"/>
    </row>
    <row r="2190" spans="1:5" s="136" customFormat="1" x14ac:dyDescent="0.2">
      <c r="A2190" s="80"/>
      <c r="B2190" s="123"/>
      <c r="C2190" s="124"/>
      <c r="D2190" s="124"/>
      <c r="E2190" s="124"/>
    </row>
    <row r="2191" spans="1:5" s="136" customFormat="1" x14ac:dyDescent="0.2">
      <c r="A2191" s="80"/>
      <c r="B2191" s="123"/>
      <c r="C2191" s="124"/>
      <c r="D2191" s="124"/>
      <c r="E2191" s="124"/>
    </row>
    <row r="2192" spans="1:5" s="136" customFormat="1" x14ac:dyDescent="0.2">
      <c r="A2192" s="80"/>
      <c r="B2192" s="123"/>
      <c r="C2192" s="124"/>
      <c r="D2192" s="124"/>
      <c r="E2192" s="124"/>
    </row>
    <row r="2193" spans="1:5" s="136" customFormat="1" x14ac:dyDescent="0.2">
      <c r="A2193" s="80"/>
      <c r="B2193" s="123"/>
      <c r="C2193" s="124"/>
      <c r="D2193" s="124"/>
      <c r="E2193" s="124"/>
    </row>
    <row r="2194" spans="1:5" s="136" customFormat="1" x14ac:dyDescent="0.2">
      <c r="A2194" s="80"/>
      <c r="B2194" s="123"/>
      <c r="C2194" s="124"/>
      <c r="D2194" s="124"/>
      <c r="E2194" s="124"/>
    </row>
    <row r="2195" spans="1:5" s="136" customFormat="1" x14ac:dyDescent="0.2">
      <c r="A2195" s="80"/>
      <c r="B2195" s="123"/>
      <c r="C2195" s="124"/>
      <c r="D2195" s="124"/>
      <c r="E2195" s="124"/>
    </row>
    <row r="2196" spans="1:5" s="136" customFormat="1" x14ac:dyDescent="0.2">
      <c r="A2196" s="80"/>
      <c r="B2196" s="123"/>
      <c r="C2196" s="124"/>
      <c r="D2196" s="124"/>
      <c r="E2196" s="124"/>
    </row>
    <row r="2197" spans="1:5" s="136" customFormat="1" x14ac:dyDescent="0.2">
      <c r="A2197" s="80"/>
      <c r="B2197" s="123"/>
      <c r="C2197" s="124"/>
      <c r="D2197" s="124"/>
      <c r="E2197" s="124"/>
    </row>
    <row r="2198" spans="1:5" s="136" customFormat="1" x14ac:dyDescent="0.2">
      <c r="A2198" s="80"/>
      <c r="B2198" s="123"/>
      <c r="C2198" s="124"/>
      <c r="D2198" s="124"/>
      <c r="E2198" s="124"/>
    </row>
    <row r="2199" spans="1:5" s="136" customFormat="1" x14ac:dyDescent="0.2">
      <c r="A2199" s="80"/>
      <c r="B2199" s="123"/>
      <c r="C2199" s="124"/>
      <c r="D2199" s="124"/>
      <c r="E2199" s="124"/>
    </row>
    <row r="2200" spans="1:5" s="136" customFormat="1" x14ac:dyDescent="0.2">
      <c r="A2200" s="80"/>
      <c r="B2200" s="123"/>
      <c r="C2200" s="124"/>
      <c r="D2200" s="124"/>
      <c r="E2200" s="124"/>
    </row>
    <row r="2201" spans="1:5" s="136" customFormat="1" x14ac:dyDescent="0.2">
      <c r="A2201" s="80"/>
      <c r="B2201" s="123"/>
      <c r="C2201" s="124"/>
      <c r="D2201" s="124"/>
      <c r="E2201" s="124"/>
    </row>
    <row r="2202" spans="1:5" s="136" customFormat="1" x14ac:dyDescent="0.2">
      <c r="A2202" s="80"/>
      <c r="B2202" s="123"/>
      <c r="C2202" s="124"/>
      <c r="D2202" s="124"/>
      <c r="E2202" s="124"/>
    </row>
    <row r="2203" spans="1:5" s="136" customFormat="1" x14ac:dyDescent="0.2">
      <c r="A2203" s="80"/>
      <c r="B2203" s="123"/>
      <c r="C2203" s="124"/>
      <c r="D2203" s="124"/>
      <c r="E2203" s="124"/>
    </row>
    <row r="2204" spans="1:5" s="136" customFormat="1" x14ac:dyDescent="0.2">
      <c r="A2204" s="80"/>
      <c r="B2204" s="123"/>
      <c r="C2204" s="124"/>
      <c r="D2204" s="124"/>
      <c r="E2204" s="124"/>
    </row>
    <row r="2205" spans="1:5" s="136" customFormat="1" x14ac:dyDescent="0.2">
      <c r="A2205" s="80"/>
      <c r="B2205" s="123"/>
      <c r="C2205" s="124"/>
      <c r="D2205" s="124"/>
      <c r="E2205" s="124"/>
    </row>
    <row r="2206" spans="1:5" s="136" customFormat="1" x14ac:dyDescent="0.2">
      <c r="A2206" s="80"/>
      <c r="B2206" s="123"/>
      <c r="C2206" s="124"/>
      <c r="D2206" s="124"/>
      <c r="E2206" s="124"/>
    </row>
    <row r="2207" spans="1:5" s="136" customFormat="1" x14ac:dyDescent="0.2">
      <c r="A2207" s="80"/>
      <c r="B2207" s="123"/>
      <c r="C2207" s="124"/>
      <c r="D2207" s="124"/>
      <c r="E2207" s="124"/>
    </row>
    <row r="2208" spans="1:5" s="136" customFormat="1" x14ac:dyDescent="0.2">
      <c r="A2208" s="80"/>
      <c r="B2208" s="123"/>
      <c r="C2208" s="124"/>
      <c r="D2208" s="124"/>
      <c r="E2208" s="124"/>
    </row>
    <row r="2209" spans="1:5" s="136" customFormat="1" x14ac:dyDescent="0.2">
      <c r="A2209" s="80"/>
      <c r="B2209" s="123"/>
      <c r="C2209" s="124"/>
      <c r="D2209" s="124"/>
      <c r="E2209" s="124"/>
    </row>
    <row r="2210" spans="1:5" s="136" customFormat="1" x14ac:dyDescent="0.2">
      <c r="A2210" s="80"/>
      <c r="B2210" s="123"/>
      <c r="C2210" s="124"/>
      <c r="D2210" s="124"/>
      <c r="E2210" s="124"/>
    </row>
    <row r="2211" spans="1:5" s="136" customFormat="1" x14ac:dyDescent="0.2">
      <c r="A2211" s="80"/>
      <c r="B2211" s="123"/>
      <c r="C2211" s="124"/>
      <c r="D2211" s="124"/>
      <c r="E2211" s="124"/>
    </row>
    <row r="2212" spans="1:5" s="136" customFormat="1" x14ac:dyDescent="0.2">
      <c r="A2212" s="80"/>
      <c r="B2212" s="123"/>
      <c r="C2212" s="124"/>
      <c r="D2212" s="124"/>
      <c r="E2212" s="124"/>
    </row>
    <row r="2213" spans="1:5" s="136" customFormat="1" x14ac:dyDescent="0.2">
      <c r="A2213" s="80"/>
      <c r="B2213" s="123"/>
      <c r="C2213" s="124"/>
      <c r="D2213" s="124"/>
      <c r="E2213" s="124"/>
    </row>
    <row r="2214" spans="1:5" s="136" customFormat="1" x14ac:dyDescent="0.2">
      <c r="A2214" s="80"/>
      <c r="B2214" s="123"/>
      <c r="C2214" s="124"/>
      <c r="D2214" s="124"/>
      <c r="E2214" s="124"/>
    </row>
    <row r="2215" spans="1:5" s="136" customFormat="1" x14ac:dyDescent="0.2">
      <c r="A2215" s="80"/>
      <c r="B2215" s="123"/>
      <c r="C2215" s="124"/>
      <c r="D2215" s="124"/>
      <c r="E2215" s="124"/>
    </row>
    <row r="2216" spans="1:5" s="136" customFormat="1" x14ac:dyDescent="0.2">
      <c r="A2216" s="80"/>
      <c r="B2216" s="123"/>
      <c r="C2216" s="124"/>
      <c r="D2216" s="124"/>
      <c r="E2216" s="124"/>
    </row>
    <row r="2217" spans="1:5" s="136" customFormat="1" x14ac:dyDescent="0.2">
      <c r="A2217" s="80"/>
      <c r="B2217" s="123"/>
      <c r="C2217" s="124"/>
      <c r="D2217" s="124"/>
      <c r="E2217" s="124"/>
    </row>
    <row r="2218" spans="1:5" s="136" customFormat="1" x14ac:dyDescent="0.2">
      <c r="A2218" s="80"/>
      <c r="B2218" s="123"/>
      <c r="C2218" s="124"/>
      <c r="D2218" s="124"/>
      <c r="E2218" s="124"/>
    </row>
    <row r="2219" spans="1:5" s="136" customFormat="1" x14ac:dyDescent="0.2">
      <c r="A2219" s="80"/>
      <c r="B2219" s="123"/>
      <c r="C2219" s="124"/>
      <c r="D2219" s="124"/>
      <c r="E2219" s="124"/>
    </row>
    <row r="2220" spans="1:5" s="136" customFormat="1" x14ac:dyDescent="0.2">
      <c r="A2220" s="80"/>
      <c r="B2220" s="123"/>
      <c r="C2220" s="124"/>
      <c r="D2220" s="124"/>
      <c r="E2220" s="124"/>
    </row>
    <row r="2221" spans="1:5" s="136" customFormat="1" x14ac:dyDescent="0.2">
      <c r="A2221" s="80"/>
      <c r="B2221" s="123"/>
      <c r="C2221" s="124"/>
      <c r="D2221" s="124"/>
      <c r="E2221" s="124"/>
    </row>
    <row r="2222" spans="1:5" s="136" customFormat="1" x14ac:dyDescent="0.2">
      <c r="A2222" s="80"/>
      <c r="B2222" s="123"/>
      <c r="C2222" s="124"/>
      <c r="D2222" s="124"/>
      <c r="E2222" s="124"/>
    </row>
    <row r="2223" spans="1:5" s="136" customFormat="1" x14ac:dyDescent="0.2">
      <c r="A2223" s="80"/>
      <c r="B2223" s="123"/>
      <c r="C2223" s="124"/>
      <c r="D2223" s="124"/>
      <c r="E2223" s="124"/>
    </row>
    <row r="2224" spans="1:5" s="136" customFormat="1" x14ac:dyDescent="0.2">
      <c r="A2224" s="80"/>
      <c r="B2224" s="123"/>
      <c r="C2224" s="124"/>
      <c r="D2224" s="124"/>
      <c r="E2224" s="124"/>
    </row>
    <row r="2225" spans="1:5" s="136" customFormat="1" x14ac:dyDescent="0.2">
      <c r="A2225" s="80"/>
      <c r="B2225" s="123"/>
      <c r="C2225" s="124"/>
      <c r="D2225" s="124"/>
      <c r="E2225" s="124"/>
    </row>
    <row r="2226" spans="1:5" s="136" customFormat="1" x14ac:dyDescent="0.2">
      <c r="A2226" s="80"/>
      <c r="B2226" s="123"/>
      <c r="C2226" s="124"/>
      <c r="D2226" s="124"/>
      <c r="E2226" s="124"/>
    </row>
    <row r="2227" spans="1:5" s="136" customFormat="1" x14ac:dyDescent="0.2">
      <c r="A2227" s="80"/>
      <c r="B2227" s="123"/>
      <c r="C2227" s="124"/>
      <c r="D2227" s="124"/>
      <c r="E2227" s="124"/>
    </row>
    <row r="2228" spans="1:5" s="136" customFormat="1" x14ac:dyDescent="0.2">
      <c r="A2228" s="80"/>
      <c r="B2228" s="123"/>
      <c r="C2228" s="124"/>
      <c r="D2228" s="124"/>
      <c r="E2228" s="124"/>
    </row>
    <row r="2229" spans="1:5" s="136" customFormat="1" x14ac:dyDescent="0.2">
      <c r="A2229" s="80"/>
      <c r="B2229" s="123"/>
      <c r="C2229" s="124"/>
      <c r="D2229" s="124"/>
      <c r="E2229" s="124"/>
    </row>
    <row r="2230" spans="1:5" s="136" customFormat="1" x14ac:dyDescent="0.2">
      <c r="A2230" s="80"/>
      <c r="B2230" s="123"/>
      <c r="C2230" s="124"/>
      <c r="D2230" s="124"/>
      <c r="E2230" s="124"/>
    </row>
    <row r="2231" spans="1:5" s="136" customFormat="1" x14ac:dyDescent="0.2">
      <c r="A2231" s="80"/>
      <c r="B2231" s="123"/>
      <c r="C2231" s="124"/>
      <c r="D2231" s="124"/>
      <c r="E2231" s="124"/>
    </row>
    <row r="2232" spans="1:5" s="136" customFormat="1" x14ac:dyDescent="0.2">
      <c r="A2232" s="80"/>
      <c r="B2232" s="123"/>
      <c r="C2232" s="124"/>
      <c r="D2232" s="124"/>
      <c r="E2232" s="124"/>
    </row>
    <row r="2233" spans="1:5" s="136" customFormat="1" x14ac:dyDescent="0.2">
      <c r="A2233" s="80"/>
      <c r="B2233" s="123"/>
      <c r="C2233" s="124"/>
      <c r="D2233" s="124"/>
      <c r="E2233" s="124"/>
    </row>
    <row r="2234" spans="1:5" s="136" customFormat="1" x14ac:dyDescent="0.2">
      <c r="A2234" s="80"/>
      <c r="B2234" s="123"/>
      <c r="C2234" s="124"/>
      <c r="D2234" s="124"/>
      <c r="E2234" s="124"/>
    </row>
    <row r="2235" spans="1:5" s="136" customFormat="1" x14ac:dyDescent="0.2">
      <c r="A2235" s="80"/>
      <c r="B2235" s="123"/>
      <c r="C2235" s="124"/>
      <c r="D2235" s="124"/>
      <c r="E2235" s="124"/>
    </row>
    <row r="2236" spans="1:5" s="136" customFormat="1" x14ac:dyDescent="0.2">
      <c r="A2236" s="80"/>
      <c r="B2236" s="123"/>
      <c r="C2236" s="124"/>
      <c r="D2236" s="124"/>
      <c r="E2236" s="124"/>
    </row>
    <row r="2237" spans="1:5" s="136" customFormat="1" x14ac:dyDescent="0.2">
      <c r="A2237" s="80"/>
      <c r="B2237" s="123"/>
      <c r="C2237" s="124"/>
      <c r="D2237" s="124"/>
      <c r="E2237" s="124"/>
    </row>
    <row r="2238" spans="1:5" s="136" customFormat="1" x14ac:dyDescent="0.2">
      <c r="A2238" s="80"/>
      <c r="B2238" s="123"/>
      <c r="C2238" s="124"/>
      <c r="D2238" s="124"/>
      <c r="E2238" s="124"/>
    </row>
    <row r="2239" spans="1:5" s="136" customFormat="1" x14ac:dyDescent="0.2">
      <c r="A2239" s="80"/>
      <c r="B2239" s="123"/>
      <c r="C2239" s="124"/>
      <c r="D2239" s="124"/>
      <c r="E2239" s="124"/>
    </row>
    <row r="2240" spans="1:5" s="136" customFormat="1" x14ac:dyDescent="0.2">
      <c r="A2240" s="80"/>
      <c r="B2240" s="123"/>
      <c r="C2240" s="124"/>
      <c r="D2240" s="124"/>
      <c r="E2240" s="124"/>
    </row>
    <row r="2241" spans="1:5" s="136" customFormat="1" x14ac:dyDescent="0.2">
      <c r="A2241" s="80"/>
      <c r="B2241" s="123"/>
      <c r="C2241" s="124"/>
      <c r="D2241" s="124"/>
      <c r="E2241" s="124"/>
    </row>
    <row r="2242" spans="1:5" s="136" customFormat="1" x14ac:dyDescent="0.2">
      <c r="A2242" s="80"/>
      <c r="B2242" s="123"/>
      <c r="C2242" s="124"/>
      <c r="D2242" s="124"/>
      <c r="E2242" s="124"/>
    </row>
    <row r="2243" spans="1:5" s="136" customFormat="1" x14ac:dyDescent="0.2">
      <c r="A2243" s="80"/>
      <c r="B2243" s="123"/>
      <c r="C2243" s="124"/>
      <c r="D2243" s="124"/>
      <c r="E2243" s="124"/>
    </row>
    <row r="2244" spans="1:5" s="136" customFormat="1" x14ac:dyDescent="0.2">
      <c r="A2244" s="80"/>
      <c r="B2244" s="123"/>
      <c r="C2244" s="124"/>
      <c r="D2244" s="124"/>
      <c r="E2244" s="124"/>
    </row>
    <row r="2245" spans="1:5" s="136" customFormat="1" x14ac:dyDescent="0.2">
      <c r="A2245" s="80"/>
      <c r="B2245" s="123"/>
      <c r="C2245" s="124"/>
      <c r="D2245" s="124"/>
      <c r="E2245" s="124"/>
    </row>
    <row r="2246" spans="1:5" s="136" customFormat="1" x14ac:dyDescent="0.2">
      <c r="A2246" s="80"/>
      <c r="B2246" s="123"/>
      <c r="C2246" s="124"/>
      <c r="D2246" s="124"/>
      <c r="E2246" s="124"/>
    </row>
    <row r="2247" spans="1:5" s="136" customFormat="1" x14ac:dyDescent="0.2">
      <c r="A2247" s="80"/>
      <c r="B2247" s="123"/>
      <c r="C2247" s="124"/>
      <c r="D2247" s="124"/>
      <c r="E2247" s="124"/>
    </row>
    <row r="2248" spans="1:5" s="136" customFormat="1" x14ac:dyDescent="0.2">
      <c r="A2248" s="80"/>
      <c r="B2248" s="123"/>
      <c r="C2248" s="124"/>
      <c r="D2248" s="124"/>
      <c r="E2248" s="124"/>
    </row>
    <row r="2249" spans="1:5" s="136" customFormat="1" x14ac:dyDescent="0.2">
      <c r="A2249" s="80"/>
      <c r="B2249" s="123"/>
      <c r="C2249" s="124"/>
      <c r="D2249" s="124"/>
      <c r="E2249" s="124"/>
    </row>
    <row r="2250" spans="1:5" s="136" customFormat="1" x14ac:dyDescent="0.2">
      <c r="A2250" s="80"/>
      <c r="B2250" s="123"/>
      <c r="C2250" s="124"/>
      <c r="D2250" s="124"/>
      <c r="E2250" s="124"/>
    </row>
    <row r="2251" spans="1:5" s="136" customFormat="1" x14ac:dyDescent="0.2">
      <c r="A2251" s="80"/>
      <c r="B2251" s="123"/>
      <c r="C2251" s="124"/>
      <c r="D2251" s="124"/>
      <c r="E2251" s="124"/>
    </row>
    <row r="2252" spans="1:5" s="136" customFormat="1" x14ac:dyDescent="0.2">
      <c r="A2252" s="80"/>
      <c r="B2252" s="123"/>
      <c r="C2252" s="124"/>
      <c r="D2252" s="124"/>
      <c r="E2252" s="124"/>
    </row>
    <row r="2253" spans="1:5" s="136" customFormat="1" x14ac:dyDescent="0.2">
      <c r="A2253" s="80"/>
      <c r="B2253" s="123"/>
      <c r="C2253" s="124"/>
      <c r="D2253" s="124"/>
      <c r="E2253" s="124"/>
    </row>
    <row r="2254" spans="1:5" s="136" customFormat="1" x14ac:dyDescent="0.2">
      <c r="A2254" s="80"/>
      <c r="B2254" s="123"/>
      <c r="C2254" s="124"/>
      <c r="D2254" s="124"/>
      <c r="E2254" s="124"/>
    </row>
    <row r="2255" spans="1:5" s="136" customFormat="1" x14ac:dyDescent="0.2">
      <c r="A2255" s="80"/>
      <c r="B2255" s="123"/>
      <c r="C2255" s="124"/>
      <c r="D2255" s="124"/>
      <c r="E2255" s="124"/>
    </row>
    <row r="2256" spans="1:5" s="136" customFormat="1" x14ac:dyDescent="0.2">
      <c r="A2256" s="80"/>
      <c r="B2256" s="123"/>
      <c r="C2256" s="124"/>
      <c r="D2256" s="124"/>
      <c r="E2256" s="124"/>
    </row>
    <row r="2257" spans="1:5" s="136" customFormat="1" x14ac:dyDescent="0.2">
      <c r="A2257" s="80"/>
      <c r="B2257" s="123"/>
      <c r="C2257" s="124"/>
      <c r="D2257" s="124"/>
      <c r="E2257" s="124"/>
    </row>
    <row r="2258" spans="1:5" s="136" customFormat="1" x14ac:dyDescent="0.2">
      <c r="A2258" s="80"/>
      <c r="B2258" s="123"/>
      <c r="C2258" s="124"/>
      <c r="D2258" s="124"/>
      <c r="E2258" s="124"/>
    </row>
    <row r="2259" spans="1:5" s="136" customFormat="1" x14ac:dyDescent="0.2">
      <c r="A2259" s="80"/>
      <c r="B2259" s="123"/>
      <c r="C2259" s="124"/>
      <c r="D2259" s="124"/>
      <c r="E2259" s="124"/>
    </row>
    <row r="2260" spans="1:5" s="136" customFormat="1" x14ac:dyDescent="0.2">
      <c r="A2260" s="80"/>
      <c r="B2260" s="123"/>
      <c r="C2260" s="124"/>
      <c r="D2260" s="124"/>
      <c r="E2260" s="124"/>
    </row>
    <row r="2261" spans="1:5" s="136" customFormat="1" x14ac:dyDescent="0.2">
      <c r="A2261" s="80"/>
      <c r="B2261" s="123"/>
      <c r="C2261" s="124"/>
      <c r="D2261" s="124"/>
      <c r="E2261" s="124"/>
    </row>
    <row r="2262" spans="1:5" s="136" customFormat="1" x14ac:dyDescent="0.2">
      <c r="A2262" s="80"/>
      <c r="B2262" s="123"/>
      <c r="C2262" s="124"/>
      <c r="D2262" s="124"/>
      <c r="E2262" s="124"/>
    </row>
    <row r="2263" spans="1:5" s="136" customFormat="1" x14ac:dyDescent="0.2">
      <c r="A2263" s="80"/>
      <c r="B2263" s="123"/>
      <c r="C2263" s="124"/>
      <c r="D2263" s="124"/>
      <c r="E2263" s="124"/>
    </row>
    <row r="2264" spans="1:5" s="136" customFormat="1" x14ac:dyDescent="0.2">
      <c r="A2264" s="80"/>
      <c r="B2264" s="123"/>
      <c r="C2264" s="124"/>
      <c r="D2264" s="124"/>
      <c r="E2264" s="124"/>
    </row>
    <row r="2265" spans="1:5" s="136" customFormat="1" x14ac:dyDescent="0.2">
      <c r="A2265" s="80"/>
      <c r="B2265" s="123"/>
      <c r="C2265" s="124"/>
      <c r="D2265" s="124"/>
      <c r="E2265" s="124"/>
    </row>
    <row r="2266" spans="1:5" s="136" customFormat="1" x14ac:dyDescent="0.2">
      <c r="A2266" s="80"/>
      <c r="B2266" s="123"/>
      <c r="C2266" s="124"/>
      <c r="D2266" s="124"/>
      <c r="E2266" s="124"/>
    </row>
    <row r="2267" spans="1:5" s="136" customFormat="1" x14ac:dyDescent="0.2">
      <c r="A2267" s="80"/>
      <c r="B2267" s="123"/>
      <c r="C2267" s="124"/>
      <c r="D2267" s="124"/>
      <c r="E2267" s="124"/>
    </row>
    <row r="2268" spans="1:5" s="136" customFormat="1" x14ac:dyDescent="0.2">
      <c r="A2268" s="80"/>
      <c r="B2268" s="123"/>
      <c r="C2268" s="124"/>
      <c r="D2268" s="124"/>
      <c r="E2268" s="124"/>
    </row>
    <row r="2269" spans="1:5" s="136" customFormat="1" x14ac:dyDescent="0.2">
      <c r="A2269" s="80"/>
      <c r="B2269" s="123"/>
      <c r="C2269" s="124"/>
      <c r="D2269" s="124"/>
      <c r="E2269" s="124"/>
    </row>
    <row r="2270" spans="1:5" s="136" customFormat="1" x14ac:dyDescent="0.2">
      <c r="A2270" s="80"/>
      <c r="B2270" s="123"/>
      <c r="C2270" s="124"/>
      <c r="D2270" s="124"/>
      <c r="E2270" s="124"/>
    </row>
    <row r="2271" spans="1:5" s="136" customFormat="1" x14ac:dyDescent="0.2">
      <c r="A2271" s="80"/>
      <c r="B2271" s="123"/>
      <c r="C2271" s="124"/>
      <c r="D2271" s="124"/>
      <c r="E2271" s="124"/>
    </row>
    <row r="2272" spans="1:5" s="136" customFormat="1" x14ac:dyDescent="0.2">
      <c r="A2272" s="80"/>
      <c r="B2272" s="123"/>
      <c r="C2272" s="124"/>
      <c r="D2272" s="124"/>
      <c r="E2272" s="124"/>
    </row>
    <row r="2273" spans="1:5" s="136" customFormat="1" x14ac:dyDescent="0.2">
      <c r="A2273" s="80"/>
      <c r="B2273" s="123"/>
      <c r="C2273" s="124"/>
      <c r="D2273" s="124"/>
      <c r="E2273" s="124"/>
    </row>
    <row r="2274" spans="1:5" s="136" customFormat="1" x14ac:dyDescent="0.2">
      <c r="A2274" s="80"/>
      <c r="B2274" s="123"/>
      <c r="C2274" s="124"/>
      <c r="D2274" s="124"/>
      <c r="E2274" s="124"/>
    </row>
    <row r="2275" spans="1:5" s="136" customFormat="1" x14ac:dyDescent="0.2">
      <c r="A2275" s="80"/>
      <c r="B2275" s="123"/>
      <c r="C2275" s="124"/>
      <c r="D2275" s="124"/>
      <c r="E2275" s="124"/>
    </row>
    <row r="2276" spans="1:5" s="136" customFormat="1" x14ac:dyDescent="0.2">
      <c r="A2276" s="80"/>
      <c r="B2276" s="123"/>
      <c r="C2276" s="124"/>
      <c r="D2276" s="124"/>
      <c r="E2276" s="124"/>
    </row>
    <row r="2277" spans="1:5" s="136" customFormat="1" x14ac:dyDescent="0.2">
      <c r="A2277" s="80"/>
      <c r="B2277" s="123"/>
      <c r="C2277" s="124"/>
      <c r="D2277" s="124"/>
      <c r="E2277" s="124"/>
    </row>
    <row r="2278" spans="1:5" s="136" customFormat="1" x14ac:dyDescent="0.2">
      <c r="A2278" s="80"/>
      <c r="B2278" s="123"/>
      <c r="C2278" s="124"/>
      <c r="D2278" s="124"/>
      <c r="E2278" s="124"/>
    </row>
    <row r="2279" spans="1:5" s="136" customFormat="1" x14ac:dyDescent="0.2">
      <c r="A2279" s="80"/>
      <c r="B2279" s="123"/>
      <c r="C2279" s="124"/>
      <c r="D2279" s="124"/>
      <c r="E2279" s="124"/>
    </row>
    <row r="2280" spans="1:5" s="136" customFormat="1" x14ac:dyDescent="0.2">
      <c r="A2280" s="80"/>
      <c r="B2280" s="123"/>
      <c r="C2280" s="124"/>
      <c r="D2280" s="124"/>
      <c r="E2280" s="124"/>
    </row>
    <row r="2281" spans="1:5" s="136" customFormat="1" x14ac:dyDescent="0.2">
      <c r="A2281" s="80"/>
      <c r="B2281" s="123"/>
      <c r="C2281" s="124"/>
      <c r="D2281" s="124"/>
      <c r="E2281" s="124"/>
    </row>
    <row r="2282" spans="1:5" s="136" customFormat="1" x14ac:dyDescent="0.2">
      <c r="A2282" s="80"/>
      <c r="B2282" s="123"/>
      <c r="C2282" s="124"/>
      <c r="D2282" s="124"/>
      <c r="E2282" s="124"/>
    </row>
    <row r="2283" spans="1:5" s="136" customFormat="1" x14ac:dyDescent="0.2">
      <c r="A2283" s="80"/>
      <c r="B2283" s="123"/>
      <c r="C2283" s="124"/>
      <c r="D2283" s="124"/>
      <c r="E2283" s="124"/>
    </row>
    <row r="2284" spans="1:5" s="136" customFormat="1" x14ac:dyDescent="0.2">
      <c r="A2284" s="80"/>
      <c r="B2284" s="123"/>
      <c r="C2284" s="124"/>
      <c r="D2284" s="124"/>
      <c r="E2284" s="124"/>
    </row>
    <row r="2285" spans="1:5" s="136" customFormat="1" x14ac:dyDescent="0.2">
      <c r="A2285" s="80"/>
      <c r="B2285" s="123"/>
      <c r="C2285" s="124"/>
      <c r="D2285" s="124"/>
      <c r="E2285" s="124"/>
    </row>
    <row r="2286" spans="1:5" s="136" customFormat="1" x14ac:dyDescent="0.2">
      <c r="A2286" s="80"/>
      <c r="B2286" s="123"/>
      <c r="C2286" s="124"/>
      <c r="D2286" s="124"/>
      <c r="E2286" s="124"/>
    </row>
    <row r="2287" spans="1:5" s="136" customFormat="1" x14ac:dyDescent="0.2">
      <c r="A2287" s="80"/>
      <c r="B2287" s="123"/>
      <c r="C2287" s="124"/>
      <c r="D2287" s="124"/>
      <c r="E2287" s="124"/>
    </row>
    <row r="2288" spans="1:5" s="136" customFormat="1" x14ac:dyDescent="0.2">
      <c r="A2288" s="80"/>
      <c r="B2288" s="123"/>
      <c r="C2288" s="124"/>
      <c r="D2288" s="124"/>
      <c r="E2288" s="124"/>
    </row>
    <row r="2289" spans="1:5" s="136" customFormat="1" x14ac:dyDescent="0.2">
      <c r="A2289" s="80"/>
      <c r="B2289" s="123"/>
      <c r="C2289" s="124"/>
      <c r="D2289" s="124"/>
      <c r="E2289" s="124"/>
    </row>
    <row r="2290" spans="1:5" s="136" customFormat="1" x14ac:dyDescent="0.2">
      <c r="A2290" s="80"/>
      <c r="B2290" s="123"/>
      <c r="C2290" s="124"/>
      <c r="D2290" s="124"/>
      <c r="E2290" s="124"/>
    </row>
    <row r="2291" spans="1:5" s="136" customFormat="1" x14ac:dyDescent="0.2">
      <c r="A2291" s="80"/>
      <c r="B2291" s="123"/>
      <c r="C2291" s="124"/>
      <c r="D2291" s="124"/>
      <c r="E2291" s="124"/>
    </row>
    <row r="2292" spans="1:5" s="136" customFormat="1" x14ac:dyDescent="0.2">
      <c r="A2292" s="80"/>
      <c r="B2292" s="123"/>
      <c r="C2292" s="124"/>
      <c r="D2292" s="124"/>
      <c r="E2292" s="124"/>
    </row>
    <row r="2293" spans="1:5" s="136" customFormat="1" x14ac:dyDescent="0.2">
      <c r="A2293" s="80"/>
      <c r="B2293" s="123"/>
      <c r="C2293" s="124"/>
      <c r="D2293" s="124"/>
      <c r="E2293" s="124"/>
    </row>
    <row r="2294" spans="1:5" s="136" customFormat="1" x14ac:dyDescent="0.2">
      <c r="A2294" s="80"/>
      <c r="B2294" s="123"/>
      <c r="C2294" s="124"/>
      <c r="D2294" s="124"/>
      <c r="E2294" s="124"/>
    </row>
    <row r="2295" spans="1:5" s="136" customFormat="1" x14ac:dyDescent="0.2">
      <c r="A2295" s="80"/>
      <c r="B2295" s="123"/>
      <c r="C2295" s="124"/>
      <c r="D2295" s="124"/>
      <c r="E2295" s="124"/>
    </row>
    <row r="2296" spans="1:5" s="136" customFormat="1" x14ac:dyDescent="0.2">
      <c r="A2296" s="80"/>
      <c r="B2296" s="123"/>
      <c r="C2296" s="124"/>
      <c r="D2296" s="124"/>
      <c r="E2296" s="124"/>
    </row>
    <row r="2297" spans="1:5" s="136" customFormat="1" x14ac:dyDescent="0.2">
      <c r="A2297" s="80"/>
      <c r="B2297" s="123"/>
      <c r="C2297" s="124"/>
      <c r="D2297" s="124"/>
      <c r="E2297" s="124"/>
    </row>
    <row r="2298" spans="1:5" s="136" customFormat="1" x14ac:dyDescent="0.2">
      <c r="A2298" s="80"/>
      <c r="B2298" s="123"/>
      <c r="C2298" s="124"/>
      <c r="D2298" s="124"/>
      <c r="E2298" s="124"/>
    </row>
    <row r="2299" spans="1:5" s="136" customFormat="1" x14ac:dyDescent="0.2">
      <c r="A2299" s="80"/>
      <c r="B2299" s="123"/>
      <c r="C2299" s="124"/>
      <c r="D2299" s="124"/>
      <c r="E2299" s="124"/>
    </row>
    <row r="2300" spans="1:5" s="136" customFormat="1" x14ac:dyDescent="0.2">
      <c r="A2300" s="80"/>
      <c r="B2300" s="123"/>
      <c r="C2300" s="124"/>
      <c r="D2300" s="124"/>
      <c r="E2300" s="124"/>
    </row>
    <row r="2301" spans="1:5" s="136" customFormat="1" x14ac:dyDescent="0.2">
      <c r="A2301" s="80"/>
      <c r="B2301" s="123"/>
      <c r="C2301" s="124"/>
      <c r="D2301" s="124"/>
      <c r="E2301" s="124"/>
    </row>
    <row r="2302" spans="1:5" s="136" customFormat="1" x14ac:dyDescent="0.2">
      <c r="A2302" s="80"/>
      <c r="B2302" s="123"/>
      <c r="C2302" s="124"/>
      <c r="D2302" s="124"/>
      <c r="E2302" s="124"/>
    </row>
    <row r="2303" spans="1:5" s="136" customFormat="1" x14ac:dyDescent="0.2">
      <c r="A2303" s="80"/>
      <c r="B2303" s="123"/>
      <c r="C2303" s="124"/>
      <c r="D2303" s="124"/>
      <c r="E2303" s="124"/>
    </row>
    <row r="2304" spans="1:5" s="136" customFormat="1" x14ac:dyDescent="0.2">
      <c r="A2304" s="80"/>
      <c r="B2304" s="123"/>
      <c r="C2304" s="124"/>
      <c r="D2304" s="124"/>
      <c r="E2304" s="124"/>
    </row>
    <row r="2305" spans="1:5" s="136" customFormat="1" x14ac:dyDescent="0.2">
      <c r="A2305" s="80"/>
      <c r="B2305" s="123"/>
      <c r="C2305" s="124"/>
      <c r="D2305" s="124"/>
      <c r="E2305" s="124"/>
    </row>
    <row r="2306" spans="1:5" s="136" customFormat="1" x14ac:dyDescent="0.2">
      <c r="A2306" s="80"/>
      <c r="B2306" s="123"/>
      <c r="C2306" s="124"/>
      <c r="D2306" s="124"/>
      <c r="E2306" s="124"/>
    </row>
    <row r="2307" spans="1:5" s="136" customFormat="1" x14ac:dyDescent="0.2">
      <c r="A2307" s="80"/>
      <c r="B2307" s="123"/>
      <c r="C2307" s="124"/>
      <c r="D2307" s="124"/>
      <c r="E2307" s="124"/>
    </row>
    <row r="2308" spans="1:5" s="136" customFormat="1" x14ac:dyDescent="0.2">
      <c r="A2308" s="80"/>
      <c r="B2308" s="123"/>
      <c r="C2308" s="124"/>
      <c r="D2308" s="124"/>
      <c r="E2308" s="124"/>
    </row>
    <row r="2309" spans="1:5" s="136" customFormat="1" x14ac:dyDescent="0.2">
      <c r="A2309" s="80"/>
      <c r="B2309" s="123"/>
      <c r="C2309" s="124"/>
      <c r="D2309" s="124"/>
      <c r="E2309" s="124"/>
    </row>
    <row r="2310" spans="1:5" s="136" customFormat="1" x14ac:dyDescent="0.2">
      <c r="A2310" s="80"/>
      <c r="B2310" s="123"/>
      <c r="C2310" s="124"/>
      <c r="D2310" s="124"/>
      <c r="E2310" s="124"/>
    </row>
    <row r="2311" spans="1:5" s="136" customFormat="1" x14ac:dyDescent="0.2">
      <c r="A2311" s="80"/>
      <c r="B2311" s="123"/>
      <c r="C2311" s="124"/>
      <c r="D2311" s="124"/>
      <c r="E2311" s="124"/>
    </row>
    <row r="2312" spans="1:5" s="136" customFormat="1" x14ac:dyDescent="0.2">
      <c r="A2312" s="80"/>
      <c r="B2312" s="123"/>
      <c r="C2312" s="124"/>
      <c r="D2312" s="124"/>
      <c r="E2312" s="124"/>
    </row>
    <row r="2313" spans="1:5" s="136" customFormat="1" x14ac:dyDescent="0.2">
      <c r="A2313" s="80"/>
      <c r="B2313" s="123"/>
      <c r="C2313" s="124"/>
      <c r="D2313" s="124"/>
      <c r="E2313" s="124"/>
    </row>
    <row r="2314" spans="1:5" s="136" customFormat="1" x14ac:dyDescent="0.2">
      <c r="A2314" s="80"/>
      <c r="B2314" s="123"/>
      <c r="C2314" s="124"/>
      <c r="D2314" s="124"/>
      <c r="E2314" s="124"/>
    </row>
    <row r="2315" spans="1:5" s="136" customFormat="1" x14ac:dyDescent="0.2">
      <c r="A2315" s="80"/>
      <c r="B2315" s="123"/>
      <c r="C2315" s="124"/>
      <c r="D2315" s="124"/>
      <c r="E2315" s="124"/>
    </row>
    <row r="2316" spans="1:5" s="136" customFormat="1" x14ac:dyDescent="0.2">
      <c r="A2316" s="80"/>
      <c r="B2316" s="123"/>
      <c r="C2316" s="124"/>
      <c r="D2316" s="124"/>
      <c r="E2316" s="124"/>
    </row>
    <row r="2317" spans="1:5" s="136" customFormat="1" x14ac:dyDescent="0.2">
      <c r="A2317" s="80"/>
      <c r="B2317" s="123"/>
      <c r="C2317" s="124"/>
      <c r="D2317" s="124"/>
      <c r="E2317" s="124"/>
    </row>
    <row r="2318" spans="1:5" s="136" customFormat="1" x14ac:dyDescent="0.2">
      <c r="A2318" s="80"/>
      <c r="B2318" s="123"/>
      <c r="C2318" s="124"/>
      <c r="D2318" s="124"/>
      <c r="E2318" s="124"/>
    </row>
    <row r="2319" spans="1:5" s="136" customFormat="1" x14ac:dyDescent="0.2">
      <c r="A2319" s="80"/>
      <c r="B2319" s="123"/>
      <c r="C2319" s="124"/>
      <c r="D2319" s="124"/>
      <c r="E2319" s="124"/>
    </row>
    <row r="2320" spans="1:5" s="136" customFormat="1" x14ac:dyDescent="0.2">
      <c r="A2320" s="80"/>
      <c r="B2320" s="123"/>
      <c r="C2320" s="124"/>
      <c r="D2320" s="124"/>
      <c r="E2320" s="124"/>
    </row>
    <row r="2321" spans="1:5" s="136" customFormat="1" x14ac:dyDescent="0.2">
      <c r="A2321" s="80"/>
      <c r="B2321" s="123"/>
      <c r="C2321" s="124"/>
      <c r="D2321" s="124"/>
      <c r="E2321" s="124"/>
    </row>
    <row r="2322" spans="1:5" s="136" customFormat="1" x14ac:dyDescent="0.2">
      <c r="A2322" s="80"/>
      <c r="B2322" s="123"/>
      <c r="C2322" s="124"/>
      <c r="D2322" s="124"/>
      <c r="E2322" s="124"/>
    </row>
    <row r="2323" spans="1:5" s="136" customFormat="1" x14ac:dyDescent="0.2">
      <c r="A2323" s="80"/>
      <c r="B2323" s="123"/>
      <c r="C2323" s="124"/>
      <c r="D2323" s="124"/>
      <c r="E2323" s="124"/>
    </row>
    <row r="2324" spans="1:5" s="136" customFormat="1" x14ac:dyDescent="0.2">
      <c r="A2324" s="80"/>
      <c r="B2324" s="123"/>
      <c r="C2324" s="124"/>
      <c r="D2324" s="124"/>
      <c r="E2324" s="124"/>
    </row>
    <row r="2325" spans="1:5" s="136" customFormat="1" x14ac:dyDescent="0.2">
      <c r="A2325" s="80"/>
      <c r="B2325" s="123"/>
      <c r="C2325" s="124"/>
      <c r="D2325" s="124"/>
      <c r="E2325" s="124"/>
    </row>
    <row r="2326" spans="1:5" s="136" customFormat="1" x14ac:dyDescent="0.2">
      <c r="A2326" s="80"/>
      <c r="B2326" s="123"/>
      <c r="C2326" s="124"/>
      <c r="D2326" s="124"/>
      <c r="E2326" s="124"/>
    </row>
    <row r="2327" spans="1:5" s="136" customFormat="1" x14ac:dyDescent="0.2">
      <c r="A2327" s="80"/>
      <c r="B2327" s="123"/>
      <c r="C2327" s="124"/>
      <c r="D2327" s="124"/>
      <c r="E2327" s="124"/>
    </row>
    <row r="2328" spans="1:5" s="136" customFormat="1" x14ac:dyDescent="0.2">
      <c r="A2328" s="80"/>
      <c r="B2328" s="123"/>
      <c r="C2328" s="124"/>
      <c r="D2328" s="124"/>
      <c r="E2328" s="124"/>
    </row>
    <row r="2329" spans="1:5" s="136" customFormat="1" x14ac:dyDescent="0.2">
      <c r="A2329" s="80"/>
      <c r="B2329" s="123"/>
      <c r="C2329" s="124"/>
      <c r="D2329" s="124"/>
      <c r="E2329" s="124"/>
    </row>
    <row r="2330" spans="1:5" s="136" customFormat="1" x14ac:dyDescent="0.2">
      <c r="A2330" s="80"/>
      <c r="B2330" s="123"/>
      <c r="C2330" s="124"/>
      <c r="D2330" s="124"/>
      <c r="E2330" s="124"/>
    </row>
    <row r="2331" spans="1:5" s="136" customFormat="1" x14ac:dyDescent="0.2">
      <c r="A2331" s="80"/>
      <c r="B2331" s="123"/>
      <c r="C2331" s="124"/>
      <c r="D2331" s="124"/>
      <c r="E2331" s="124"/>
    </row>
    <row r="2332" spans="1:5" s="136" customFormat="1" x14ac:dyDescent="0.2">
      <c r="A2332" s="80"/>
      <c r="B2332" s="123"/>
      <c r="C2332" s="124"/>
      <c r="D2332" s="124"/>
      <c r="E2332" s="124"/>
    </row>
    <row r="2333" spans="1:5" s="136" customFormat="1" x14ac:dyDescent="0.2">
      <c r="A2333" s="80"/>
      <c r="B2333" s="123"/>
      <c r="C2333" s="124"/>
      <c r="D2333" s="124"/>
      <c r="E2333" s="124"/>
    </row>
    <row r="2334" spans="1:5" s="136" customFormat="1" x14ac:dyDescent="0.2">
      <c r="A2334" s="80"/>
      <c r="B2334" s="123"/>
      <c r="C2334" s="124"/>
      <c r="D2334" s="124"/>
      <c r="E2334" s="124"/>
    </row>
    <row r="2335" spans="1:5" s="136" customFormat="1" x14ac:dyDescent="0.2">
      <c r="A2335" s="80"/>
      <c r="B2335" s="123"/>
      <c r="C2335" s="124"/>
      <c r="D2335" s="124"/>
      <c r="E2335" s="124"/>
    </row>
    <row r="2336" spans="1:5" s="136" customFormat="1" x14ac:dyDescent="0.2">
      <c r="A2336" s="80"/>
      <c r="B2336" s="123"/>
      <c r="C2336" s="124"/>
      <c r="D2336" s="124"/>
      <c r="E2336" s="124"/>
    </row>
    <row r="2337" spans="1:5" s="136" customFormat="1" x14ac:dyDescent="0.2">
      <c r="A2337" s="80"/>
      <c r="B2337" s="123"/>
      <c r="C2337" s="124"/>
      <c r="D2337" s="124"/>
      <c r="E2337" s="124"/>
    </row>
    <row r="2338" spans="1:5" s="136" customFormat="1" x14ac:dyDescent="0.2">
      <c r="A2338" s="80"/>
      <c r="B2338" s="123"/>
      <c r="C2338" s="124"/>
      <c r="D2338" s="124"/>
      <c r="E2338" s="124"/>
    </row>
    <row r="2339" spans="1:5" s="136" customFormat="1" x14ac:dyDescent="0.2">
      <c r="A2339" s="80"/>
      <c r="B2339" s="123"/>
      <c r="C2339" s="124"/>
      <c r="D2339" s="124"/>
      <c r="E2339" s="124"/>
    </row>
    <row r="2340" spans="1:5" s="136" customFormat="1" x14ac:dyDescent="0.2">
      <c r="A2340" s="80"/>
      <c r="B2340" s="123"/>
      <c r="C2340" s="124"/>
      <c r="D2340" s="124"/>
      <c r="E2340" s="124"/>
    </row>
    <row r="2341" spans="1:5" s="136" customFormat="1" x14ac:dyDescent="0.2">
      <c r="A2341" s="80"/>
      <c r="B2341" s="123"/>
      <c r="C2341" s="124"/>
      <c r="D2341" s="124"/>
      <c r="E2341" s="124"/>
    </row>
    <row r="2342" spans="1:5" s="136" customFormat="1" x14ac:dyDescent="0.2">
      <c r="A2342" s="80"/>
      <c r="B2342" s="123"/>
      <c r="C2342" s="124"/>
      <c r="D2342" s="124"/>
      <c r="E2342" s="124"/>
    </row>
    <row r="2343" spans="1:5" s="136" customFormat="1" x14ac:dyDescent="0.2">
      <c r="A2343" s="80"/>
      <c r="B2343" s="123"/>
      <c r="C2343" s="124"/>
      <c r="D2343" s="124"/>
      <c r="E2343" s="124"/>
    </row>
    <row r="2344" spans="1:5" s="136" customFormat="1" x14ac:dyDescent="0.2">
      <c r="A2344" s="80"/>
      <c r="B2344" s="123"/>
      <c r="C2344" s="124"/>
      <c r="D2344" s="124"/>
      <c r="E2344" s="124"/>
    </row>
    <row r="2345" spans="1:5" s="136" customFormat="1" x14ac:dyDescent="0.2">
      <c r="A2345" s="80"/>
      <c r="B2345" s="123"/>
      <c r="C2345" s="124"/>
      <c r="D2345" s="124"/>
      <c r="E2345" s="124"/>
    </row>
    <row r="2346" spans="1:5" s="136" customFormat="1" x14ac:dyDescent="0.2">
      <c r="A2346" s="80"/>
      <c r="B2346" s="123"/>
      <c r="C2346" s="124"/>
      <c r="D2346" s="124"/>
      <c r="E2346" s="124"/>
    </row>
    <row r="2347" spans="1:5" s="136" customFormat="1" x14ac:dyDescent="0.2">
      <c r="A2347" s="80"/>
      <c r="B2347" s="123"/>
      <c r="C2347" s="124"/>
      <c r="D2347" s="124"/>
      <c r="E2347" s="124"/>
    </row>
    <row r="2348" spans="1:5" s="136" customFormat="1" x14ac:dyDescent="0.2">
      <c r="A2348" s="80"/>
      <c r="B2348" s="123"/>
      <c r="C2348" s="124"/>
      <c r="D2348" s="124"/>
      <c r="E2348" s="124"/>
    </row>
    <row r="2349" spans="1:5" s="136" customFormat="1" x14ac:dyDescent="0.2">
      <c r="A2349" s="80"/>
      <c r="B2349" s="123"/>
      <c r="C2349" s="124"/>
      <c r="D2349" s="124"/>
      <c r="E2349" s="124"/>
    </row>
    <row r="2350" spans="1:5" s="136" customFormat="1" x14ac:dyDescent="0.2">
      <c r="A2350" s="80"/>
      <c r="B2350" s="123"/>
      <c r="C2350" s="124"/>
      <c r="D2350" s="124"/>
      <c r="E2350" s="124"/>
    </row>
    <row r="2351" spans="1:5" s="136" customFormat="1" x14ac:dyDescent="0.2">
      <c r="A2351" s="80"/>
      <c r="B2351" s="123"/>
      <c r="C2351" s="124"/>
      <c r="D2351" s="124"/>
      <c r="E2351" s="124"/>
    </row>
    <row r="2352" spans="1:5" s="136" customFormat="1" x14ac:dyDescent="0.2">
      <c r="A2352" s="80"/>
      <c r="B2352" s="123"/>
      <c r="C2352" s="124"/>
      <c r="D2352" s="124"/>
      <c r="E2352" s="124"/>
    </row>
    <row r="2353" spans="1:5" s="136" customFormat="1" x14ac:dyDescent="0.2">
      <c r="A2353" s="80"/>
      <c r="B2353" s="123"/>
      <c r="C2353" s="124"/>
      <c r="D2353" s="124"/>
      <c r="E2353" s="124"/>
    </row>
    <row r="2354" spans="1:5" s="136" customFormat="1" x14ac:dyDescent="0.2">
      <c r="A2354" s="80"/>
      <c r="B2354" s="123"/>
      <c r="C2354" s="124"/>
      <c r="D2354" s="124"/>
      <c r="E2354" s="124"/>
    </row>
    <row r="2355" spans="1:5" s="136" customFormat="1" x14ac:dyDescent="0.2">
      <c r="A2355" s="80"/>
      <c r="B2355" s="123"/>
      <c r="C2355" s="124"/>
      <c r="D2355" s="124"/>
      <c r="E2355" s="124"/>
    </row>
    <row r="2356" spans="1:5" s="136" customFormat="1" x14ac:dyDescent="0.2">
      <c r="A2356" s="80"/>
      <c r="B2356" s="123"/>
      <c r="C2356" s="124"/>
      <c r="D2356" s="124"/>
      <c r="E2356" s="124"/>
    </row>
    <row r="2357" spans="1:5" s="136" customFormat="1" x14ac:dyDescent="0.2">
      <c r="A2357" s="80"/>
      <c r="B2357" s="123"/>
      <c r="C2357" s="124"/>
      <c r="D2357" s="124"/>
      <c r="E2357" s="124"/>
    </row>
    <row r="2358" spans="1:5" s="136" customFormat="1" x14ac:dyDescent="0.2">
      <c r="A2358" s="80"/>
      <c r="B2358" s="123"/>
      <c r="C2358" s="124"/>
      <c r="D2358" s="124"/>
      <c r="E2358" s="124"/>
    </row>
    <row r="2359" spans="1:5" s="136" customFormat="1" x14ac:dyDescent="0.2">
      <c r="A2359" s="80"/>
      <c r="B2359" s="123"/>
      <c r="C2359" s="124"/>
      <c r="D2359" s="124"/>
      <c r="E2359" s="124"/>
    </row>
    <row r="2360" spans="1:5" s="136" customFormat="1" x14ac:dyDescent="0.2">
      <c r="A2360" s="80"/>
      <c r="B2360" s="123"/>
      <c r="C2360" s="124"/>
      <c r="D2360" s="124"/>
      <c r="E2360" s="124"/>
    </row>
    <row r="2361" spans="1:5" s="136" customFormat="1" x14ac:dyDescent="0.2">
      <c r="A2361" s="80"/>
      <c r="B2361" s="123"/>
      <c r="C2361" s="124"/>
      <c r="D2361" s="124"/>
      <c r="E2361" s="124"/>
    </row>
    <row r="2362" spans="1:5" s="136" customFormat="1" x14ac:dyDescent="0.2">
      <c r="A2362" s="80"/>
      <c r="B2362" s="123"/>
      <c r="C2362" s="124"/>
      <c r="D2362" s="124"/>
      <c r="E2362" s="124"/>
    </row>
    <row r="2363" spans="1:5" s="136" customFormat="1" x14ac:dyDescent="0.2">
      <c r="A2363" s="80"/>
      <c r="B2363" s="123"/>
      <c r="C2363" s="124"/>
      <c r="D2363" s="124"/>
      <c r="E2363" s="124"/>
    </row>
    <row r="2364" spans="1:5" s="136" customFormat="1" x14ac:dyDescent="0.2">
      <c r="A2364" s="80"/>
      <c r="B2364" s="123"/>
      <c r="C2364" s="124"/>
      <c r="D2364" s="124"/>
      <c r="E2364" s="124"/>
    </row>
    <row r="2365" spans="1:5" s="136" customFormat="1" x14ac:dyDescent="0.2">
      <c r="A2365" s="80"/>
      <c r="B2365" s="123"/>
      <c r="C2365" s="124"/>
      <c r="D2365" s="124"/>
      <c r="E2365" s="124"/>
    </row>
    <row r="2366" spans="1:5" s="136" customFormat="1" x14ac:dyDescent="0.2">
      <c r="A2366" s="80"/>
      <c r="B2366" s="123"/>
      <c r="C2366" s="124"/>
      <c r="D2366" s="124"/>
      <c r="E2366" s="124"/>
    </row>
    <row r="2367" spans="1:5" s="136" customFormat="1" x14ac:dyDescent="0.2">
      <c r="A2367" s="80"/>
      <c r="B2367" s="123"/>
      <c r="C2367" s="124"/>
      <c r="D2367" s="124"/>
      <c r="E2367" s="124"/>
    </row>
    <row r="2368" spans="1:5" s="136" customFormat="1" x14ac:dyDescent="0.2">
      <c r="A2368" s="80"/>
      <c r="B2368" s="123"/>
      <c r="C2368" s="124"/>
      <c r="D2368" s="124"/>
      <c r="E2368" s="124"/>
    </row>
    <row r="2369" spans="1:5" s="136" customFormat="1" x14ac:dyDescent="0.2">
      <c r="A2369" s="80"/>
      <c r="B2369" s="123"/>
      <c r="C2369" s="124"/>
      <c r="D2369" s="124"/>
      <c r="E2369" s="124"/>
    </row>
    <row r="2370" spans="1:5" s="136" customFormat="1" x14ac:dyDescent="0.2">
      <c r="A2370" s="80"/>
      <c r="B2370" s="123"/>
      <c r="C2370" s="124"/>
      <c r="D2370" s="124"/>
      <c r="E2370" s="124"/>
    </row>
    <row r="2371" spans="1:5" s="136" customFormat="1" x14ac:dyDescent="0.2">
      <c r="A2371" s="80"/>
      <c r="B2371" s="123"/>
      <c r="C2371" s="124"/>
      <c r="D2371" s="124"/>
      <c r="E2371" s="124"/>
    </row>
    <row r="2372" spans="1:5" s="136" customFormat="1" x14ac:dyDescent="0.2">
      <c r="A2372" s="80"/>
      <c r="B2372" s="123"/>
      <c r="C2372" s="124"/>
      <c r="D2372" s="124"/>
      <c r="E2372" s="124"/>
    </row>
    <row r="2373" spans="1:5" s="136" customFormat="1" x14ac:dyDescent="0.2">
      <c r="A2373" s="80"/>
      <c r="B2373" s="123"/>
      <c r="C2373" s="124"/>
      <c r="D2373" s="124"/>
      <c r="E2373" s="124"/>
    </row>
    <row r="2374" spans="1:5" s="136" customFormat="1" x14ac:dyDescent="0.2">
      <c r="A2374" s="80"/>
      <c r="B2374" s="123"/>
      <c r="C2374" s="124"/>
      <c r="D2374" s="124"/>
      <c r="E2374" s="124"/>
    </row>
    <row r="2375" spans="1:5" s="136" customFormat="1" x14ac:dyDescent="0.2">
      <c r="A2375" s="80"/>
      <c r="B2375" s="123"/>
      <c r="C2375" s="124"/>
      <c r="D2375" s="124"/>
      <c r="E2375" s="124"/>
    </row>
    <row r="2376" spans="1:5" s="136" customFormat="1" x14ac:dyDescent="0.2">
      <c r="A2376" s="80"/>
      <c r="B2376" s="123"/>
      <c r="C2376" s="124"/>
      <c r="D2376" s="124"/>
      <c r="E2376" s="124"/>
    </row>
    <row r="2377" spans="1:5" s="136" customFormat="1" x14ac:dyDescent="0.2">
      <c r="A2377" s="80"/>
      <c r="B2377" s="123"/>
      <c r="C2377" s="124"/>
      <c r="D2377" s="124"/>
      <c r="E2377" s="124"/>
    </row>
    <row r="2378" spans="1:5" s="136" customFormat="1" x14ac:dyDescent="0.2">
      <c r="A2378" s="80"/>
      <c r="B2378" s="123"/>
      <c r="C2378" s="124"/>
      <c r="D2378" s="124"/>
      <c r="E2378" s="124"/>
    </row>
    <row r="2379" spans="1:5" s="136" customFormat="1" x14ac:dyDescent="0.2">
      <c r="A2379" s="80"/>
      <c r="B2379" s="123"/>
      <c r="C2379" s="124"/>
      <c r="D2379" s="124"/>
      <c r="E2379" s="124"/>
    </row>
    <row r="2380" spans="1:5" s="136" customFormat="1" x14ac:dyDescent="0.2">
      <c r="A2380" s="80"/>
      <c r="B2380" s="123"/>
      <c r="C2380" s="124"/>
      <c r="D2380" s="124"/>
      <c r="E2380" s="124"/>
    </row>
    <row r="2381" spans="1:5" s="136" customFormat="1" x14ac:dyDescent="0.2">
      <c r="A2381" s="80"/>
      <c r="B2381" s="123"/>
      <c r="C2381" s="124"/>
      <c r="D2381" s="124"/>
      <c r="E2381" s="124"/>
    </row>
    <row r="2382" spans="1:5" s="136" customFormat="1" x14ac:dyDescent="0.2">
      <c r="A2382" s="80"/>
      <c r="B2382" s="123"/>
      <c r="C2382" s="124"/>
      <c r="D2382" s="124"/>
      <c r="E2382" s="124"/>
    </row>
    <row r="2383" spans="1:5" s="136" customFormat="1" x14ac:dyDescent="0.2">
      <c r="A2383" s="80"/>
      <c r="B2383" s="123"/>
      <c r="C2383" s="124"/>
      <c r="D2383" s="124"/>
      <c r="E2383" s="124"/>
    </row>
    <row r="2384" spans="1:5" s="136" customFormat="1" x14ac:dyDescent="0.2">
      <c r="A2384" s="80"/>
      <c r="B2384" s="123"/>
      <c r="C2384" s="124"/>
      <c r="D2384" s="124"/>
      <c r="E2384" s="124"/>
    </row>
    <row r="2385" spans="1:5" s="136" customFormat="1" x14ac:dyDescent="0.2">
      <c r="A2385" s="80"/>
      <c r="B2385" s="123"/>
      <c r="C2385" s="124"/>
      <c r="D2385" s="124"/>
      <c r="E2385" s="124"/>
    </row>
    <row r="2386" spans="1:5" s="136" customFormat="1" x14ac:dyDescent="0.2">
      <c r="A2386" s="80"/>
      <c r="B2386" s="123"/>
      <c r="C2386" s="124"/>
      <c r="D2386" s="124"/>
      <c r="E2386" s="124"/>
    </row>
    <row r="2387" spans="1:5" s="136" customFormat="1" x14ac:dyDescent="0.2">
      <c r="A2387" s="80"/>
      <c r="B2387" s="123"/>
      <c r="C2387" s="124"/>
      <c r="D2387" s="124"/>
      <c r="E2387" s="124"/>
    </row>
    <row r="2388" spans="1:5" s="136" customFormat="1" x14ac:dyDescent="0.2">
      <c r="A2388" s="80"/>
      <c r="B2388" s="123"/>
      <c r="C2388" s="124"/>
      <c r="D2388" s="124"/>
      <c r="E2388" s="124"/>
    </row>
    <row r="2389" spans="1:5" s="136" customFormat="1" x14ac:dyDescent="0.2">
      <c r="A2389" s="80"/>
      <c r="B2389" s="123"/>
      <c r="C2389" s="124"/>
      <c r="D2389" s="124"/>
      <c r="E2389" s="124"/>
    </row>
    <row r="2390" spans="1:5" s="136" customFormat="1" x14ac:dyDescent="0.2">
      <c r="A2390" s="80"/>
      <c r="B2390" s="123"/>
      <c r="C2390" s="124"/>
      <c r="D2390" s="124"/>
      <c r="E2390" s="124"/>
    </row>
    <row r="2391" spans="1:5" s="136" customFormat="1" x14ac:dyDescent="0.2">
      <c r="A2391" s="80"/>
      <c r="B2391" s="123"/>
      <c r="C2391" s="124"/>
      <c r="D2391" s="124"/>
      <c r="E2391" s="124"/>
    </row>
    <row r="2392" spans="1:5" s="136" customFormat="1" x14ac:dyDescent="0.2">
      <c r="A2392" s="80"/>
      <c r="B2392" s="123"/>
      <c r="C2392" s="124"/>
      <c r="D2392" s="124"/>
      <c r="E2392" s="124"/>
    </row>
    <row r="2393" spans="1:5" s="136" customFormat="1" x14ac:dyDescent="0.2">
      <c r="A2393" s="80"/>
      <c r="B2393" s="123"/>
      <c r="C2393" s="124"/>
      <c r="D2393" s="124"/>
      <c r="E2393" s="124"/>
    </row>
    <row r="2394" spans="1:5" s="136" customFormat="1" x14ac:dyDescent="0.2">
      <c r="A2394" s="80"/>
      <c r="B2394" s="123"/>
      <c r="C2394" s="124"/>
      <c r="D2394" s="124"/>
      <c r="E2394" s="124"/>
    </row>
    <row r="2395" spans="1:5" s="136" customFormat="1" x14ac:dyDescent="0.2">
      <c r="A2395" s="80"/>
      <c r="B2395" s="123"/>
      <c r="C2395" s="124"/>
      <c r="D2395" s="124"/>
      <c r="E2395" s="124"/>
    </row>
    <row r="2396" spans="1:5" s="136" customFormat="1" x14ac:dyDescent="0.2">
      <c r="A2396" s="80"/>
      <c r="B2396" s="123"/>
      <c r="C2396" s="124"/>
      <c r="D2396" s="124"/>
      <c r="E2396" s="124"/>
    </row>
    <row r="2397" spans="1:5" s="136" customFormat="1" x14ac:dyDescent="0.2">
      <c r="A2397" s="80"/>
      <c r="B2397" s="123"/>
      <c r="C2397" s="124"/>
      <c r="D2397" s="124"/>
      <c r="E2397" s="124"/>
    </row>
    <row r="2398" spans="1:5" s="136" customFormat="1" x14ac:dyDescent="0.2">
      <c r="A2398" s="80"/>
      <c r="B2398" s="123"/>
      <c r="C2398" s="124"/>
      <c r="D2398" s="124"/>
      <c r="E2398" s="124"/>
    </row>
    <row r="2399" spans="1:5" s="136" customFormat="1" x14ac:dyDescent="0.2">
      <c r="A2399" s="80"/>
      <c r="B2399" s="123"/>
      <c r="C2399" s="124"/>
      <c r="D2399" s="124"/>
      <c r="E2399" s="124"/>
    </row>
    <row r="2400" spans="1:5" s="136" customFormat="1" x14ac:dyDescent="0.2">
      <c r="A2400" s="80"/>
      <c r="B2400" s="123"/>
      <c r="C2400" s="124"/>
      <c r="D2400" s="124"/>
      <c r="E2400" s="124"/>
    </row>
    <row r="2401" spans="1:5" s="136" customFormat="1" x14ac:dyDescent="0.2">
      <c r="A2401" s="80"/>
      <c r="B2401" s="123"/>
      <c r="C2401" s="124"/>
      <c r="D2401" s="124"/>
      <c r="E2401" s="124"/>
    </row>
    <row r="2402" spans="1:5" s="136" customFormat="1" x14ac:dyDescent="0.2">
      <c r="A2402" s="80"/>
      <c r="B2402" s="123"/>
      <c r="C2402" s="124"/>
      <c r="D2402" s="124"/>
      <c r="E2402" s="124"/>
    </row>
    <row r="2403" spans="1:5" s="136" customFormat="1" x14ac:dyDescent="0.2">
      <c r="A2403" s="80"/>
      <c r="B2403" s="123"/>
      <c r="C2403" s="124"/>
      <c r="D2403" s="124"/>
      <c r="E2403" s="124"/>
    </row>
    <row r="2404" spans="1:5" s="136" customFormat="1" x14ac:dyDescent="0.2">
      <c r="A2404" s="80"/>
      <c r="B2404" s="123"/>
      <c r="C2404" s="124"/>
      <c r="D2404" s="124"/>
      <c r="E2404" s="124"/>
    </row>
    <row r="2405" spans="1:5" s="136" customFormat="1" x14ac:dyDescent="0.2">
      <c r="A2405" s="80"/>
      <c r="B2405" s="123"/>
      <c r="C2405" s="124"/>
      <c r="D2405" s="124"/>
      <c r="E2405" s="124"/>
    </row>
    <row r="2406" spans="1:5" s="136" customFormat="1" x14ac:dyDescent="0.2">
      <c r="A2406" s="80"/>
      <c r="B2406" s="123"/>
      <c r="C2406" s="124"/>
      <c r="D2406" s="124"/>
      <c r="E2406" s="124"/>
    </row>
    <row r="2407" spans="1:5" s="136" customFormat="1" x14ac:dyDescent="0.2">
      <c r="A2407" s="80"/>
      <c r="B2407" s="123"/>
      <c r="C2407" s="124"/>
      <c r="D2407" s="124"/>
      <c r="E2407" s="124"/>
    </row>
    <row r="2408" spans="1:5" s="136" customFormat="1" x14ac:dyDescent="0.2">
      <c r="A2408" s="80"/>
      <c r="B2408" s="123"/>
      <c r="C2408" s="124"/>
      <c r="D2408" s="124"/>
      <c r="E2408" s="124"/>
    </row>
    <row r="2409" spans="1:5" s="136" customFormat="1" x14ac:dyDescent="0.2">
      <c r="A2409" s="80"/>
      <c r="B2409" s="123"/>
      <c r="C2409" s="124"/>
      <c r="D2409" s="124"/>
      <c r="E2409" s="124"/>
    </row>
    <row r="2410" spans="1:5" s="136" customFormat="1" x14ac:dyDescent="0.2">
      <c r="A2410" s="80"/>
      <c r="B2410" s="123"/>
      <c r="C2410" s="124"/>
      <c r="D2410" s="124"/>
      <c r="E2410" s="124"/>
    </row>
    <row r="2411" spans="1:5" s="136" customFormat="1" x14ac:dyDescent="0.2">
      <c r="A2411" s="80"/>
      <c r="B2411" s="123"/>
      <c r="C2411" s="124"/>
      <c r="D2411" s="124"/>
      <c r="E2411" s="124"/>
    </row>
    <row r="2412" spans="1:5" s="136" customFormat="1" x14ac:dyDescent="0.2">
      <c r="A2412" s="80"/>
      <c r="B2412" s="123"/>
      <c r="C2412" s="124"/>
      <c r="D2412" s="124"/>
      <c r="E2412" s="124"/>
    </row>
    <row r="2413" spans="1:5" s="136" customFormat="1" x14ac:dyDescent="0.2">
      <c r="A2413" s="80"/>
      <c r="B2413" s="123"/>
      <c r="C2413" s="124"/>
      <c r="D2413" s="124"/>
      <c r="E2413" s="124"/>
    </row>
    <row r="2414" spans="1:5" s="136" customFormat="1" x14ac:dyDescent="0.2">
      <c r="A2414" s="80"/>
      <c r="B2414" s="123"/>
      <c r="C2414" s="124"/>
      <c r="D2414" s="124"/>
      <c r="E2414" s="124"/>
    </row>
    <row r="2415" spans="1:5" s="136" customFormat="1" x14ac:dyDescent="0.2">
      <c r="A2415" s="80"/>
      <c r="B2415" s="123"/>
      <c r="C2415" s="124"/>
      <c r="D2415" s="124"/>
      <c r="E2415" s="124"/>
    </row>
    <row r="2416" spans="1:5" s="136" customFormat="1" x14ac:dyDescent="0.2">
      <c r="A2416" s="80"/>
      <c r="B2416" s="123"/>
      <c r="C2416" s="124"/>
      <c r="D2416" s="124"/>
      <c r="E2416" s="124"/>
    </row>
    <row r="2417" spans="1:5" s="136" customFormat="1" x14ac:dyDescent="0.2">
      <c r="A2417" s="80"/>
      <c r="B2417" s="123"/>
      <c r="C2417" s="124"/>
      <c r="D2417" s="124"/>
      <c r="E2417" s="124"/>
    </row>
    <row r="2418" spans="1:5" s="136" customFormat="1" x14ac:dyDescent="0.2">
      <c r="A2418" s="80"/>
      <c r="B2418" s="123"/>
      <c r="C2418" s="124"/>
      <c r="D2418" s="124"/>
      <c r="E2418" s="124"/>
    </row>
    <row r="2419" spans="1:5" s="136" customFormat="1" x14ac:dyDescent="0.2">
      <c r="A2419" s="80"/>
      <c r="B2419" s="123"/>
      <c r="C2419" s="124"/>
      <c r="D2419" s="124"/>
      <c r="E2419" s="124"/>
    </row>
    <row r="2420" spans="1:5" s="136" customFormat="1" x14ac:dyDescent="0.2">
      <c r="A2420" s="80"/>
      <c r="B2420" s="123"/>
      <c r="C2420" s="124"/>
      <c r="D2420" s="124"/>
      <c r="E2420" s="124"/>
    </row>
    <row r="2421" spans="1:5" s="136" customFormat="1" x14ac:dyDescent="0.2">
      <c r="A2421" s="80"/>
      <c r="B2421" s="123"/>
      <c r="C2421" s="124"/>
      <c r="D2421" s="124"/>
      <c r="E2421" s="124"/>
    </row>
    <row r="2422" spans="1:5" s="136" customFormat="1" x14ac:dyDescent="0.2">
      <c r="A2422" s="80"/>
      <c r="B2422" s="123"/>
      <c r="C2422" s="124"/>
      <c r="D2422" s="124"/>
      <c r="E2422" s="124"/>
    </row>
    <row r="2423" spans="1:5" s="136" customFormat="1" x14ac:dyDescent="0.2">
      <c r="A2423" s="80"/>
      <c r="B2423" s="123"/>
      <c r="C2423" s="124"/>
      <c r="D2423" s="124"/>
      <c r="E2423" s="124"/>
    </row>
    <row r="2424" spans="1:5" s="136" customFormat="1" x14ac:dyDescent="0.2">
      <c r="A2424" s="80"/>
      <c r="B2424" s="123"/>
      <c r="C2424" s="124"/>
      <c r="D2424" s="124"/>
      <c r="E2424" s="124"/>
    </row>
    <row r="2425" spans="1:5" s="136" customFormat="1" x14ac:dyDescent="0.2">
      <c r="A2425" s="80"/>
      <c r="B2425" s="123"/>
      <c r="C2425" s="124"/>
      <c r="D2425" s="124"/>
      <c r="E2425" s="124"/>
    </row>
    <row r="2426" spans="1:5" s="136" customFormat="1" x14ac:dyDescent="0.2">
      <c r="A2426" s="80"/>
      <c r="B2426" s="123"/>
      <c r="C2426" s="124"/>
      <c r="D2426" s="124"/>
      <c r="E2426" s="124"/>
    </row>
    <row r="2427" spans="1:5" s="136" customFormat="1" x14ac:dyDescent="0.2">
      <c r="A2427" s="80"/>
      <c r="B2427" s="123"/>
      <c r="C2427" s="124"/>
      <c r="D2427" s="124"/>
      <c r="E2427" s="124"/>
    </row>
    <row r="2428" spans="1:5" s="136" customFormat="1" x14ac:dyDescent="0.2">
      <c r="A2428" s="80"/>
      <c r="B2428" s="123"/>
      <c r="C2428" s="124"/>
      <c r="D2428" s="124"/>
      <c r="E2428" s="124"/>
    </row>
    <row r="2429" spans="1:5" s="136" customFormat="1" x14ac:dyDescent="0.2">
      <c r="A2429" s="80"/>
      <c r="B2429" s="123"/>
      <c r="C2429" s="124"/>
      <c r="D2429" s="124"/>
      <c r="E2429" s="124"/>
    </row>
    <row r="2430" spans="1:5" s="136" customFormat="1" x14ac:dyDescent="0.2">
      <c r="A2430" s="80"/>
      <c r="B2430" s="123"/>
      <c r="C2430" s="124"/>
      <c r="D2430" s="124"/>
      <c r="E2430" s="124"/>
    </row>
    <row r="2431" spans="1:5" s="136" customFormat="1" x14ac:dyDescent="0.2">
      <c r="A2431" s="80"/>
      <c r="B2431" s="123"/>
      <c r="C2431" s="124"/>
      <c r="D2431" s="124"/>
      <c r="E2431" s="124"/>
    </row>
    <row r="2432" spans="1:5" s="136" customFormat="1" x14ac:dyDescent="0.2">
      <c r="A2432" s="80"/>
      <c r="B2432" s="123"/>
      <c r="C2432" s="124"/>
      <c r="D2432" s="124"/>
      <c r="E2432" s="124"/>
    </row>
    <row r="2433" spans="1:5" s="136" customFormat="1" x14ac:dyDescent="0.2">
      <c r="A2433" s="80"/>
      <c r="B2433" s="123"/>
      <c r="C2433" s="124"/>
      <c r="D2433" s="124"/>
      <c r="E2433" s="124"/>
    </row>
    <row r="2434" spans="1:5" s="136" customFormat="1" x14ac:dyDescent="0.2">
      <c r="A2434" s="80"/>
      <c r="B2434" s="123"/>
      <c r="C2434" s="124"/>
      <c r="D2434" s="124"/>
      <c r="E2434" s="124"/>
    </row>
    <row r="2435" spans="1:5" s="136" customFormat="1" x14ac:dyDescent="0.2">
      <c r="A2435" s="80"/>
      <c r="B2435" s="123"/>
      <c r="C2435" s="124"/>
      <c r="D2435" s="124"/>
      <c r="E2435" s="124"/>
    </row>
    <row r="2436" spans="1:5" s="136" customFormat="1" x14ac:dyDescent="0.2">
      <c r="A2436" s="80"/>
      <c r="B2436" s="123"/>
      <c r="C2436" s="124"/>
      <c r="D2436" s="124"/>
      <c r="E2436" s="124"/>
    </row>
    <row r="2437" spans="1:5" s="136" customFormat="1" x14ac:dyDescent="0.2">
      <c r="A2437" s="80"/>
      <c r="B2437" s="123"/>
      <c r="C2437" s="124"/>
      <c r="D2437" s="124"/>
      <c r="E2437" s="124"/>
    </row>
    <row r="2438" spans="1:5" s="136" customFormat="1" x14ac:dyDescent="0.2">
      <c r="A2438" s="80"/>
      <c r="B2438" s="123"/>
      <c r="C2438" s="124"/>
      <c r="D2438" s="124"/>
      <c r="E2438" s="124"/>
    </row>
    <row r="2439" spans="1:5" s="136" customFormat="1" x14ac:dyDescent="0.2">
      <c r="A2439" s="80"/>
      <c r="B2439" s="123"/>
      <c r="C2439" s="124"/>
      <c r="D2439" s="124"/>
      <c r="E2439" s="124"/>
    </row>
    <row r="2440" spans="1:5" s="136" customFormat="1" x14ac:dyDescent="0.2">
      <c r="A2440" s="80"/>
      <c r="B2440" s="123"/>
      <c r="C2440" s="124"/>
      <c r="D2440" s="124"/>
      <c r="E2440" s="124"/>
    </row>
    <row r="2441" spans="1:5" s="136" customFormat="1" x14ac:dyDescent="0.2">
      <c r="A2441" s="80"/>
      <c r="B2441" s="123"/>
      <c r="C2441" s="124"/>
      <c r="D2441" s="124"/>
      <c r="E2441" s="124"/>
    </row>
    <row r="2442" spans="1:5" s="136" customFormat="1" x14ac:dyDescent="0.2">
      <c r="A2442" s="80"/>
      <c r="B2442" s="123"/>
      <c r="C2442" s="124"/>
      <c r="D2442" s="124"/>
      <c r="E2442" s="124"/>
    </row>
    <row r="2443" spans="1:5" s="136" customFormat="1" x14ac:dyDescent="0.2">
      <c r="A2443" s="80"/>
      <c r="B2443" s="123"/>
      <c r="C2443" s="124"/>
      <c r="D2443" s="124"/>
      <c r="E2443" s="124"/>
    </row>
    <row r="2444" spans="1:5" s="136" customFormat="1" x14ac:dyDescent="0.2">
      <c r="A2444" s="80"/>
      <c r="B2444" s="123"/>
      <c r="C2444" s="124"/>
      <c r="D2444" s="124"/>
      <c r="E2444" s="124"/>
    </row>
    <row r="2445" spans="1:5" s="136" customFormat="1" x14ac:dyDescent="0.2">
      <c r="A2445" s="80"/>
      <c r="B2445" s="123"/>
      <c r="C2445" s="124"/>
      <c r="D2445" s="124"/>
      <c r="E2445" s="124"/>
    </row>
    <row r="2446" spans="1:5" s="136" customFormat="1" x14ac:dyDescent="0.2">
      <c r="A2446" s="80"/>
      <c r="B2446" s="123"/>
      <c r="C2446" s="124"/>
      <c r="D2446" s="124"/>
      <c r="E2446" s="124"/>
    </row>
    <row r="2447" spans="1:5" s="136" customFormat="1" x14ac:dyDescent="0.2">
      <c r="A2447" s="80"/>
      <c r="B2447" s="123"/>
      <c r="C2447" s="124"/>
      <c r="D2447" s="124"/>
      <c r="E2447" s="124"/>
    </row>
    <row r="2448" spans="1:5" s="136" customFormat="1" x14ac:dyDescent="0.2">
      <c r="A2448" s="80"/>
      <c r="B2448" s="123"/>
      <c r="C2448" s="124"/>
      <c r="D2448" s="124"/>
      <c r="E2448" s="124"/>
    </row>
    <row r="2449" spans="1:5" s="136" customFormat="1" x14ac:dyDescent="0.2">
      <c r="A2449" s="80"/>
      <c r="B2449" s="123"/>
      <c r="C2449" s="124"/>
      <c r="D2449" s="124"/>
      <c r="E2449" s="124"/>
    </row>
    <row r="2450" spans="1:5" s="136" customFormat="1" x14ac:dyDescent="0.2">
      <c r="A2450" s="80"/>
      <c r="B2450" s="123"/>
      <c r="C2450" s="124"/>
      <c r="D2450" s="124"/>
      <c r="E2450" s="124"/>
    </row>
    <row r="2451" spans="1:5" s="136" customFormat="1" x14ac:dyDescent="0.2">
      <c r="A2451" s="80"/>
      <c r="B2451" s="123"/>
      <c r="C2451" s="124"/>
      <c r="D2451" s="124"/>
      <c r="E2451" s="124"/>
    </row>
    <row r="2452" spans="1:5" s="136" customFormat="1" x14ac:dyDescent="0.2">
      <c r="A2452" s="80"/>
      <c r="B2452" s="123"/>
      <c r="C2452" s="124"/>
      <c r="D2452" s="124"/>
      <c r="E2452" s="124"/>
    </row>
    <row r="2453" spans="1:5" s="136" customFormat="1" x14ac:dyDescent="0.2">
      <c r="A2453" s="80"/>
      <c r="B2453" s="123"/>
      <c r="C2453" s="124"/>
      <c r="D2453" s="124"/>
      <c r="E2453" s="124"/>
    </row>
    <row r="2454" spans="1:5" s="136" customFormat="1" x14ac:dyDescent="0.2">
      <c r="A2454" s="80"/>
      <c r="B2454" s="123"/>
      <c r="C2454" s="124"/>
      <c r="D2454" s="124"/>
      <c r="E2454" s="124"/>
    </row>
    <row r="2455" spans="1:5" s="136" customFormat="1" x14ac:dyDescent="0.2">
      <c r="A2455" s="80"/>
      <c r="B2455" s="123"/>
      <c r="C2455" s="124"/>
      <c r="D2455" s="124"/>
      <c r="E2455" s="124"/>
    </row>
    <row r="2456" spans="1:5" s="136" customFormat="1" x14ac:dyDescent="0.2">
      <c r="A2456" s="80"/>
      <c r="B2456" s="123"/>
      <c r="C2456" s="124"/>
      <c r="D2456" s="124"/>
      <c r="E2456" s="124"/>
    </row>
    <row r="2457" spans="1:5" s="136" customFormat="1" x14ac:dyDescent="0.2">
      <c r="A2457" s="80"/>
      <c r="B2457" s="123"/>
      <c r="C2457" s="124"/>
      <c r="D2457" s="124"/>
      <c r="E2457" s="124"/>
    </row>
    <row r="2458" spans="1:5" s="136" customFormat="1" x14ac:dyDescent="0.2">
      <c r="A2458" s="80"/>
      <c r="B2458" s="123"/>
      <c r="C2458" s="124"/>
      <c r="D2458" s="124"/>
      <c r="E2458" s="124"/>
    </row>
    <row r="2459" spans="1:5" s="136" customFormat="1" x14ac:dyDescent="0.2">
      <c r="A2459" s="80"/>
      <c r="B2459" s="123"/>
      <c r="C2459" s="124"/>
      <c r="D2459" s="124"/>
      <c r="E2459" s="124"/>
    </row>
    <row r="2460" spans="1:5" s="136" customFormat="1" x14ac:dyDescent="0.2">
      <c r="A2460" s="80"/>
      <c r="B2460" s="123"/>
      <c r="C2460" s="124"/>
      <c r="D2460" s="124"/>
      <c r="E2460" s="124"/>
    </row>
    <row r="2461" spans="1:5" s="136" customFormat="1" x14ac:dyDescent="0.2">
      <c r="A2461" s="80"/>
      <c r="B2461" s="123"/>
      <c r="C2461" s="124"/>
      <c r="D2461" s="124"/>
      <c r="E2461" s="124"/>
    </row>
    <row r="2462" spans="1:5" s="136" customFormat="1" x14ac:dyDescent="0.2">
      <c r="A2462" s="80"/>
      <c r="B2462" s="123"/>
      <c r="C2462" s="124"/>
      <c r="D2462" s="124"/>
      <c r="E2462" s="124"/>
    </row>
    <row r="2463" spans="1:5" s="136" customFormat="1" x14ac:dyDescent="0.2">
      <c r="A2463" s="80"/>
      <c r="B2463" s="123"/>
      <c r="C2463" s="124"/>
      <c r="D2463" s="124"/>
      <c r="E2463" s="124"/>
    </row>
    <row r="2464" spans="1:5" s="136" customFormat="1" x14ac:dyDescent="0.2">
      <c r="A2464" s="80"/>
      <c r="B2464" s="123"/>
      <c r="C2464" s="124"/>
      <c r="D2464" s="124"/>
      <c r="E2464" s="124"/>
    </row>
    <row r="2465" spans="1:5" s="136" customFormat="1" x14ac:dyDescent="0.2">
      <c r="A2465" s="80"/>
      <c r="B2465" s="123"/>
      <c r="C2465" s="124"/>
      <c r="D2465" s="124"/>
      <c r="E2465" s="124"/>
    </row>
    <row r="2466" spans="1:5" s="136" customFormat="1" x14ac:dyDescent="0.2">
      <c r="A2466" s="80"/>
      <c r="B2466" s="123"/>
      <c r="C2466" s="124"/>
      <c r="D2466" s="124"/>
      <c r="E2466" s="124"/>
    </row>
    <row r="2467" spans="1:5" s="136" customFormat="1" x14ac:dyDescent="0.2">
      <c r="A2467" s="80"/>
      <c r="B2467" s="123"/>
      <c r="C2467" s="124"/>
      <c r="D2467" s="124"/>
      <c r="E2467" s="124"/>
    </row>
    <row r="2468" spans="1:5" s="136" customFormat="1" x14ac:dyDescent="0.2">
      <c r="A2468" s="80"/>
      <c r="B2468" s="123"/>
      <c r="C2468" s="124"/>
      <c r="D2468" s="124"/>
      <c r="E2468" s="124"/>
    </row>
    <row r="2469" spans="1:5" s="136" customFormat="1" x14ac:dyDescent="0.2">
      <c r="A2469" s="80"/>
      <c r="B2469" s="123"/>
      <c r="C2469" s="124"/>
      <c r="D2469" s="124"/>
      <c r="E2469" s="124"/>
    </row>
    <row r="2470" spans="1:5" s="136" customFormat="1" x14ac:dyDescent="0.2">
      <c r="A2470" s="80"/>
      <c r="B2470" s="123"/>
      <c r="C2470" s="124"/>
      <c r="D2470" s="124"/>
      <c r="E2470" s="124"/>
    </row>
    <row r="2471" spans="1:5" s="136" customFormat="1" x14ac:dyDescent="0.2">
      <c r="A2471" s="80"/>
      <c r="B2471" s="123"/>
      <c r="C2471" s="124"/>
      <c r="D2471" s="124"/>
      <c r="E2471" s="124"/>
    </row>
    <row r="2472" spans="1:5" s="136" customFormat="1" x14ac:dyDescent="0.2">
      <c r="A2472" s="80"/>
      <c r="B2472" s="123"/>
      <c r="C2472" s="124"/>
      <c r="D2472" s="124"/>
      <c r="E2472" s="124"/>
    </row>
    <row r="2473" spans="1:5" s="136" customFormat="1" x14ac:dyDescent="0.2">
      <c r="A2473" s="80"/>
      <c r="B2473" s="123"/>
      <c r="C2473" s="124"/>
      <c r="D2473" s="124"/>
      <c r="E2473" s="124"/>
    </row>
    <row r="2474" spans="1:5" s="136" customFormat="1" x14ac:dyDescent="0.2">
      <c r="A2474" s="80"/>
      <c r="B2474" s="123"/>
      <c r="C2474" s="124"/>
      <c r="D2474" s="124"/>
      <c r="E2474" s="124"/>
    </row>
    <row r="2475" spans="1:5" s="136" customFormat="1" x14ac:dyDescent="0.2">
      <c r="A2475" s="80"/>
      <c r="B2475" s="123"/>
      <c r="C2475" s="124"/>
      <c r="D2475" s="124"/>
      <c r="E2475" s="124"/>
    </row>
    <row r="2476" spans="1:5" s="136" customFormat="1" x14ac:dyDescent="0.2">
      <c r="A2476" s="80"/>
      <c r="B2476" s="123"/>
      <c r="C2476" s="124"/>
      <c r="D2476" s="124"/>
      <c r="E2476" s="124"/>
    </row>
    <row r="2477" spans="1:5" s="136" customFormat="1" x14ac:dyDescent="0.2">
      <c r="A2477" s="80"/>
      <c r="B2477" s="123"/>
      <c r="C2477" s="124"/>
      <c r="D2477" s="124"/>
      <c r="E2477" s="124"/>
    </row>
    <row r="2478" spans="1:5" s="136" customFormat="1" x14ac:dyDescent="0.2">
      <c r="A2478" s="80"/>
      <c r="B2478" s="123"/>
      <c r="C2478" s="124"/>
      <c r="D2478" s="124"/>
      <c r="E2478" s="124"/>
    </row>
    <row r="2479" spans="1:5" s="136" customFormat="1" x14ac:dyDescent="0.2">
      <c r="A2479" s="80"/>
      <c r="B2479" s="123"/>
      <c r="C2479" s="124"/>
      <c r="D2479" s="124"/>
      <c r="E2479" s="124"/>
    </row>
    <row r="2480" spans="1:5" s="136" customFormat="1" x14ac:dyDescent="0.2">
      <c r="A2480" s="80"/>
      <c r="B2480" s="123"/>
      <c r="C2480" s="124"/>
      <c r="D2480" s="124"/>
      <c r="E2480" s="124"/>
    </row>
    <row r="2481" spans="1:5" s="136" customFormat="1" x14ac:dyDescent="0.2">
      <c r="A2481" s="80"/>
      <c r="B2481" s="123"/>
      <c r="C2481" s="124"/>
      <c r="D2481" s="124"/>
      <c r="E2481" s="124"/>
    </row>
    <row r="2482" spans="1:5" s="136" customFormat="1" x14ac:dyDescent="0.2">
      <c r="A2482" s="80"/>
      <c r="B2482" s="123"/>
      <c r="C2482" s="124"/>
      <c r="D2482" s="124"/>
      <c r="E2482" s="124"/>
    </row>
    <row r="2483" spans="1:5" s="136" customFormat="1" x14ac:dyDescent="0.2">
      <c r="A2483" s="80"/>
      <c r="B2483" s="123"/>
      <c r="C2483" s="124"/>
      <c r="D2483" s="124"/>
      <c r="E2483" s="124"/>
    </row>
    <row r="2484" spans="1:5" s="136" customFormat="1" x14ac:dyDescent="0.2">
      <c r="A2484" s="80"/>
      <c r="B2484" s="123"/>
      <c r="C2484" s="124"/>
      <c r="D2484" s="124"/>
      <c r="E2484" s="124"/>
    </row>
    <row r="2485" spans="1:5" s="136" customFormat="1" x14ac:dyDescent="0.2">
      <c r="A2485" s="80"/>
      <c r="B2485" s="123"/>
      <c r="C2485" s="124"/>
      <c r="D2485" s="124"/>
      <c r="E2485" s="124"/>
    </row>
    <row r="2486" spans="1:5" s="136" customFormat="1" x14ac:dyDescent="0.2">
      <c r="A2486" s="80"/>
      <c r="B2486" s="123"/>
      <c r="C2486" s="124"/>
      <c r="D2486" s="124"/>
      <c r="E2486" s="124"/>
    </row>
    <row r="2487" spans="1:5" s="136" customFormat="1" x14ac:dyDescent="0.2">
      <c r="A2487" s="80"/>
      <c r="B2487" s="123"/>
      <c r="C2487" s="124"/>
      <c r="D2487" s="124"/>
      <c r="E2487" s="124"/>
    </row>
    <row r="2488" spans="1:5" s="136" customFormat="1" x14ac:dyDescent="0.2">
      <c r="A2488" s="80"/>
      <c r="B2488" s="123"/>
      <c r="C2488" s="124"/>
      <c r="D2488" s="124"/>
      <c r="E2488" s="124"/>
    </row>
    <row r="2489" spans="1:5" s="136" customFormat="1" x14ac:dyDescent="0.2">
      <c r="A2489" s="80"/>
      <c r="B2489" s="123"/>
      <c r="C2489" s="124"/>
      <c r="D2489" s="124"/>
      <c r="E2489" s="124"/>
    </row>
    <row r="2490" spans="1:5" s="136" customFormat="1" x14ac:dyDescent="0.2">
      <c r="A2490" s="80"/>
      <c r="B2490" s="123"/>
      <c r="C2490" s="124"/>
      <c r="D2490" s="124"/>
      <c r="E2490" s="124"/>
    </row>
    <row r="2491" spans="1:5" s="136" customFormat="1" x14ac:dyDescent="0.2">
      <c r="A2491" s="80"/>
      <c r="B2491" s="123"/>
      <c r="C2491" s="124"/>
      <c r="D2491" s="124"/>
      <c r="E2491" s="124"/>
    </row>
    <row r="2492" spans="1:5" s="136" customFormat="1" x14ac:dyDescent="0.2">
      <c r="A2492" s="80"/>
      <c r="B2492" s="123"/>
      <c r="C2492" s="124"/>
      <c r="D2492" s="124"/>
      <c r="E2492" s="124"/>
    </row>
    <row r="2493" spans="1:5" s="136" customFormat="1" x14ac:dyDescent="0.2">
      <c r="A2493" s="80"/>
      <c r="B2493" s="123"/>
      <c r="C2493" s="124"/>
      <c r="D2493" s="124"/>
      <c r="E2493" s="124"/>
    </row>
    <row r="2494" spans="1:5" s="136" customFormat="1" x14ac:dyDescent="0.2">
      <c r="A2494" s="80"/>
      <c r="B2494" s="123"/>
      <c r="C2494" s="124"/>
      <c r="D2494" s="124"/>
      <c r="E2494" s="124"/>
    </row>
    <row r="2495" spans="1:5" s="136" customFormat="1" x14ac:dyDescent="0.2">
      <c r="A2495" s="80"/>
      <c r="B2495" s="123"/>
      <c r="C2495" s="124"/>
      <c r="D2495" s="124"/>
      <c r="E2495" s="124"/>
    </row>
    <row r="2496" spans="1:5" s="136" customFormat="1" x14ac:dyDescent="0.2">
      <c r="A2496" s="80"/>
      <c r="B2496" s="123"/>
      <c r="C2496" s="124"/>
      <c r="D2496" s="124"/>
      <c r="E2496" s="124"/>
    </row>
    <row r="2497" spans="1:5" s="136" customFormat="1" x14ac:dyDescent="0.2">
      <c r="A2497" s="80"/>
      <c r="B2497" s="123"/>
      <c r="C2497" s="124"/>
      <c r="D2497" s="124"/>
      <c r="E2497" s="124"/>
    </row>
    <row r="2498" spans="1:5" s="136" customFormat="1" x14ac:dyDescent="0.2">
      <c r="A2498" s="80"/>
      <c r="B2498" s="123"/>
      <c r="C2498" s="124"/>
      <c r="D2498" s="124"/>
      <c r="E2498" s="124"/>
    </row>
    <row r="2499" spans="1:5" s="136" customFormat="1" x14ac:dyDescent="0.2">
      <c r="A2499" s="80"/>
      <c r="B2499" s="123"/>
      <c r="C2499" s="124"/>
      <c r="D2499" s="124"/>
      <c r="E2499" s="124"/>
    </row>
    <row r="2500" spans="1:5" s="136" customFormat="1" x14ac:dyDescent="0.2">
      <c r="A2500" s="80"/>
      <c r="B2500" s="123"/>
      <c r="C2500" s="124"/>
      <c r="D2500" s="124"/>
      <c r="E2500" s="124"/>
    </row>
    <row r="2501" spans="1:5" s="136" customFormat="1" x14ac:dyDescent="0.2">
      <c r="A2501" s="80"/>
      <c r="B2501" s="123"/>
      <c r="C2501" s="124"/>
      <c r="D2501" s="124"/>
      <c r="E2501" s="124"/>
    </row>
    <row r="2502" spans="1:5" s="136" customFormat="1" x14ac:dyDescent="0.2">
      <c r="A2502" s="80"/>
      <c r="B2502" s="123"/>
      <c r="C2502" s="124"/>
      <c r="D2502" s="124"/>
      <c r="E2502" s="124"/>
    </row>
    <row r="2503" spans="1:5" s="136" customFormat="1" x14ac:dyDescent="0.2">
      <c r="A2503" s="80"/>
      <c r="B2503" s="123"/>
      <c r="C2503" s="124"/>
      <c r="D2503" s="124"/>
      <c r="E2503" s="124"/>
    </row>
    <row r="2504" spans="1:5" s="136" customFormat="1" x14ac:dyDescent="0.2">
      <c r="A2504" s="80"/>
      <c r="B2504" s="123"/>
      <c r="C2504" s="124"/>
      <c r="D2504" s="124"/>
      <c r="E2504" s="124"/>
    </row>
    <row r="2505" spans="1:5" s="136" customFormat="1" x14ac:dyDescent="0.2">
      <c r="A2505" s="80"/>
      <c r="B2505" s="123"/>
      <c r="C2505" s="124"/>
      <c r="D2505" s="124"/>
      <c r="E2505" s="124"/>
    </row>
    <row r="2506" spans="1:5" s="136" customFormat="1" x14ac:dyDescent="0.2">
      <c r="A2506" s="80"/>
      <c r="B2506" s="123"/>
      <c r="C2506" s="124"/>
      <c r="D2506" s="124"/>
      <c r="E2506" s="124"/>
    </row>
    <row r="2507" spans="1:5" s="136" customFormat="1" x14ac:dyDescent="0.2">
      <c r="A2507" s="80"/>
      <c r="B2507" s="123"/>
      <c r="C2507" s="124"/>
      <c r="D2507" s="124"/>
      <c r="E2507" s="124"/>
    </row>
    <row r="2508" spans="1:5" s="136" customFormat="1" x14ac:dyDescent="0.2">
      <c r="A2508" s="80"/>
      <c r="B2508" s="123"/>
      <c r="C2508" s="124"/>
      <c r="D2508" s="124"/>
      <c r="E2508" s="124"/>
    </row>
    <row r="2509" spans="1:5" s="136" customFormat="1" x14ac:dyDescent="0.2">
      <c r="A2509" s="80"/>
      <c r="B2509" s="123"/>
      <c r="C2509" s="124"/>
      <c r="D2509" s="124"/>
      <c r="E2509" s="124"/>
    </row>
    <row r="2510" spans="1:5" s="136" customFormat="1" x14ac:dyDescent="0.2">
      <c r="A2510" s="80"/>
      <c r="B2510" s="123"/>
      <c r="C2510" s="124"/>
      <c r="D2510" s="124"/>
      <c r="E2510" s="124"/>
    </row>
    <row r="2511" spans="1:5" s="136" customFormat="1" x14ac:dyDescent="0.2">
      <c r="A2511" s="80"/>
      <c r="B2511" s="123"/>
      <c r="C2511" s="124"/>
      <c r="D2511" s="124"/>
      <c r="E2511" s="124"/>
    </row>
    <row r="2512" spans="1:5" s="136" customFormat="1" x14ac:dyDescent="0.2">
      <c r="A2512" s="80"/>
      <c r="B2512" s="123"/>
      <c r="C2512" s="124"/>
      <c r="D2512" s="124"/>
      <c r="E2512" s="124"/>
    </row>
    <row r="2513" spans="1:5" s="136" customFormat="1" x14ac:dyDescent="0.2">
      <c r="A2513" s="80"/>
      <c r="B2513" s="123"/>
      <c r="C2513" s="124"/>
      <c r="D2513" s="124"/>
      <c r="E2513" s="124"/>
    </row>
    <row r="2514" spans="1:5" s="136" customFormat="1" x14ac:dyDescent="0.2">
      <c r="A2514" s="80"/>
      <c r="B2514" s="123"/>
      <c r="C2514" s="124"/>
      <c r="D2514" s="124"/>
      <c r="E2514" s="124"/>
    </row>
    <row r="2515" spans="1:5" s="136" customFormat="1" x14ac:dyDescent="0.2">
      <c r="A2515" s="80"/>
      <c r="B2515" s="123"/>
      <c r="C2515" s="124"/>
      <c r="D2515" s="124"/>
      <c r="E2515" s="124"/>
    </row>
    <row r="2516" spans="1:5" s="136" customFormat="1" x14ac:dyDescent="0.2">
      <c r="A2516" s="80"/>
      <c r="B2516" s="123"/>
      <c r="C2516" s="124"/>
      <c r="D2516" s="124"/>
      <c r="E2516" s="124"/>
    </row>
    <row r="2517" spans="1:5" s="136" customFormat="1" x14ac:dyDescent="0.2">
      <c r="A2517" s="80"/>
      <c r="B2517" s="123"/>
      <c r="C2517" s="124"/>
      <c r="D2517" s="124"/>
      <c r="E2517" s="124"/>
    </row>
    <row r="2518" spans="1:5" s="136" customFormat="1" x14ac:dyDescent="0.2">
      <c r="A2518" s="80"/>
      <c r="B2518" s="123"/>
      <c r="C2518" s="124"/>
      <c r="D2518" s="124"/>
      <c r="E2518" s="124"/>
    </row>
    <row r="2519" spans="1:5" s="136" customFormat="1" x14ac:dyDescent="0.2">
      <c r="A2519" s="80"/>
      <c r="B2519" s="123"/>
      <c r="C2519" s="124"/>
      <c r="D2519" s="124"/>
      <c r="E2519" s="124"/>
    </row>
    <row r="2520" spans="1:5" s="136" customFormat="1" x14ac:dyDescent="0.2">
      <c r="A2520" s="80"/>
      <c r="B2520" s="123"/>
      <c r="C2520" s="124"/>
      <c r="D2520" s="124"/>
      <c r="E2520" s="124"/>
    </row>
    <row r="2521" spans="1:5" s="136" customFormat="1" x14ac:dyDescent="0.2">
      <c r="A2521" s="80"/>
      <c r="B2521" s="123"/>
      <c r="C2521" s="124"/>
      <c r="D2521" s="124"/>
      <c r="E2521" s="124"/>
    </row>
    <row r="2522" spans="1:5" s="136" customFormat="1" x14ac:dyDescent="0.2">
      <c r="A2522" s="80"/>
      <c r="B2522" s="123"/>
      <c r="C2522" s="124"/>
      <c r="D2522" s="124"/>
      <c r="E2522" s="124"/>
    </row>
    <row r="2523" spans="1:5" s="136" customFormat="1" x14ac:dyDescent="0.2">
      <c r="A2523" s="80"/>
      <c r="B2523" s="123"/>
      <c r="C2523" s="124"/>
      <c r="D2523" s="124"/>
      <c r="E2523" s="124"/>
    </row>
    <row r="2524" spans="1:5" s="136" customFormat="1" x14ac:dyDescent="0.2">
      <c r="A2524" s="80"/>
      <c r="B2524" s="123"/>
      <c r="C2524" s="124"/>
      <c r="D2524" s="124"/>
      <c r="E2524" s="124"/>
    </row>
    <row r="2525" spans="1:5" s="136" customFormat="1" x14ac:dyDescent="0.2">
      <c r="A2525" s="80"/>
      <c r="B2525" s="123"/>
      <c r="C2525" s="124"/>
      <c r="D2525" s="124"/>
      <c r="E2525" s="124"/>
    </row>
    <row r="2526" spans="1:5" s="136" customFormat="1" x14ac:dyDescent="0.2">
      <c r="A2526" s="80"/>
      <c r="B2526" s="123"/>
      <c r="C2526" s="124"/>
      <c r="D2526" s="124"/>
      <c r="E2526" s="124"/>
    </row>
    <row r="2527" spans="1:5" s="136" customFormat="1" x14ac:dyDescent="0.2">
      <c r="A2527" s="80"/>
      <c r="B2527" s="123"/>
      <c r="C2527" s="124"/>
      <c r="D2527" s="124"/>
      <c r="E2527" s="124"/>
    </row>
    <row r="2528" spans="1:5" s="136" customFormat="1" x14ac:dyDescent="0.2">
      <c r="A2528" s="80"/>
      <c r="B2528" s="123"/>
      <c r="C2528" s="124"/>
      <c r="D2528" s="124"/>
      <c r="E2528" s="124"/>
    </row>
    <row r="2529" spans="1:5" s="136" customFormat="1" x14ac:dyDescent="0.2">
      <c r="A2529" s="80"/>
      <c r="B2529" s="123"/>
      <c r="C2529" s="124"/>
      <c r="D2529" s="124"/>
      <c r="E2529" s="124"/>
    </row>
    <row r="2530" spans="1:5" s="136" customFormat="1" x14ac:dyDescent="0.2">
      <c r="A2530" s="80"/>
      <c r="B2530" s="123"/>
      <c r="C2530" s="124"/>
      <c r="D2530" s="124"/>
      <c r="E2530" s="124"/>
    </row>
    <row r="2531" spans="1:5" s="136" customFormat="1" x14ac:dyDescent="0.2">
      <c r="A2531" s="80"/>
      <c r="B2531" s="123"/>
      <c r="C2531" s="124"/>
      <c r="D2531" s="124"/>
      <c r="E2531" s="124"/>
    </row>
    <row r="2532" spans="1:5" s="136" customFormat="1" x14ac:dyDescent="0.2">
      <c r="A2532" s="80"/>
      <c r="B2532" s="123"/>
      <c r="C2532" s="124"/>
      <c r="D2532" s="124"/>
      <c r="E2532" s="124"/>
    </row>
    <row r="2533" spans="1:5" s="136" customFormat="1" x14ac:dyDescent="0.2">
      <c r="A2533" s="80"/>
      <c r="B2533" s="123"/>
      <c r="C2533" s="124"/>
      <c r="D2533" s="124"/>
      <c r="E2533" s="124"/>
    </row>
    <row r="2534" spans="1:5" s="136" customFormat="1" x14ac:dyDescent="0.2">
      <c r="A2534" s="80"/>
      <c r="B2534" s="123"/>
      <c r="C2534" s="124"/>
      <c r="D2534" s="124"/>
      <c r="E2534" s="124"/>
    </row>
    <row r="2535" spans="1:5" s="136" customFormat="1" x14ac:dyDescent="0.2">
      <c r="A2535" s="80"/>
      <c r="B2535" s="123"/>
      <c r="C2535" s="124"/>
      <c r="D2535" s="124"/>
      <c r="E2535" s="124"/>
    </row>
    <row r="2536" spans="1:5" s="136" customFormat="1" x14ac:dyDescent="0.2">
      <c r="A2536" s="80"/>
      <c r="B2536" s="123"/>
      <c r="C2536" s="124"/>
      <c r="D2536" s="124"/>
      <c r="E2536" s="124"/>
    </row>
    <row r="2537" spans="1:5" s="136" customFormat="1" x14ac:dyDescent="0.2">
      <c r="A2537" s="80"/>
      <c r="B2537" s="123"/>
      <c r="C2537" s="124"/>
      <c r="D2537" s="124"/>
      <c r="E2537" s="124"/>
    </row>
    <row r="2538" spans="1:5" s="136" customFormat="1" x14ac:dyDescent="0.2">
      <c r="A2538" s="80"/>
      <c r="B2538" s="123"/>
      <c r="C2538" s="124"/>
      <c r="D2538" s="124"/>
      <c r="E2538" s="124"/>
    </row>
    <row r="2539" spans="1:5" s="136" customFormat="1" x14ac:dyDescent="0.2">
      <c r="A2539" s="80"/>
      <c r="B2539" s="123"/>
      <c r="C2539" s="124"/>
      <c r="D2539" s="124"/>
      <c r="E2539" s="124"/>
    </row>
    <row r="2540" spans="1:5" s="136" customFormat="1" x14ac:dyDescent="0.2">
      <c r="A2540" s="80"/>
      <c r="B2540" s="123"/>
      <c r="C2540" s="124"/>
      <c r="D2540" s="124"/>
      <c r="E2540" s="124"/>
    </row>
    <row r="2541" spans="1:5" s="136" customFormat="1" x14ac:dyDescent="0.2">
      <c r="A2541" s="80"/>
      <c r="B2541" s="123"/>
      <c r="C2541" s="124"/>
      <c r="D2541" s="124"/>
      <c r="E2541" s="124"/>
    </row>
    <row r="2542" spans="1:5" s="136" customFormat="1" x14ac:dyDescent="0.2">
      <c r="A2542" s="80"/>
      <c r="B2542" s="123"/>
      <c r="C2542" s="124"/>
      <c r="D2542" s="124"/>
      <c r="E2542" s="124"/>
    </row>
    <row r="2543" spans="1:5" s="136" customFormat="1" x14ac:dyDescent="0.2">
      <c r="A2543" s="80"/>
      <c r="B2543" s="123"/>
      <c r="C2543" s="124"/>
      <c r="D2543" s="124"/>
      <c r="E2543" s="124"/>
    </row>
    <row r="2544" spans="1:5" s="136" customFormat="1" x14ac:dyDescent="0.2">
      <c r="A2544" s="80"/>
      <c r="B2544" s="123"/>
      <c r="C2544" s="124"/>
      <c r="D2544" s="124"/>
      <c r="E2544" s="124"/>
    </row>
    <row r="2545" spans="1:5" s="136" customFormat="1" x14ac:dyDescent="0.2">
      <c r="A2545" s="80"/>
      <c r="B2545" s="123"/>
      <c r="C2545" s="124"/>
      <c r="D2545" s="124"/>
      <c r="E2545" s="124"/>
    </row>
    <row r="2546" spans="1:5" s="136" customFormat="1" x14ac:dyDescent="0.2">
      <c r="A2546" s="80"/>
      <c r="B2546" s="123"/>
      <c r="C2546" s="124"/>
      <c r="D2546" s="124"/>
      <c r="E2546" s="124"/>
    </row>
    <row r="2547" spans="1:5" s="136" customFormat="1" x14ac:dyDescent="0.2">
      <c r="A2547" s="80"/>
      <c r="B2547" s="123"/>
      <c r="C2547" s="124"/>
      <c r="D2547" s="124"/>
      <c r="E2547" s="124"/>
    </row>
    <row r="2548" spans="1:5" s="136" customFormat="1" x14ac:dyDescent="0.2">
      <c r="A2548" s="80"/>
      <c r="B2548" s="123"/>
      <c r="C2548" s="124"/>
      <c r="D2548" s="124"/>
      <c r="E2548" s="124"/>
    </row>
    <row r="2549" spans="1:5" s="136" customFormat="1" x14ac:dyDescent="0.2">
      <c r="A2549" s="80"/>
      <c r="B2549" s="123"/>
      <c r="C2549" s="124"/>
      <c r="D2549" s="124"/>
      <c r="E2549" s="124"/>
    </row>
    <row r="2550" spans="1:5" s="136" customFormat="1" x14ac:dyDescent="0.2">
      <c r="A2550" s="80"/>
      <c r="B2550" s="123"/>
      <c r="C2550" s="124"/>
      <c r="D2550" s="124"/>
      <c r="E2550" s="124"/>
    </row>
    <row r="2551" spans="1:5" s="136" customFormat="1" x14ac:dyDescent="0.2">
      <c r="A2551" s="80"/>
      <c r="B2551" s="123"/>
      <c r="C2551" s="124"/>
      <c r="D2551" s="124"/>
      <c r="E2551" s="124"/>
    </row>
    <row r="2552" spans="1:5" s="136" customFormat="1" x14ac:dyDescent="0.2">
      <c r="A2552" s="80"/>
      <c r="B2552" s="123"/>
      <c r="C2552" s="124"/>
      <c r="D2552" s="124"/>
      <c r="E2552" s="124"/>
    </row>
    <row r="2553" spans="1:5" s="136" customFormat="1" x14ac:dyDescent="0.2">
      <c r="A2553" s="80"/>
      <c r="B2553" s="123"/>
      <c r="C2553" s="124"/>
      <c r="D2553" s="124"/>
      <c r="E2553" s="124"/>
    </row>
    <row r="2554" spans="1:5" s="136" customFormat="1" x14ac:dyDescent="0.2">
      <c r="A2554" s="80"/>
      <c r="B2554" s="123"/>
      <c r="C2554" s="124"/>
      <c r="D2554" s="124"/>
      <c r="E2554" s="124"/>
    </row>
    <row r="2555" spans="1:5" s="136" customFormat="1" x14ac:dyDescent="0.2">
      <c r="A2555" s="80"/>
      <c r="B2555" s="123"/>
      <c r="C2555" s="124"/>
      <c r="D2555" s="124"/>
      <c r="E2555" s="124"/>
    </row>
    <row r="2556" spans="1:5" s="136" customFormat="1" x14ac:dyDescent="0.2">
      <c r="A2556" s="80"/>
      <c r="B2556" s="123"/>
      <c r="C2556" s="124"/>
      <c r="D2556" s="124"/>
      <c r="E2556" s="124"/>
    </row>
    <row r="2557" spans="1:5" s="136" customFormat="1" x14ac:dyDescent="0.2">
      <c r="A2557" s="80"/>
      <c r="B2557" s="123"/>
      <c r="C2557" s="124"/>
      <c r="D2557" s="124"/>
      <c r="E2557" s="124"/>
    </row>
    <row r="2558" spans="1:5" s="136" customFormat="1" x14ac:dyDescent="0.2">
      <c r="A2558" s="80"/>
      <c r="B2558" s="123"/>
      <c r="C2558" s="124"/>
      <c r="D2558" s="124"/>
      <c r="E2558" s="124"/>
    </row>
    <row r="2559" spans="1:5" s="136" customFormat="1" x14ac:dyDescent="0.2">
      <c r="A2559" s="80"/>
      <c r="B2559" s="123"/>
      <c r="C2559" s="124"/>
      <c r="D2559" s="124"/>
      <c r="E2559" s="124"/>
    </row>
    <row r="2560" spans="1:5" s="136" customFormat="1" x14ac:dyDescent="0.2">
      <c r="A2560" s="80"/>
      <c r="B2560" s="123"/>
      <c r="C2560" s="124"/>
      <c r="D2560" s="124"/>
      <c r="E2560" s="124"/>
    </row>
    <row r="2561" spans="1:5" s="136" customFormat="1" x14ac:dyDescent="0.2">
      <c r="A2561" s="80"/>
      <c r="B2561" s="123"/>
      <c r="C2561" s="124"/>
      <c r="D2561" s="124"/>
      <c r="E2561" s="124"/>
    </row>
    <row r="2562" spans="1:5" s="136" customFormat="1" x14ac:dyDescent="0.2">
      <c r="A2562" s="80"/>
      <c r="B2562" s="123"/>
      <c r="C2562" s="124"/>
      <c r="D2562" s="124"/>
      <c r="E2562" s="124"/>
    </row>
    <row r="2563" spans="1:5" s="136" customFormat="1" x14ac:dyDescent="0.2">
      <c r="A2563" s="80"/>
      <c r="B2563" s="123"/>
      <c r="C2563" s="124"/>
      <c r="D2563" s="124"/>
      <c r="E2563" s="124"/>
    </row>
    <row r="2564" spans="1:5" s="136" customFormat="1" x14ac:dyDescent="0.2">
      <c r="A2564" s="80"/>
      <c r="B2564" s="123"/>
      <c r="C2564" s="124"/>
      <c r="D2564" s="124"/>
      <c r="E2564" s="124"/>
    </row>
    <row r="2565" spans="1:5" s="136" customFormat="1" x14ac:dyDescent="0.2">
      <c r="A2565" s="80"/>
      <c r="B2565" s="123"/>
      <c r="C2565" s="124"/>
      <c r="D2565" s="124"/>
      <c r="E2565" s="124"/>
    </row>
    <row r="2566" spans="1:5" s="136" customFormat="1" x14ac:dyDescent="0.2">
      <c r="A2566" s="80"/>
      <c r="B2566" s="123"/>
      <c r="C2566" s="124"/>
      <c r="D2566" s="124"/>
      <c r="E2566" s="124"/>
    </row>
    <row r="2567" spans="1:5" s="136" customFormat="1" x14ac:dyDescent="0.2">
      <c r="A2567" s="80"/>
      <c r="B2567" s="123"/>
      <c r="C2567" s="124"/>
      <c r="D2567" s="124"/>
      <c r="E2567" s="124"/>
    </row>
    <row r="2568" spans="1:5" s="136" customFormat="1" x14ac:dyDescent="0.2">
      <c r="A2568" s="80"/>
      <c r="B2568" s="123"/>
      <c r="C2568" s="124"/>
      <c r="D2568" s="124"/>
      <c r="E2568" s="124"/>
    </row>
    <row r="2569" spans="1:5" s="136" customFormat="1" x14ac:dyDescent="0.2">
      <c r="A2569" s="80"/>
      <c r="B2569" s="123"/>
      <c r="C2569" s="124"/>
      <c r="D2569" s="124"/>
      <c r="E2569" s="124"/>
    </row>
    <row r="2570" spans="1:5" s="136" customFormat="1" x14ac:dyDescent="0.2">
      <c r="A2570" s="80"/>
      <c r="B2570" s="123"/>
      <c r="C2570" s="124"/>
      <c r="D2570" s="124"/>
      <c r="E2570" s="124"/>
    </row>
    <row r="2571" spans="1:5" s="136" customFormat="1" x14ac:dyDescent="0.2">
      <c r="A2571" s="80"/>
      <c r="B2571" s="123"/>
      <c r="C2571" s="124"/>
      <c r="D2571" s="124"/>
      <c r="E2571" s="124"/>
    </row>
    <row r="2572" spans="1:5" s="136" customFormat="1" x14ac:dyDescent="0.2">
      <c r="A2572" s="80"/>
      <c r="B2572" s="123"/>
      <c r="C2572" s="124"/>
      <c r="D2572" s="124"/>
      <c r="E2572" s="124"/>
    </row>
    <row r="2573" spans="1:5" s="136" customFormat="1" x14ac:dyDescent="0.2">
      <c r="A2573" s="80"/>
      <c r="B2573" s="123"/>
      <c r="C2573" s="124"/>
      <c r="D2573" s="124"/>
      <c r="E2573" s="124"/>
    </row>
    <row r="2574" spans="1:5" s="136" customFormat="1" x14ac:dyDescent="0.2">
      <c r="A2574" s="80"/>
      <c r="B2574" s="123"/>
      <c r="C2574" s="124"/>
      <c r="D2574" s="124"/>
      <c r="E2574" s="124"/>
    </row>
    <row r="2575" spans="1:5" s="136" customFormat="1" x14ac:dyDescent="0.2">
      <c r="A2575" s="80"/>
      <c r="B2575" s="123"/>
      <c r="C2575" s="124"/>
      <c r="D2575" s="124"/>
      <c r="E2575" s="124"/>
    </row>
    <row r="2576" spans="1:5" s="136" customFormat="1" x14ac:dyDescent="0.2">
      <c r="A2576" s="80"/>
      <c r="B2576" s="123"/>
      <c r="C2576" s="124"/>
      <c r="D2576" s="124"/>
      <c r="E2576" s="124"/>
    </row>
    <row r="2577" spans="1:5" s="136" customFormat="1" x14ac:dyDescent="0.2">
      <c r="A2577" s="80"/>
      <c r="B2577" s="123"/>
      <c r="C2577" s="124"/>
      <c r="D2577" s="124"/>
      <c r="E2577" s="124"/>
    </row>
    <row r="2578" spans="1:5" s="136" customFormat="1" x14ac:dyDescent="0.2">
      <c r="A2578" s="80"/>
      <c r="B2578" s="123"/>
      <c r="C2578" s="124"/>
      <c r="D2578" s="124"/>
      <c r="E2578" s="124"/>
    </row>
    <row r="2579" spans="1:5" s="136" customFormat="1" x14ac:dyDescent="0.2">
      <c r="A2579" s="80"/>
      <c r="B2579" s="123"/>
      <c r="C2579" s="124"/>
      <c r="D2579" s="124"/>
      <c r="E2579" s="124"/>
    </row>
    <row r="2580" spans="1:5" s="136" customFormat="1" x14ac:dyDescent="0.2">
      <c r="A2580" s="80"/>
      <c r="B2580" s="123"/>
      <c r="C2580" s="124"/>
      <c r="D2580" s="124"/>
      <c r="E2580" s="124"/>
    </row>
    <row r="2581" spans="1:5" s="136" customFormat="1" x14ac:dyDescent="0.2">
      <c r="A2581" s="80"/>
      <c r="B2581" s="123"/>
      <c r="C2581" s="124"/>
      <c r="D2581" s="124"/>
      <c r="E2581" s="124"/>
    </row>
    <row r="2582" spans="1:5" s="136" customFormat="1" x14ac:dyDescent="0.2">
      <c r="A2582" s="80"/>
      <c r="B2582" s="123"/>
      <c r="C2582" s="124"/>
      <c r="D2582" s="124"/>
      <c r="E2582" s="124"/>
    </row>
    <row r="2583" spans="1:5" s="136" customFormat="1" x14ac:dyDescent="0.2">
      <c r="A2583" s="80"/>
      <c r="B2583" s="123"/>
      <c r="C2583" s="124"/>
      <c r="D2583" s="124"/>
      <c r="E2583" s="124"/>
    </row>
    <row r="2584" spans="1:5" s="136" customFormat="1" x14ac:dyDescent="0.2">
      <c r="A2584" s="80"/>
      <c r="B2584" s="123"/>
      <c r="C2584" s="124"/>
      <c r="D2584" s="124"/>
      <c r="E2584" s="124"/>
    </row>
    <row r="2585" spans="1:5" s="136" customFormat="1" x14ac:dyDescent="0.2">
      <c r="A2585" s="80"/>
      <c r="B2585" s="123"/>
      <c r="C2585" s="124"/>
      <c r="D2585" s="124"/>
      <c r="E2585" s="124"/>
    </row>
    <row r="2586" spans="1:5" s="136" customFormat="1" x14ac:dyDescent="0.2">
      <c r="A2586" s="80"/>
      <c r="B2586" s="123"/>
      <c r="C2586" s="124"/>
      <c r="D2586" s="124"/>
      <c r="E2586" s="124"/>
    </row>
    <row r="2587" spans="1:5" s="136" customFormat="1" x14ac:dyDescent="0.2">
      <c r="A2587" s="80"/>
      <c r="B2587" s="123"/>
      <c r="C2587" s="124"/>
      <c r="D2587" s="124"/>
      <c r="E2587" s="124"/>
    </row>
    <row r="2588" spans="1:5" s="136" customFormat="1" x14ac:dyDescent="0.2">
      <c r="A2588" s="80"/>
      <c r="B2588" s="123"/>
      <c r="C2588" s="124"/>
      <c r="D2588" s="124"/>
      <c r="E2588" s="124"/>
    </row>
    <row r="2589" spans="1:5" s="136" customFormat="1" x14ac:dyDescent="0.2">
      <c r="A2589" s="80"/>
      <c r="B2589" s="123"/>
      <c r="C2589" s="124"/>
      <c r="D2589" s="124"/>
      <c r="E2589" s="124"/>
    </row>
    <row r="2590" spans="1:5" s="136" customFormat="1" x14ac:dyDescent="0.2">
      <c r="A2590" s="80"/>
      <c r="B2590" s="123"/>
      <c r="C2590" s="124"/>
      <c r="D2590" s="124"/>
      <c r="E2590" s="124"/>
    </row>
    <row r="2591" spans="1:5" s="136" customFormat="1" x14ac:dyDescent="0.2">
      <c r="A2591" s="80"/>
      <c r="B2591" s="123"/>
      <c r="C2591" s="124"/>
      <c r="D2591" s="124"/>
      <c r="E2591" s="124"/>
    </row>
    <row r="2592" spans="1:5" s="136" customFormat="1" x14ac:dyDescent="0.2">
      <c r="A2592" s="80"/>
      <c r="B2592" s="123"/>
      <c r="C2592" s="124"/>
      <c r="D2592" s="124"/>
      <c r="E2592" s="124"/>
    </row>
    <row r="2593" spans="1:5" s="136" customFormat="1" x14ac:dyDescent="0.2">
      <c r="A2593" s="80"/>
      <c r="B2593" s="123"/>
      <c r="C2593" s="124"/>
      <c r="D2593" s="124"/>
      <c r="E2593" s="124"/>
    </row>
    <row r="2594" spans="1:5" s="136" customFormat="1" x14ac:dyDescent="0.2">
      <c r="A2594" s="80"/>
      <c r="B2594" s="123"/>
      <c r="C2594" s="124"/>
      <c r="D2594" s="124"/>
      <c r="E2594" s="124"/>
    </row>
    <row r="2595" spans="1:5" s="136" customFormat="1" x14ac:dyDescent="0.2">
      <c r="A2595" s="80"/>
      <c r="B2595" s="123"/>
      <c r="C2595" s="124"/>
      <c r="D2595" s="124"/>
      <c r="E2595" s="124"/>
    </row>
    <row r="2596" spans="1:5" s="136" customFormat="1" x14ac:dyDescent="0.2">
      <c r="A2596" s="80"/>
      <c r="B2596" s="123"/>
      <c r="C2596" s="124"/>
      <c r="D2596" s="124"/>
      <c r="E2596" s="124"/>
    </row>
    <row r="2597" spans="1:5" s="136" customFormat="1" x14ac:dyDescent="0.2">
      <c r="A2597" s="80"/>
      <c r="B2597" s="123"/>
      <c r="C2597" s="124"/>
      <c r="D2597" s="124"/>
      <c r="E2597" s="124"/>
    </row>
    <row r="2598" spans="1:5" s="136" customFormat="1" x14ac:dyDescent="0.2">
      <c r="A2598" s="80"/>
      <c r="B2598" s="123"/>
      <c r="C2598" s="124"/>
      <c r="D2598" s="124"/>
      <c r="E2598" s="124"/>
    </row>
    <row r="2599" spans="1:5" s="136" customFormat="1" x14ac:dyDescent="0.2">
      <c r="A2599" s="80"/>
      <c r="B2599" s="123"/>
      <c r="C2599" s="124"/>
      <c r="D2599" s="124"/>
      <c r="E2599" s="124"/>
    </row>
    <row r="2600" spans="1:5" s="136" customFormat="1" x14ac:dyDescent="0.2">
      <c r="A2600" s="80"/>
      <c r="B2600" s="123"/>
      <c r="C2600" s="124"/>
      <c r="D2600" s="124"/>
      <c r="E2600" s="124"/>
    </row>
    <row r="2601" spans="1:5" s="136" customFormat="1" x14ac:dyDescent="0.2">
      <c r="A2601" s="80"/>
      <c r="B2601" s="123"/>
      <c r="C2601" s="124"/>
      <c r="D2601" s="124"/>
      <c r="E2601" s="124"/>
    </row>
    <row r="2602" spans="1:5" s="136" customFormat="1" x14ac:dyDescent="0.2">
      <c r="A2602" s="80"/>
      <c r="B2602" s="123"/>
      <c r="C2602" s="124"/>
      <c r="D2602" s="124"/>
      <c r="E2602" s="124"/>
    </row>
    <row r="2603" spans="1:5" s="136" customFormat="1" x14ac:dyDescent="0.2">
      <c r="A2603" s="80"/>
      <c r="B2603" s="123"/>
      <c r="C2603" s="124"/>
      <c r="D2603" s="124"/>
      <c r="E2603" s="124"/>
    </row>
  </sheetData>
  <mergeCells count="5">
    <mergeCell ref="A45:E52"/>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48"/>
  <sheetViews>
    <sheetView showGridLines="0" workbookViewId="0">
      <pane ySplit="1" topLeftCell="A27" activePane="bottomLeft" state="frozen"/>
      <selection pane="bottomLeft" activeCell="L1334" sqref="L1334"/>
    </sheetView>
  </sheetViews>
  <sheetFormatPr defaultRowHeight="13.5" x14ac:dyDescent="0.3"/>
  <cols>
    <col min="1" max="1" width="8.33203125" style="186" customWidth="1"/>
    <col min="2" max="2" width="1.6640625" style="186" customWidth="1"/>
    <col min="3" max="3" width="4.1640625" style="186" customWidth="1"/>
    <col min="4" max="4" width="4.33203125" style="186" customWidth="1"/>
    <col min="5" max="5" width="17.1640625" style="186" customWidth="1"/>
    <col min="6" max="6" width="75" style="186" customWidth="1"/>
    <col min="7" max="7" width="8.6640625" style="186" customWidth="1"/>
    <col min="8" max="8" width="11.1640625" style="186" customWidth="1"/>
    <col min="9" max="9" width="12.6640625" style="187" customWidth="1"/>
    <col min="10" max="10" width="23.5" style="186" customWidth="1"/>
    <col min="11" max="11" width="15.5" style="186" customWidth="1"/>
    <col min="12" max="18" width="9.33203125" style="186"/>
    <col min="19" max="19" width="8.1640625" style="186" hidden="1" customWidth="1"/>
    <col min="20" max="20" width="29.6640625" style="186" hidden="1" customWidth="1"/>
    <col min="21" max="21" width="16.33203125" style="186" hidden="1" customWidth="1"/>
    <col min="22" max="22" width="12.33203125" style="186" customWidth="1"/>
    <col min="23" max="23" width="16.33203125" style="186" customWidth="1"/>
    <col min="24" max="24" width="12.33203125" style="186" customWidth="1"/>
    <col min="25" max="25" width="15" style="186" customWidth="1"/>
    <col min="26" max="26" width="11" style="186" customWidth="1"/>
    <col min="27" max="27" width="15" style="186" customWidth="1"/>
    <col min="28" max="28" width="16.33203125" style="186" customWidth="1"/>
    <col min="29" max="29" width="11" style="186" customWidth="1"/>
    <col min="30" max="30" width="15" style="186" customWidth="1"/>
    <col min="31" max="31" width="16.33203125" style="186" customWidth="1"/>
    <col min="32" max="16384" width="9.33203125" style="186"/>
  </cols>
  <sheetData>
    <row r="1" spans="1:70" ht="21.75" customHeight="1" x14ac:dyDescent="0.3">
      <c r="A1" s="362"/>
      <c r="B1" s="365"/>
      <c r="C1" s="365"/>
      <c r="D1" s="363" t="s">
        <v>0</v>
      </c>
      <c r="E1" s="365"/>
      <c r="F1" s="168" t="s">
        <v>43</v>
      </c>
      <c r="G1" s="177" t="s">
        <v>44</v>
      </c>
      <c r="H1" s="177"/>
      <c r="I1" s="364"/>
      <c r="J1" s="168" t="s">
        <v>45</v>
      </c>
      <c r="K1" s="363" t="s">
        <v>46</v>
      </c>
      <c r="L1" s="168" t="s">
        <v>47</v>
      </c>
      <c r="M1" s="168"/>
      <c r="N1" s="168"/>
      <c r="O1" s="168"/>
      <c r="P1" s="168"/>
      <c r="Q1" s="168"/>
      <c r="R1" s="168"/>
      <c r="S1" s="168"/>
      <c r="T1" s="168"/>
      <c r="U1" s="167"/>
      <c r="V1" s="167"/>
      <c r="W1" s="362"/>
      <c r="X1" s="362"/>
      <c r="Y1" s="362"/>
      <c r="Z1" s="362"/>
      <c r="AA1" s="362"/>
      <c r="AB1" s="362"/>
      <c r="AC1" s="362"/>
      <c r="AD1" s="362"/>
      <c r="AE1" s="362"/>
      <c r="AF1" s="362"/>
      <c r="AG1" s="362"/>
      <c r="AH1" s="362"/>
      <c r="AI1" s="362"/>
      <c r="AJ1" s="362"/>
      <c r="AK1" s="362"/>
      <c r="AL1" s="362"/>
      <c r="AM1" s="362"/>
      <c r="AN1" s="362"/>
      <c r="AO1" s="362"/>
      <c r="AP1" s="362"/>
      <c r="AQ1" s="362"/>
      <c r="AR1" s="362"/>
      <c r="AS1" s="362"/>
      <c r="AT1" s="362"/>
      <c r="AU1" s="362"/>
      <c r="AV1" s="362"/>
      <c r="AW1" s="362"/>
      <c r="AX1" s="362"/>
      <c r="AY1" s="362"/>
      <c r="AZ1" s="362"/>
      <c r="BA1" s="362"/>
      <c r="BB1" s="362"/>
      <c r="BC1" s="362"/>
      <c r="BD1" s="362"/>
      <c r="BE1" s="362"/>
      <c r="BF1" s="362"/>
      <c r="BG1" s="362"/>
      <c r="BH1" s="362"/>
      <c r="BI1" s="362"/>
      <c r="BJ1" s="362"/>
      <c r="BK1" s="362"/>
      <c r="BL1" s="362"/>
      <c r="BM1" s="362"/>
      <c r="BN1" s="362"/>
      <c r="BO1" s="362"/>
      <c r="BP1" s="362"/>
      <c r="BQ1" s="362"/>
      <c r="BR1" s="362"/>
    </row>
    <row r="2" spans="1:70" ht="36.950000000000003" customHeight="1" x14ac:dyDescent="0.3">
      <c r="L2" s="361" t="s">
        <v>3</v>
      </c>
      <c r="M2" s="360"/>
      <c r="N2" s="360"/>
      <c r="O2" s="360"/>
      <c r="P2" s="360"/>
      <c r="Q2" s="360"/>
      <c r="R2" s="360"/>
      <c r="S2" s="360"/>
      <c r="T2" s="360"/>
      <c r="U2" s="360"/>
      <c r="V2" s="360"/>
      <c r="AT2" s="193" t="s">
        <v>41</v>
      </c>
    </row>
    <row r="3" spans="1:70" ht="6.95" customHeight="1" x14ac:dyDescent="0.3">
      <c r="B3" s="359"/>
      <c r="C3" s="357"/>
      <c r="D3" s="357"/>
      <c r="E3" s="357"/>
      <c r="F3" s="357"/>
      <c r="G3" s="357"/>
      <c r="H3" s="357"/>
      <c r="I3" s="358"/>
      <c r="J3" s="357"/>
      <c r="K3" s="356"/>
      <c r="AT3" s="193" t="s">
        <v>42</v>
      </c>
    </row>
    <row r="4" spans="1:70" ht="36.950000000000003" customHeight="1" x14ac:dyDescent="0.3">
      <c r="B4" s="354"/>
      <c r="C4" s="352"/>
      <c r="D4" s="328" t="s">
        <v>48</v>
      </c>
      <c r="E4" s="352"/>
      <c r="F4" s="352"/>
      <c r="G4" s="352"/>
      <c r="H4" s="352"/>
      <c r="I4" s="353"/>
      <c r="J4" s="352"/>
      <c r="K4" s="351"/>
      <c r="M4" s="355" t="s">
        <v>6</v>
      </c>
      <c r="AT4" s="193" t="s">
        <v>2</v>
      </c>
    </row>
    <row r="5" spans="1:70" ht="6.95" customHeight="1" x14ac:dyDescent="0.3">
      <c r="B5" s="354"/>
      <c r="C5" s="352"/>
      <c r="D5" s="352"/>
      <c r="E5" s="352"/>
      <c r="F5" s="352"/>
      <c r="G5" s="352"/>
      <c r="H5" s="352"/>
      <c r="I5" s="353"/>
      <c r="J5" s="352"/>
      <c r="K5" s="351"/>
    </row>
    <row r="6" spans="1:70" ht="15" x14ac:dyDescent="0.3">
      <c r="B6" s="354"/>
      <c r="C6" s="352"/>
      <c r="D6" s="321" t="s">
        <v>7</v>
      </c>
      <c r="E6" s="352"/>
      <c r="F6" s="352"/>
      <c r="G6" s="352"/>
      <c r="H6" s="352"/>
      <c r="I6" s="353"/>
      <c r="J6" s="352"/>
      <c r="K6" s="351"/>
    </row>
    <row r="7" spans="1:70" ht="22.5" customHeight="1" x14ac:dyDescent="0.3">
      <c r="B7" s="354"/>
      <c r="C7" s="352"/>
      <c r="D7" s="352"/>
      <c r="E7" s="327" t="str">
        <f>'[14]Rekapitulace stavby'!K6</f>
        <v>Stavební úpravy BD Milín - blok E, Medvídků č.p. 215, 216</v>
      </c>
      <c r="F7" s="326"/>
      <c r="G7" s="326"/>
      <c r="H7" s="326"/>
      <c r="I7" s="353"/>
      <c r="J7" s="352"/>
      <c r="K7" s="351"/>
    </row>
    <row r="8" spans="1:70" s="188" customFormat="1" ht="15" x14ac:dyDescent="0.3">
      <c r="B8" s="189"/>
      <c r="C8" s="223"/>
      <c r="D8" s="321" t="s">
        <v>49</v>
      </c>
      <c r="E8" s="223"/>
      <c r="F8" s="223"/>
      <c r="G8" s="223"/>
      <c r="H8" s="223"/>
      <c r="I8" s="296"/>
      <c r="J8" s="223"/>
      <c r="K8" s="295"/>
    </row>
    <row r="9" spans="1:70" s="188" customFormat="1" ht="36.950000000000003" customHeight="1" x14ac:dyDescent="0.3">
      <c r="B9" s="189"/>
      <c r="C9" s="223"/>
      <c r="D9" s="223"/>
      <c r="E9" s="325" t="s">
        <v>50</v>
      </c>
      <c r="F9" s="324"/>
      <c r="G9" s="324"/>
      <c r="H9" s="324"/>
      <c r="I9" s="296"/>
      <c r="J9" s="223"/>
      <c r="K9" s="295"/>
    </row>
    <row r="10" spans="1:70" s="188" customFormat="1" x14ac:dyDescent="0.3">
      <c r="B10" s="189"/>
      <c r="C10" s="223"/>
      <c r="D10" s="223"/>
      <c r="E10" s="223"/>
      <c r="F10" s="223"/>
      <c r="G10" s="223"/>
      <c r="H10" s="223"/>
      <c r="I10" s="296"/>
      <c r="J10" s="223"/>
      <c r="K10" s="295"/>
    </row>
    <row r="11" spans="1:70" s="188" customFormat="1" ht="14.45" customHeight="1" x14ac:dyDescent="0.3">
      <c r="B11" s="189"/>
      <c r="C11" s="223"/>
      <c r="D11" s="321" t="s">
        <v>9</v>
      </c>
      <c r="E11" s="223"/>
      <c r="F11" s="320" t="s">
        <v>1</v>
      </c>
      <c r="G11" s="223"/>
      <c r="H11" s="223"/>
      <c r="I11" s="322" t="s">
        <v>10</v>
      </c>
      <c r="J11" s="320" t="s">
        <v>1</v>
      </c>
      <c r="K11" s="295"/>
    </row>
    <row r="12" spans="1:70" s="188" customFormat="1" ht="14.45" customHeight="1" x14ac:dyDescent="0.3">
      <c r="B12" s="189"/>
      <c r="C12" s="223"/>
      <c r="D12" s="321" t="s">
        <v>11</v>
      </c>
      <c r="E12" s="223"/>
      <c r="F12" s="320" t="s">
        <v>12</v>
      </c>
      <c r="G12" s="223"/>
      <c r="H12" s="223"/>
      <c r="I12" s="322" t="s">
        <v>13</v>
      </c>
      <c r="J12" s="323" t="str">
        <f>'[14]Rekapitulace stavby'!AN8</f>
        <v>11. 5. 2017</v>
      </c>
      <c r="K12" s="295"/>
    </row>
    <row r="13" spans="1:70" s="188" customFormat="1" ht="10.9" customHeight="1" x14ac:dyDescent="0.3">
      <c r="B13" s="189"/>
      <c r="C13" s="223"/>
      <c r="D13" s="223"/>
      <c r="E13" s="223"/>
      <c r="F13" s="223"/>
      <c r="G13" s="223"/>
      <c r="H13" s="223"/>
      <c r="I13" s="296"/>
      <c r="J13" s="223"/>
      <c r="K13" s="295"/>
    </row>
    <row r="14" spans="1:70" s="188" customFormat="1" ht="14.45" customHeight="1" x14ac:dyDescent="0.3">
      <c r="B14" s="189"/>
      <c r="C14" s="223"/>
      <c r="D14" s="321" t="s">
        <v>14</v>
      </c>
      <c r="E14" s="223"/>
      <c r="F14" s="223"/>
      <c r="G14" s="223"/>
      <c r="H14" s="223"/>
      <c r="I14" s="322" t="s">
        <v>15</v>
      </c>
      <c r="J14" s="320" t="str">
        <f>IF('[14]Rekapitulace stavby'!AN10="","",'[14]Rekapitulace stavby'!AN10)</f>
        <v/>
      </c>
      <c r="K14" s="295"/>
    </row>
    <row r="15" spans="1:70" s="188" customFormat="1" ht="18" customHeight="1" x14ac:dyDescent="0.3">
      <c r="B15" s="189"/>
      <c r="C15" s="223"/>
      <c r="D15" s="223"/>
      <c r="E15" s="320" t="str">
        <f>IF('[14]Rekapitulace stavby'!E11="","",'[14]Rekapitulace stavby'!E11)</f>
        <v xml:space="preserve"> </v>
      </c>
      <c r="F15" s="223"/>
      <c r="G15" s="223"/>
      <c r="H15" s="223"/>
      <c r="I15" s="322" t="s">
        <v>16</v>
      </c>
      <c r="J15" s="320" t="str">
        <f>IF('[14]Rekapitulace stavby'!AN11="","",'[14]Rekapitulace stavby'!AN11)</f>
        <v/>
      </c>
      <c r="K15" s="295"/>
    </row>
    <row r="16" spans="1:70" s="188" customFormat="1" ht="6.95" customHeight="1" x14ac:dyDescent="0.3">
      <c r="B16" s="189"/>
      <c r="C16" s="223"/>
      <c r="D16" s="223"/>
      <c r="E16" s="223"/>
      <c r="F16" s="223"/>
      <c r="G16" s="223"/>
      <c r="H16" s="223"/>
      <c r="I16" s="296"/>
      <c r="J16" s="223"/>
      <c r="K16" s="295"/>
    </row>
    <row r="17" spans="2:11" s="188" customFormat="1" ht="14.45" customHeight="1" x14ac:dyDescent="0.3">
      <c r="B17" s="189"/>
      <c r="C17" s="223"/>
      <c r="D17" s="321" t="s">
        <v>17</v>
      </c>
      <c r="E17" s="223"/>
      <c r="F17" s="223"/>
      <c r="G17" s="223"/>
      <c r="H17" s="223"/>
      <c r="I17" s="322" t="s">
        <v>15</v>
      </c>
      <c r="J17" s="320" t="str">
        <f>IF('[14]Rekapitulace stavby'!AN13="Vyplň údaj","",IF('[14]Rekapitulace stavby'!AN13="","",'[14]Rekapitulace stavby'!AN13))</f>
        <v/>
      </c>
      <c r="K17" s="295"/>
    </row>
    <row r="18" spans="2:11" s="188" customFormat="1" ht="18" customHeight="1" x14ac:dyDescent="0.3">
      <c r="B18" s="189"/>
      <c r="C18" s="223"/>
      <c r="D18" s="223"/>
      <c r="E18" s="320" t="str">
        <f>IF('[14]Rekapitulace stavby'!E14="Vyplň údaj","",IF('[14]Rekapitulace stavby'!E14="","",'[14]Rekapitulace stavby'!E14))</f>
        <v/>
      </c>
      <c r="F18" s="223"/>
      <c r="G18" s="223"/>
      <c r="H18" s="223"/>
      <c r="I18" s="322" t="s">
        <v>16</v>
      </c>
      <c r="J18" s="320" t="str">
        <f>IF('[14]Rekapitulace stavby'!AN14="Vyplň údaj","",IF('[14]Rekapitulace stavby'!AN14="","",'[14]Rekapitulace stavby'!AN14))</f>
        <v/>
      </c>
      <c r="K18" s="295"/>
    </row>
    <row r="19" spans="2:11" s="188" customFormat="1" ht="6.95" customHeight="1" x14ac:dyDescent="0.3">
      <c r="B19" s="189"/>
      <c r="C19" s="223"/>
      <c r="D19" s="223"/>
      <c r="E19" s="223"/>
      <c r="F19" s="223"/>
      <c r="G19" s="223"/>
      <c r="H19" s="223"/>
      <c r="I19" s="296"/>
      <c r="J19" s="223"/>
      <c r="K19" s="295"/>
    </row>
    <row r="20" spans="2:11" s="188" customFormat="1" ht="14.45" customHeight="1" x14ac:dyDescent="0.3">
      <c r="B20" s="189"/>
      <c r="C20" s="223"/>
      <c r="D20" s="321" t="s">
        <v>18</v>
      </c>
      <c r="E20" s="223"/>
      <c r="F20" s="223"/>
      <c r="G20" s="223"/>
      <c r="H20" s="223"/>
      <c r="I20" s="322" t="s">
        <v>15</v>
      </c>
      <c r="J20" s="320" t="str">
        <f>IF('[14]Rekapitulace stavby'!AN16="","",'[14]Rekapitulace stavby'!AN16)</f>
        <v/>
      </c>
      <c r="K20" s="295"/>
    </row>
    <row r="21" spans="2:11" s="188" customFormat="1" ht="18" customHeight="1" x14ac:dyDescent="0.3">
      <c r="B21" s="189"/>
      <c r="C21" s="223"/>
      <c r="D21" s="223"/>
      <c r="E21" s="320" t="str">
        <f>IF('[14]Rekapitulace stavby'!E17="","",'[14]Rekapitulace stavby'!E17)</f>
        <v xml:space="preserve"> </v>
      </c>
      <c r="F21" s="223"/>
      <c r="G21" s="223"/>
      <c r="H21" s="223"/>
      <c r="I21" s="322" t="s">
        <v>16</v>
      </c>
      <c r="J21" s="320" t="str">
        <f>IF('[14]Rekapitulace stavby'!AN17="","",'[14]Rekapitulace stavby'!AN17)</f>
        <v/>
      </c>
      <c r="K21" s="295"/>
    </row>
    <row r="22" spans="2:11" s="188" customFormat="1" ht="6.95" customHeight="1" x14ac:dyDescent="0.3">
      <c r="B22" s="189"/>
      <c r="C22" s="223"/>
      <c r="D22" s="223"/>
      <c r="E22" s="223"/>
      <c r="F22" s="223"/>
      <c r="G22" s="223"/>
      <c r="H22" s="223"/>
      <c r="I22" s="296"/>
      <c r="J22" s="223"/>
      <c r="K22" s="295"/>
    </row>
    <row r="23" spans="2:11" s="188" customFormat="1" ht="14.45" customHeight="1" x14ac:dyDescent="0.3">
      <c r="B23" s="189"/>
      <c r="C23" s="223"/>
      <c r="D23" s="321" t="s">
        <v>20</v>
      </c>
      <c r="E23" s="223"/>
      <c r="F23" s="223"/>
      <c r="G23" s="223"/>
      <c r="H23" s="223"/>
      <c r="I23" s="296"/>
      <c r="J23" s="223"/>
      <c r="K23" s="295"/>
    </row>
    <row r="24" spans="2:11" s="345" customFormat="1" ht="22.5" customHeight="1" x14ac:dyDescent="0.3">
      <c r="B24" s="350"/>
      <c r="C24" s="347"/>
      <c r="D24" s="347"/>
      <c r="E24" s="349" t="s">
        <v>1</v>
      </c>
      <c r="F24" s="349"/>
      <c r="G24" s="349"/>
      <c r="H24" s="349"/>
      <c r="I24" s="348"/>
      <c r="J24" s="347"/>
      <c r="K24" s="346"/>
    </row>
    <row r="25" spans="2:11" s="188" customFormat="1" ht="6.95" customHeight="1" x14ac:dyDescent="0.3">
      <c r="B25" s="189"/>
      <c r="C25" s="223"/>
      <c r="D25" s="223"/>
      <c r="E25" s="223"/>
      <c r="F25" s="223"/>
      <c r="G25" s="223"/>
      <c r="H25" s="223"/>
      <c r="I25" s="296"/>
      <c r="J25" s="223"/>
      <c r="K25" s="295"/>
    </row>
    <row r="26" spans="2:11" s="188" customFormat="1" ht="6.95" customHeight="1" x14ac:dyDescent="0.3">
      <c r="B26" s="189"/>
      <c r="C26" s="223"/>
      <c r="D26" s="268"/>
      <c r="E26" s="268"/>
      <c r="F26" s="268"/>
      <c r="G26" s="268"/>
      <c r="H26" s="268"/>
      <c r="I26" s="343"/>
      <c r="J26" s="268"/>
      <c r="K26" s="342"/>
    </row>
    <row r="27" spans="2:11" s="188" customFormat="1" ht="25.35" customHeight="1" x14ac:dyDescent="0.3">
      <c r="B27" s="189"/>
      <c r="C27" s="223"/>
      <c r="D27" s="344" t="s">
        <v>21</v>
      </c>
      <c r="E27" s="223"/>
      <c r="F27" s="223"/>
      <c r="G27" s="223"/>
      <c r="H27" s="223"/>
      <c r="I27" s="296"/>
      <c r="J27" s="313">
        <f>ROUND(J112,2)</f>
        <v>0</v>
      </c>
      <c r="K27" s="295"/>
    </row>
    <row r="28" spans="2:11" s="188" customFormat="1" ht="6.95" customHeight="1" x14ac:dyDescent="0.3">
      <c r="B28" s="189"/>
      <c r="C28" s="223"/>
      <c r="D28" s="268"/>
      <c r="E28" s="268"/>
      <c r="F28" s="268"/>
      <c r="G28" s="268"/>
      <c r="H28" s="268"/>
      <c r="I28" s="343"/>
      <c r="J28" s="268"/>
      <c r="K28" s="342"/>
    </row>
    <row r="29" spans="2:11" s="188" customFormat="1" ht="14.45" customHeight="1" x14ac:dyDescent="0.3">
      <c r="B29" s="189"/>
      <c r="C29" s="223"/>
      <c r="D29" s="223"/>
      <c r="E29" s="223"/>
      <c r="F29" s="340" t="s">
        <v>23</v>
      </c>
      <c r="G29" s="223"/>
      <c r="H29" s="223"/>
      <c r="I29" s="341" t="s">
        <v>22</v>
      </c>
      <c r="J29" s="340" t="s">
        <v>24</v>
      </c>
      <c r="K29" s="295"/>
    </row>
    <row r="30" spans="2:11" s="188" customFormat="1" ht="14.45" customHeight="1" x14ac:dyDescent="0.3">
      <c r="B30" s="189"/>
      <c r="C30" s="223"/>
      <c r="D30" s="339" t="s">
        <v>25</v>
      </c>
      <c r="E30" s="339" t="s">
        <v>26</v>
      </c>
      <c r="F30" s="337">
        <f>ROUND(SUM(BE112:BE1347), 2)</f>
        <v>0</v>
      </c>
      <c r="G30" s="223"/>
      <c r="H30" s="223"/>
      <c r="I30" s="338">
        <v>0.21</v>
      </c>
      <c r="J30" s="337">
        <f>ROUND(ROUND((SUM(BE112:BE1347)), 2)*I30, 2)</f>
        <v>0</v>
      </c>
      <c r="K30" s="295"/>
    </row>
    <row r="31" spans="2:11" s="188" customFormat="1" ht="14.45" customHeight="1" x14ac:dyDescent="0.3">
      <c r="B31" s="189"/>
      <c r="C31" s="223"/>
      <c r="D31" s="223"/>
      <c r="E31" s="339" t="s">
        <v>27</v>
      </c>
      <c r="F31" s="337">
        <f>ROUND(SUM(BF112:BF1347), 2)</f>
        <v>0</v>
      </c>
      <c r="G31" s="223"/>
      <c r="H31" s="223"/>
      <c r="I31" s="338">
        <v>0.15</v>
      </c>
      <c r="J31" s="337">
        <f>ROUND(ROUND((SUM(BF112:BF1347)), 2)*I31, 2)</f>
        <v>0</v>
      </c>
      <c r="K31" s="295"/>
    </row>
    <row r="32" spans="2:11" s="188" customFormat="1" ht="14.45" hidden="1" customHeight="1" x14ac:dyDescent="0.3">
      <c r="B32" s="189"/>
      <c r="C32" s="223"/>
      <c r="D32" s="223"/>
      <c r="E32" s="339" t="s">
        <v>28</v>
      </c>
      <c r="F32" s="337">
        <f>ROUND(SUM(BG112:BG1347), 2)</f>
        <v>0</v>
      </c>
      <c r="G32" s="223"/>
      <c r="H32" s="223"/>
      <c r="I32" s="338">
        <v>0.21</v>
      </c>
      <c r="J32" s="337">
        <v>0</v>
      </c>
      <c r="K32" s="295"/>
    </row>
    <row r="33" spans="2:11" s="188" customFormat="1" ht="14.45" hidden="1" customHeight="1" x14ac:dyDescent="0.3">
      <c r="B33" s="189"/>
      <c r="C33" s="223"/>
      <c r="D33" s="223"/>
      <c r="E33" s="339" t="s">
        <v>29</v>
      </c>
      <c r="F33" s="337">
        <f>ROUND(SUM(BH112:BH1347), 2)</f>
        <v>0</v>
      </c>
      <c r="G33" s="223"/>
      <c r="H33" s="223"/>
      <c r="I33" s="338">
        <v>0.15</v>
      </c>
      <c r="J33" s="337">
        <v>0</v>
      </c>
      <c r="K33" s="295"/>
    </row>
    <row r="34" spans="2:11" s="188" customFormat="1" ht="14.45" hidden="1" customHeight="1" x14ac:dyDescent="0.3">
      <c r="B34" s="189"/>
      <c r="C34" s="223"/>
      <c r="D34" s="223"/>
      <c r="E34" s="339" t="s">
        <v>30</v>
      </c>
      <c r="F34" s="337">
        <f>ROUND(SUM(BI112:BI1347), 2)</f>
        <v>0</v>
      </c>
      <c r="G34" s="223"/>
      <c r="H34" s="223"/>
      <c r="I34" s="338">
        <v>0</v>
      </c>
      <c r="J34" s="337">
        <v>0</v>
      </c>
      <c r="K34" s="295"/>
    </row>
    <row r="35" spans="2:11" s="188" customFormat="1" ht="6.95" customHeight="1" x14ac:dyDescent="0.3">
      <c r="B35" s="189"/>
      <c r="C35" s="223"/>
      <c r="D35" s="223"/>
      <c r="E35" s="223"/>
      <c r="F35" s="223"/>
      <c r="G35" s="223"/>
      <c r="H35" s="223"/>
      <c r="I35" s="296"/>
      <c r="J35" s="223"/>
      <c r="K35" s="295"/>
    </row>
    <row r="36" spans="2:11" s="188" customFormat="1" ht="25.35" customHeight="1" x14ac:dyDescent="0.3">
      <c r="B36" s="189"/>
      <c r="C36" s="318"/>
      <c r="D36" s="336" t="s">
        <v>31</v>
      </c>
      <c r="E36" s="335"/>
      <c r="F36" s="335"/>
      <c r="G36" s="334" t="s">
        <v>32</v>
      </c>
      <c r="H36" s="333" t="s">
        <v>33</v>
      </c>
      <c r="I36" s="332"/>
      <c r="J36" s="331">
        <f>SUM(J27:J34)</f>
        <v>0</v>
      </c>
      <c r="K36" s="330"/>
    </row>
    <row r="37" spans="2:11" s="188" customFormat="1" ht="14.45" customHeight="1" x14ac:dyDescent="0.3">
      <c r="B37" s="192"/>
      <c r="C37" s="190"/>
      <c r="D37" s="190"/>
      <c r="E37" s="190"/>
      <c r="F37" s="190"/>
      <c r="G37" s="190"/>
      <c r="H37" s="190"/>
      <c r="I37" s="191"/>
      <c r="J37" s="190"/>
      <c r="K37" s="294"/>
    </row>
    <row r="41" spans="2:11" s="188" customFormat="1" ht="6.95" customHeight="1" x14ac:dyDescent="0.3">
      <c r="B41" s="293"/>
      <c r="C41" s="291"/>
      <c r="D41" s="291"/>
      <c r="E41" s="291"/>
      <c r="F41" s="291"/>
      <c r="G41" s="291"/>
      <c r="H41" s="291"/>
      <c r="I41" s="292"/>
      <c r="J41" s="291"/>
      <c r="K41" s="329"/>
    </row>
    <row r="42" spans="2:11" s="188" customFormat="1" ht="36.950000000000003" customHeight="1" x14ac:dyDescent="0.3">
      <c r="B42" s="189"/>
      <c r="C42" s="328" t="s">
        <v>51</v>
      </c>
      <c r="D42" s="223"/>
      <c r="E42" s="223"/>
      <c r="F42" s="223"/>
      <c r="G42" s="223"/>
      <c r="H42" s="223"/>
      <c r="I42" s="296"/>
      <c r="J42" s="223"/>
      <c r="K42" s="295"/>
    </row>
    <row r="43" spans="2:11" s="188" customFormat="1" ht="6.95" customHeight="1" x14ac:dyDescent="0.3">
      <c r="B43" s="189"/>
      <c r="C43" s="223"/>
      <c r="D43" s="223"/>
      <c r="E43" s="223"/>
      <c r="F43" s="223"/>
      <c r="G43" s="223"/>
      <c r="H43" s="223"/>
      <c r="I43" s="296"/>
      <c r="J43" s="223"/>
      <c r="K43" s="295"/>
    </row>
    <row r="44" spans="2:11" s="188" customFormat="1" ht="14.45" customHeight="1" x14ac:dyDescent="0.3">
      <c r="B44" s="189"/>
      <c r="C44" s="321" t="s">
        <v>7</v>
      </c>
      <c r="D44" s="223"/>
      <c r="E44" s="223"/>
      <c r="F44" s="223"/>
      <c r="G44" s="223"/>
      <c r="H44" s="223"/>
      <c r="I44" s="296"/>
      <c r="J44" s="223"/>
      <c r="K44" s="295"/>
    </row>
    <row r="45" spans="2:11" s="188" customFormat="1" ht="22.5" customHeight="1" x14ac:dyDescent="0.3">
      <c r="B45" s="189"/>
      <c r="C45" s="223"/>
      <c r="D45" s="223"/>
      <c r="E45" s="327" t="str">
        <f>E7</f>
        <v>Stavební úpravy BD Milín - blok E, Medvídků č.p. 215, 216</v>
      </c>
      <c r="F45" s="326"/>
      <c r="G45" s="326"/>
      <c r="H45" s="326"/>
      <c r="I45" s="296"/>
      <c r="J45" s="223"/>
      <c r="K45" s="295"/>
    </row>
    <row r="46" spans="2:11" s="188" customFormat="1" ht="14.45" customHeight="1" x14ac:dyDescent="0.3">
      <c r="B46" s="189"/>
      <c r="C46" s="321" t="s">
        <v>49</v>
      </c>
      <c r="D46" s="223"/>
      <c r="E46" s="223"/>
      <c r="F46" s="223"/>
      <c r="G46" s="223"/>
      <c r="H46" s="223"/>
      <c r="I46" s="296"/>
      <c r="J46" s="223"/>
      <c r="K46" s="295"/>
    </row>
    <row r="47" spans="2:11" s="188" customFormat="1" ht="23.25" customHeight="1" x14ac:dyDescent="0.3">
      <c r="B47" s="189"/>
      <c r="C47" s="223"/>
      <c r="D47" s="223"/>
      <c r="E47" s="325" t="str">
        <f>E9</f>
        <v>1 - Architektonicko-stavební část</v>
      </c>
      <c r="F47" s="324"/>
      <c r="G47" s="324"/>
      <c r="H47" s="324"/>
      <c r="I47" s="296"/>
      <c r="J47" s="223"/>
      <c r="K47" s="295"/>
    </row>
    <row r="48" spans="2:11" s="188" customFormat="1" ht="6.95" customHeight="1" x14ac:dyDescent="0.3">
      <c r="B48" s="189"/>
      <c r="C48" s="223"/>
      <c r="D48" s="223"/>
      <c r="E48" s="223"/>
      <c r="F48" s="223"/>
      <c r="G48" s="223"/>
      <c r="H48" s="223"/>
      <c r="I48" s="296"/>
      <c r="J48" s="223"/>
      <c r="K48" s="295"/>
    </row>
    <row r="49" spans="2:47" s="188" customFormat="1" ht="18" customHeight="1" x14ac:dyDescent="0.3">
      <c r="B49" s="189"/>
      <c r="C49" s="321" t="s">
        <v>11</v>
      </c>
      <c r="D49" s="223"/>
      <c r="E49" s="223"/>
      <c r="F49" s="320" t="str">
        <f>F12</f>
        <v xml:space="preserve"> </v>
      </c>
      <c r="G49" s="223"/>
      <c r="H49" s="223"/>
      <c r="I49" s="322" t="s">
        <v>13</v>
      </c>
      <c r="J49" s="323" t="str">
        <f>IF(J12="","",J12)</f>
        <v>11. 5. 2017</v>
      </c>
      <c r="K49" s="295"/>
    </row>
    <row r="50" spans="2:47" s="188" customFormat="1" ht="6.95" customHeight="1" x14ac:dyDescent="0.3">
      <c r="B50" s="189"/>
      <c r="C50" s="223"/>
      <c r="D50" s="223"/>
      <c r="E50" s="223"/>
      <c r="F50" s="223"/>
      <c r="G50" s="223"/>
      <c r="H50" s="223"/>
      <c r="I50" s="296"/>
      <c r="J50" s="223"/>
      <c r="K50" s="295"/>
    </row>
    <row r="51" spans="2:47" s="188" customFormat="1" ht="15" x14ac:dyDescent="0.3">
      <c r="B51" s="189"/>
      <c r="C51" s="321" t="s">
        <v>14</v>
      </c>
      <c r="D51" s="223"/>
      <c r="E51" s="223"/>
      <c r="F51" s="320" t="str">
        <f>E15</f>
        <v xml:space="preserve"> </v>
      </c>
      <c r="G51" s="223"/>
      <c r="H51" s="223"/>
      <c r="I51" s="322" t="s">
        <v>18</v>
      </c>
      <c r="J51" s="320" t="str">
        <f>E21</f>
        <v xml:space="preserve"> </v>
      </c>
      <c r="K51" s="295"/>
    </row>
    <row r="52" spans="2:47" s="188" customFormat="1" ht="14.45" customHeight="1" x14ac:dyDescent="0.3">
      <c r="B52" s="189"/>
      <c r="C52" s="321" t="s">
        <v>17</v>
      </c>
      <c r="D52" s="223"/>
      <c r="E52" s="223"/>
      <c r="F52" s="320" t="str">
        <f>IF(E18="","",E18)</f>
        <v/>
      </c>
      <c r="G52" s="223"/>
      <c r="H52" s="223"/>
      <c r="I52" s="296"/>
      <c r="J52" s="223"/>
      <c r="K52" s="295"/>
    </row>
    <row r="53" spans="2:47" s="188" customFormat="1" ht="10.35" customHeight="1" x14ac:dyDescent="0.3">
      <c r="B53" s="189"/>
      <c r="C53" s="223"/>
      <c r="D53" s="223"/>
      <c r="E53" s="223"/>
      <c r="F53" s="223"/>
      <c r="G53" s="223"/>
      <c r="H53" s="223"/>
      <c r="I53" s="296"/>
      <c r="J53" s="223"/>
      <c r="K53" s="295"/>
    </row>
    <row r="54" spans="2:47" s="188" customFormat="1" ht="29.25" customHeight="1" x14ac:dyDescent="0.3">
      <c r="B54" s="189"/>
      <c r="C54" s="319" t="s">
        <v>52</v>
      </c>
      <c r="D54" s="318"/>
      <c r="E54" s="318"/>
      <c r="F54" s="318"/>
      <c r="G54" s="318"/>
      <c r="H54" s="318"/>
      <c r="I54" s="317"/>
      <c r="J54" s="316" t="s">
        <v>53</v>
      </c>
      <c r="K54" s="315"/>
    </row>
    <row r="55" spans="2:47" s="188" customFormat="1" ht="10.35" customHeight="1" x14ac:dyDescent="0.3">
      <c r="B55" s="189"/>
      <c r="C55" s="223"/>
      <c r="D55" s="223"/>
      <c r="E55" s="223"/>
      <c r="F55" s="223"/>
      <c r="G55" s="223"/>
      <c r="H55" s="223"/>
      <c r="I55" s="296"/>
      <c r="J55" s="223"/>
      <c r="K55" s="295"/>
    </row>
    <row r="56" spans="2:47" s="188" customFormat="1" ht="29.25" customHeight="1" x14ac:dyDescent="0.3">
      <c r="B56" s="189"/>
      <c r="C56" s="314" t="s">
        <v>54</v>
      </c>
      <c r="D56" s="223"/>
      <c r="E56" s="223"/>
      <c r="F56" s="223"/>
      <c r="G56" s="223"/>
      <c r="H56" s="223"/>
      <c r="I56" s="296"/>
      <c r="J56" s="313">
        <f>J112</f>
        <v>0</v>
      </c>
      <c r="K56" s="295"/>
      <c r="AU56" s="193" t="s">
        <v>55</v>
      </c>
    </row>
    <row r="57" spans="2:47" s="305" customFormat="1" ht="24.95" customHeight="1" x14ac:dyDescent="0.3">
      <c r="B57" s="312"/>
      <c r="C57" s="311"/>
      <c r="D57" s="310" t="s">
        <v>56</v>
      </c>
      <c r="E57" s="309"/>
      <c r="F57" s="309"/>
      <c r="G57" s="309"/>
      <c r="H57" s="309"/>
      <c r="I57" s="308"/>
      <c r="J57" s="307">
        <f>J113</f>
        <v>0</v>
      </c>
      <c r="K57" s="306"/>
    </row>
    <row r="58" spans="2:47" s="297" customFormat="1" ht="19.899999999999999" customHeight="1" x14ac:dyDescent="0.3">
      <c r="B58" s="304"/>
      <c r="C58" s="303"/>
      <c r="D58" s="302" t="s">
        <v>57</v>
      </c>
      <c r="E58" s="301"/>
      <c r="F58" s="301"/>
      <c r="G58" s="301"/>
      <c r="H58" s="301"/>
      <c r="I58" s="300"/>
      <c r="J58" s="299">
        <f>J114</f>
        <v>0</v>
      </c>
      <c r="K58" s="298"/>
    </row>
    <row r="59" spans="2:47" s="297" customFormat="1" ht="19.899999999999999" customHeight="1" x14ac:dyDescent="0.3">
      <c r="B59" s="304"/>
      <c r="C59" s="303"/>
      <c r="D59" s="302" t="s">
        <v>58</v>
      </c>
      <c r="E59" s="301"/>
      <c r="F59" s="301"/>
      <c r="G59" s="301"/>
      <c r="H59" s="301"/>
      <c r="I59" s="300"/>
      <c r="J59" s="299">
        <f>J166</f>
        <v>0</v>
      </c>
      <c r="K59" s="298"/>
    </row>
    <row r="60" spans="2:47" s="297" customFormat="1" ht="19.899999999999999" customHeight="1" x14ac:dyDescent="0.3">
      <c r="B60" s="304"/>
      <c r="C60" s="303"/>
      <c r="D60" s="302" t="s">
        <v>59</v>
      </c>
      <c r="E60" s="301"/>
      <c r="F60" s="301"/>
      <c r="G60" s="301"/>
      <c r="H60" s="301"/>
      <c r="I60" s="300"/>
      <c r="J60" s="299">
        <f>J176</f>
        <v>0</v>
      </c>
      <c r="K60" s="298"/>
    </row>
    <row r="61" spans="2:47" s="297" customFormat="1" ht="19.899999999999999" customHeight="1" x14ac:dyDescent="0.3">
      <c r="B61" s="304"/>
      <c r="C61" s="303"/>
      <c r="D61" s="302" t="s">
        <v>60</v>
      </c>
      <c r="E61" s="301"/>
      <c r="F61" s="301"/>
      <c r="G61" s="301"/>
      <c r="H61" s="301"/>
      <c r="I61" s="300"/>
      <c r="J61" s="299">
        <f>J182</f>
        <v>0</v>
      </c>
      <c r="K61" s="298"/>
    </row>
    <row r="62" spans="2:47" s="297" customFormat="1" ht="19.899999999999999" customHeight="1" x14ac:dyDescent="0.3">
      <c r="B62" s="304"/>
      <c r="C62" s="303"/>
      <c r="D62" s="302" t="s">
        <v>61</v>
      </c>
      <c r="E62" s="301"/>
      <c r="F62" s="301"/>
      <c r="G62" s="301"/>
      <c r="H62" s="301"/>
      <c r="I62" s="300"/>
      <c r="J62" s="299">
        <f>J192</f>
        <v>0</v>
      </c>
      <c r="K62" s="298"/>
    </row>
    <row r="63" spans="2:47" s="297" customFormat="1" ht="19.899999999999999" customHeight="1" x14ac:dyDescent="0.3">
      <c r="B63" s="304"/>
      <c r="C63" s="303"/>
      <c r="D63" s="302" t="s">
        <v>62</v>
      </c>
      <c r="E63" s="301"/>
      <c r="F63" s="301"/>
      <c r="G63" s="301"/>
      <c r="H63" s="301"/>
      <c r="I63" s="300"/>
      <c r="J63" s="299">
        <f>J235</f>
        <v>0</v>
      </c>
      <c r="K63" s="298"/>
    </row>
    <row r="64" spans="2:47" s="297" customFormat="1" ht="19.899999999999999" customHeight="1" x14ac:dyDescent="0.3">
      <c r="B64" s="304"/>
      <c r="C64" s="303"/>
      <c r="D64" s="302" t="s">
        <v>63</v>
      </c>
      <c r="E64" s="301"/>
      <c r="F64" s="301"/>
      <c r="G64" s="301"/>
      <c r="H64" s="301"/>
      <c r="I64" s="300"/>
      <c r="J64" s="299">
        <f>J599</f>
        <v>0</v>
      </c>
      <c r="K64" s="298"/>
    </row>
    <row r="65" spans="2:11" s="297" customFormat="1" ht="19.899999999999999" customHeight="1" x14ac:dyDescent="0.3">
      <c r="B65" s="304"/>
      <c r="C65" s="303"/>
      <c r="D65" s="302" t="s">
        <v>64</v>
      </c>
      <c r="E65" s="301"/>
      <c r="F65" s="301"/>
      <c r="G65" s="301"/>
      <c r="H65" s="301"/>
      <c r="I65" s="300"/>
      <c r="J65" s="299">
        <f>J641</f>
        <v>0</v>
      </c>
      <c r="K65" s="298"/>
    </row>
    <row r="66" spans="2:11" s="297" customFormat="1" ht="19.899999999999999" customHeight="1" x14ac:dyDescent="0.3">
      <c r="B66" s="304"/>
      <c r="C66" s="303"/>
      <c r="D66" s="302" t="s">
        <v>65</v>
      </c>
      <c r="E66" s="301"/>
      <c r="F66" s="301"/>
      <c r="G66" s="301"/>
      <c r="H66" s="301"/>
      <c r="I66" s="300"/>
      <c r="J66" s="299">
        <f>J652</f>
        <v>0</v>
      </c>
      <c r="K66" s="298"/>
    </row>
    <row r="67" spans="2:11" s="297" customFormat="1" ht="19.899999999999999" customHeight="1" x14ac:dyDescent="0.3">
      <c r="B67" s="304"/>
      <c r="C67" s="303"/>
      <c r="D67" s="302" t="s">
        <v>66</v>
      </c>
      <c r="E67" s="301"/>
      <c r="F67" s="301"/>
      <c r="G67" s="301"/>
      <c r="H67" s="301"/>
      <c r="I67" s="300"/>
      <c r="J67" s="299">
        <f>J660</f>
        <v>0</v>
      </c>
      <c r="K67" s="298"/>
    </row>
    <row r="68" spans="2:11" s="297" customFormat="1" ht="19.899999999999999" customHeight="1" x14ac:dyDescent="0.3">
      <c r="B68" s="304"/>
      <c r="C68" s="303"/>
      <c r="D68" s="302" t="s">
        <v>67</v>
      </c>
      <c r="E68" s="301"/>
      <c r="F68" s="301"/>
      <c r="G68" s="301"/>
      <c r="H68" s="301"/>
      <c r="I68" s="300"/>
      <c r="J68" s="299">
        <f>J681</f>
        <v>0</v>
      </c>
      <c r="K68" s="298"/>
    </row>
    <row r="69" spans="2:11" s="297" customFormat="1" ht="19.899999999999999" customHeight="1" x14ac:dyDescent="0.3">
      <c r="B69" s="304"/>
      <c r="C69" s="303"/>
      <c r="D69" s="302" t="s">
        <v>68</v>
      </c>
      <c r="E69" s="301"/>
      <c r="F69" s="301"/>
      <c r="G69" s="301"/>
      <c r="H69" s="301"/>
      <c r="I69" s="300"/>
      <c r="J69" s="299">
        <f>J740</f>
        <v>0</v>
      </c>
      <c r="K69" s="298"/>
    </row>
    <row r="70" spans="2:11" s="297" customFormat="1" ht="19.899999999999999" customHeight="1" x14ac:dyDescent="0.3">
      <c r="B70" s="304"/>
      <c r="C70" s="303"/>
      <c r="D70" s="302" t="s">
        <v>69</v>
      </c>
      <c r="E70" s="301"/>
      <c r="F70" s="301"/>
      <c r="G70" s="301"/>
      <c r="H70" s="301"/>
      <c r="I70" s="300"/>
      <c r="J70" s="299">
        <f>J754</f>
        <v>0</v>
      </c>
      <c r="K70" s="298"/>
    </row>
    <row r="71" spans="2:11" s="305" customFormat="1" ht="24.95" customHeight="1" x14ac:dyDescent="0.3">
      <c r="B71" s="312"/>
      <c r="C71" s="311"/>
      <c r="D71" s="310" t="s">
        <v>70</v>
      </c>
      <c r="E71" s="309"/>
      <c r="F71" s="309"/>
      <c r="G71" s="309"/>
      <c r="H71" s="309"/>
      <c r="I71" s="308"/>
      <c r="J71" s="307">
        <f>J756</f>
        <v>0</v>
      </c>
      <c r="K71" s="306"/>
    </row>
    <row r="72" spans="2:11" s="297" customFormat="1" ht="19.899999999999999" customHeight="1" x14ac:dyDescent="0.3">
      <c r="B72" s="304"/>
      <c r="C72" s="303"/>
      <c r="D72" s="302" t="s">
        <v>71</v>
      </c>
      <c r="E72" s="301"/>
      <c r="F72" s="301"/>
      <c r="G72" s="301"/>
      <c r="H72" s="301"/>
      <c r="I72" s="300"/>
      <c r="J72" s="299">
        <f>J757</f>
        <v>0</v>
      </c>
      <c r="K72" s="298"/>
    </row>
    <row r="73" spans="2:11" s="297" customFormat="1" ht="19.899999999999999" customHeight="1" x14ac:dyDescent="0.3">
      <c r="B73" s="304"/>
      <c r="C73" s="303"/>
      <c r="D73" s="302" t="s">
        <v>72</v>
      </c>
      <c r="E73" s="301"/>
      <c r="F73" s="301"/>
      <c r="G73" s="301"/>
      <c r="H73" s="301"/>
      <c r="I73" s="300"/>
      <c r="J73" s="299">
        <f>J793</f>
        <v>0</v>
      </c>
      <c r="K73" s="298"/>
    </row>
    <row r="74" spans="2:11" s="297" customFormat="1" ht="19.899999999999999" customHeight="1" x14ac:dyDescent="0.3">
      <c r="B74" s="304"/>
      <c r="C74" s="303"/>
      <c r="D74" s="302" t="s">
        <v>73</v>
      </c>
      <c r="E74" s="301"/>
      <c r="F74" s="301"/>
      <c r="G74" s="301"/>
      <c r="H74" s="301"/>
      <c r="I74" s="300"/>
      <c r="J74" s="299">
        <f>J838</f>
        <v>0</v>
      </c>
      <c r="K74" s="298"/>
    </row>
    <row r="75" spans="2:11" s="297" customFormat="1" ht="19.899999999999999" customHeight="1" x14ac:dyDescent="0.3">
      <c r="B75" s="304"/>
      <c r="C75" s="303"/>
      <c r="D75" s="302" t="s">
        <v>74</v>
      </c>
      <c r="E75" s="301"/>
      <c r="F75" s="301"/>
      <c r="G75" s="301"/>
      <c r="H75" s="301"/>
      <c r="I75" s="300"/>
      <c r="J75" s="299">
        <f>J877</f>
        <v>0</v>
      </c>
      <c r="K75" s="298"/>
    </row>
    <row r="76" spans="2:11" s="297" customFormat="1" ht="19.899999999999999" customHeight="1" x14ac:dyDescent="0.3">
      <c r="B76" s="304"/>
      <c r="C76" s="303"/>
      <c r="D76" s="302" t="s">
        <v>75</v>
      </c>
      <c r="E76" s="301"/>
      <c r="F76" s="301"/>
      <c r="G76" s="301"/>
      <c r="H76" s="301"/>
      <c r="I76" s="300"/>
      <c r="J76" s="299">
        <f>J912</f>
        <v>0</v>
      </c>
      <c r="K76" s="298"/>
    </row>
    <row r="77" spans="2:11" s="297" customFormat="1" ht="19.899999999999999" customHeight="1" x14ac:dyDescent="0.3">
      <c r="B77" s="304"/>
      <c r="C77" s="303"/>
      <c r="D77" s="302" t="s">
        <v>76</v>
      </c>
      <c r="E77" s="301"/>
      <c r="F77" s="301"/>
      <c r="G77" s="301"/>
      <c r="H77" s="301"/>
      <c r="I77" s="300"/>
      <c r="J77" s="299">
        <f>J920</f>
        <v>0</v>
      </c>
      <c r="K77" s="298"/>
    </row>
    <row r="78" spans="2:11" s="297" customFormat="1" ht="19.899999999999999" customHeight="1" x14ac:dyDescent="0.3">
      <c r="B78" s="304"/>
      <c r="C78" s="303"/>
      <c r="D78" s="302" t="s">
        <v>77</v>
      </c>
      <c r="E78" s="301"/>
      <c r="F78" s="301"/>
      <c r="G78" s="301"/>
      <c r="H78" s="301"/>
      <c r="I78" s="300"/>
      <c r="J78" s="299">
        <f>J985</f>
        <v>0</v>
      </c>
      <c r="K78" s="298"/>
    </row>
    <row r="79" spans="2:11" s="297" customFormat="1" ht="19.899999999999999" customHeight="1" x14ac:dyDescent="0.3">
      <c r="B79" s="304"/>
      <c r="C79" s="303"/>
      <c r="D79" s="302" t="s">
        <v>78</v>
      </c>
      <c r="E79" s="301"/>
      <c r="F79" s="301"/>
      <c r="G79" s="301"/>
      <c r="H79" s="301"/>
      <c r="I79" s="300"/>
      <c r="J79" s="299">
        <f>J1030</f>
        <v>0</v>
      </c>
      <c r="K79" s="298"/>
    </row>
    <row r="80" spans="2:11" s="297" customFormat="1" ht="19.899999999999999" customHeight="1" x14ac:dyDescent="0.3">
      <c r="B80" s="304"/>
      <c r="C80" s="303"/>
      <c r="D80" s="302" t="s">
        <v>79</v>
      </c>
      <c r="E80" s="301"/>
      <c r="F80" s="301"/>
      <c r="G80" s="301"/>
      <c r="H80" s="301"/>
      <c r="I80" s="300"/>
      <c r="J80" s="299">
        <f>J1088</f>
        <v>0</v>
      </c>
      <c r="K80" s="298"/>
    </row>
    <row r="81" spans="2:11" s="297" customFormat="1" ht="19.899999999999999" customHeight="1" x14ac:dyDescent="0.3">
      <c r="B81" s="304"/>
      <c r="C81" s="303"/>
      <c r="D81" s="302" t="s">
        <v>80</v>
      </c>
      <c r="E81" s="301"/>
      <c r="F81" s="301"/>
      <c r="G81" s="301"/>
      <c r="H81" s="301"/>
      <c r="I81" s="300"/>
      <c r="J81" s="299">
        <f>J1116</f>
        <v>0</v>
      </c>
      <c r="K81" s="298"/>
    </row>
    <row r="82" spans="2:11" s="297" customFormat="1" ht="19.899999999999999" customHeight="1" x14ac:dyDescent="0.3">
      <c r="B82" s="304"/>
      <c r="C82" s="303"/>
      <c r="D82" s="302" t="s">
        <v>81</v>
      </c>
      <c r="E82" s="301"/>
      <c r="F82" s="301"/>
      <c r="G82" s="301"/>
      <c r="H82" s="301"/>
      <c r="I82" s="300"/>
      <c r="J82" s="299">
        <f>J1264</f>
        <v>0</v>
      </c>
      <c r="K82" s="298"/>
    </row>
    <row r="83" spans="2:11" s="297" customFormat="1" ht="19.899999999999999" customHeight="1" x14ac:dyDescent="0.3">
      <c r="B83" s="304"/>
      <c r="C83" s="303"/>
      <c r="D83" s="302" t="s">
        <v>82</v>
      </c>
      <c r="E83" s="301"/>
      <c r="F83" s="301"/>
      <c r="G83" s="301"/>
      <c r="H83" s="301"/>
      <c r="I83" s="300"/>
      <c r="J83" s="299">
        <f>J1290</f>
        <v>0</v>
      </c>
      <c r="K83" s="298"/>
    </row>
    <row r="84" spans="2:11" s="297" customFormat="1" ht="19.899999999999999" customHeight="1" x14ac:dyDescent="0.3">
      <c r="B84" s="304"/>
      <c r="C84" s="303"/>
      <c r="D84" s="302" t="s">
        <v>83</v>
      </c>
      <c r="E84" s="301"/>
      <c r="F84" s="301"/>
      <c r="G84" s="301"/>
      <c r="H84" s="301"/>
      <c r="I84" s="300"/>
      <c r="J84" s="299">
        <f>J1310</f>
        <v>0</v>
      </c>
      <c r="K84" s="298"/>
    </row>
    <row r="85" spans="2:11" s="297" customFormat="1" ht="19.899999999999999" customHeight="1" x14ac:dyDescent="0.3">
      <c r="B85" s="304"/>
      <c r="C85" s="303"/>
      <c r="D85" s="302" t="s">
        <v>84</v>
      </c>
      <c r="E85" s="301"/>
      <c r="F85" s="301"/>
      <c r="G85" s="301"/>
      <c r="H85" s="301"/>
      <c r="I85" s="300"/>
      <c r="J85" s="299">
        <f>J1324</f>
        <v>0</v>
      </c>
      <c r="K85" s="298"/>
    </row>
    <row r="86" spans="2:11" s="305" customFormat="1" ht="24.95" customHeight="1" x14ac:dyDescent="0.3">
      <c r="B86" s="312"/>
      <c r="C86" s="311"/>
      <c r="D86" s="310" t="s">
        <v>85</v>
      </c>
      <c r="E86" s="309"/>
      <c r="F86" s="309"/>
      <c r="G86" s="309"/>
      <c r="H86" s="309"/>
      <c r="I86" s="308"/>
      <c r="J86" s="307">
        <f>J1329</f>
        <v>0</v>
      </c>
      <c r="K86" s="306"/>
    </row>
    <row r="87" spans="2:11" s="305" customFormat="1" ht="24.95" customHeight="1" x14ac:dyDescent="0.3">
      <c r="B87" s="312"/>
      <c r="C87" s="311"/>
      <c r="D87" s="310" t="s">
        <v>86</v>
      </c>
      <c r="E87" s="309"/>
      <c r="F87" s="309"/>
      <c r="G87" s="309"/>
      <c r="H87" s="309"/>
      <c r="I87" s="308"/>
      <c r="J87" s="307">
        <f>J1334</f>
        <v>0</v>
      </c>
      <c r="K87" s="306"/>
    </row>
    <row r="88" spans="2:11" s="297" customFormat="1" ht="19.899999999999999" customHeight="1" x14ac:dyDescent="0.3">
      <c r="B88" s="304"/>
      <c r="C88" s="303"/>
      <c r="D88" s="302" t="s">
        <v>87</v>
      </c>
      <c r="E88" s="301"/>
      <c r="F88" s="301"/>
      <c r="G88" s="301"/>
      <c r="H88" s="301"/>
      <c r="I88" s="300"/>
      <c r="J88" s="299">
        <f>J1335</f>
        <v>0</v>
      </c>
      <c r="K88" s="298"/>
    </row>
    <row r="89" spans="2:11" s="297" customFormat="1" ht="19.899999999999999" customHeight="1" x14ac:dyDescent="0.3">
      <c r="B89" s="304"/>
      <c r="C89" s="303"/>
      <c r="D89" s="302" t="s">
        <v>88</v>
      </c>
      <c r="E89" s="301"/>
      <c r="F89" s="301"/>
      <c r="G89" s="301"/>
      <c r="H89" s="301"/>
      <c r="I89" s="300"/>
      <c r="J89" s="299">
        <f>J1338</f>
        <v>0</v>
      </c>
      <c r="K89" s="298"/>
    </row>
    <row r="90" spans="2:11" s="297" customFormat="1" ht="19.899999999999999" customHeight="1" x14ac:dyDescent="0.3">
      <c r="B90" s="304"/>
      <c r="C90" s="303"/>
      <c r="D90" s="302" t="s">
        <v>89</v>
      </c>
      <c r="E90" s="301"/>
      <c r="F90" s="301"/>
      <c r="G90" s="301"/>
      <c r="H90" s="301"/>
      <c r="I90" s="300"/>
      <c r="J90" s="299">
        <f>J1340</f>
        <v>0</v>
      </c>
      <c r="K90" s="298"/>
    </row>
    <row r="91" spans="2:11" s="297" customFormat="1" ht="19.899999999999999" customHeight="1" x14ac:dyDescent="0.3">
      <c r="B91" s="304"/>
      <c r="C91" s="303"/>
      <c r="D91" s="302" t="s">
        <v>90</v>
      </c>
      <c r="E91" s="301"/>
      <c r="F91" s="301"/>
      <c r="G91" s="301"/>
      <c r="H91" s="301"/>
      <c r="I91" s="300"/>
      <c r="J91" s="299">
        <f>J1344</f>
        <v>0</v>
      </c>
      <c r="K91" s="298"/>
    </row>
    <row r="92" spans="2:11" s="297" customFormat="1" ht="19.899999999999999" customHeight="1" x14ac:dyDescent="0.3">
      <c r="B92" s="304"/>
      <c r="C92" s="303"/>
      <c r="D92" s="302" t="s">
        <v>91</v>
      </c>
      <c r="E92" s="301"/>
      <c r="F92" s="301"/>
      <c r="G92" s="301"/>
      <c r="H92" s="301"/>
      <c r="I92" s="300"/>
      <c r="J92" s="299">
        <f>J1346</f>
        <v>0</v>
      </c>
      <c r="K92" s="298"/>
    </row>
    <row r="93" spans="2:11" s="188" customFormat="1" ht="21.75" customHeight="1" x14ac:dyDescent="0.3">
      <c r="B93" s="189"/>
      <c r="C93" s="223"/>
      <c r="D93" s="223"/>
      <c r="E93" s="223"/>
      <c r="F93" s="223"/>
      <c r="G93" s="223"/>
      <c r="H93" s="223"/>
      <c r="I93" s="296"/>
      <c r="J93" s="223"/>
      <c r="K93" s="295"/>
    </row>
    <row r="94" spans="2:11" s="188" customFormat="1" ht="6.95" customHeight="1" x14ac:dyDescent="0.3">
      <c r="B94" s="192"/>
      <c r="C94" s="190"/>
      <c r="D94" s="190"/>
      <c r="E94" s="190"/>
      <c r="F94" s="190"/>
      <c r="G94" s="190"/>
      <c r="H94" s="190"/>
      <c r="I94" s="191"/>
      <c r="J94" s="190"/>
      <c r="K94" s="294"/>
    </row>
    <row r="98" spans="2:63" s="188" customFormat="1" ht="6.95" customHeight="1" x14ac:dyDescent="0.3">
      <c r="B98" s="293"/>
      <c r="C98" s="291"/>
      <c r="D98" s="291"/>
      <c r="E98" s="291"/>
      <c r="F98" s="291"/>
      <c r="G98" s="291"/>
      <c r="H98" s="291"/>
      <c r="I98" s="292"/>
      <c r="J98" s="291"/>
      <c r="K98" s="291"/>
      <c r="L98" s="189"/>
    </row>
    <row r="99" spans="2:63" s="188" customFormat="1" ht="36.950000000000003" customHeight="1" x14ac:dyDescent="0.3">
      <c r="B99" s="189"/>
      <c r="C99" s="290" t="s">
        <v>92</v>
      </c>
      <c r="L99" s="189"/>
    </row>
    <row r="100" spans="2:63" s="188" customFormat="1" ht="6.95" customHeight="1" x14ac:dyDescent="0.3">
      <c r="B100" s="189"/>
      <c r="L100" s="189"/>
    </row>
    <row r="101" spans="2:63" s="188" customFormat="1" ht="14.45" customHeight="1" x14ac:dyDescent="0.3">
      <c r="B101" s="189"/>
      <c r="C101" s="283" t="s">
        <v>7</v>
      </c>
      <c r="L101" s="189"/>
    </row>
    <row r="102" spans="2:63" s="188" customFormat="1" ht="22.5" customHeight="1" x14ac:dyDescent="0.3">
      <c r="B102" s="189"/>
      <c r="E102" s="289" t="str">
        <f>E7</f>
        <v>Stavební úpravy BD Milín - blok E, Medvídků č.p. 215, 216</v>
      </c>
      <c r="F102" s="288"/>
      <c r="G102" s="288"/>
      <c r="H102" s="288"/>
      <c r="L102" s="189"/>
    </row>
    <row r="103" spans="2:63" s="188" customFormat="1" ht="14.45" customHeight="1" x14ac:dyDescent="0.3">
      <c r="B103" s="189"/>
      <c r="C103" s="283" t="s">
        <v>49</v>
      </c>
      <c r="L103" s="189"/>
    </row>
    <row r="104" spans="2:63" s="188" customFormat="1" ht="23.25" customHeight="1" x14ac:dyDescent="0.3">
      <c r="B104" s="189"/>
      <c r="E104" s="287" t="str">
        <f>E9</f>
        <v>1 - Architektonicko-stavební část</v>
      </c>
      <c r="F104" s="286"/>
      <c r="G104" s="286"/>
      <c r="H104" s="286"/>
      <c r="L104" s="189"/>
    </row>
    <row r="105" spans="2:63" s="188" customFormat="1" ht="6.95" customHeight="1" x14ac:dyDescent="0.3">
      <c r="B105" s="189"/>
      <c r="L105" s="189"/>
    </row>
    <row r="106" spans="2:63" s="188" customFormat="1" ht="18" customHeight="1" x14ac:dyDescent="0.3">
      <c r="B106" s="189"/>
      <c r="C106" s="283" t="s">
        <v>11</v>
      </c>
      <c r="F106" s="282" t="str">
        <f>F12</f>
        <v xml:space="preserve"> </v>
      </c>
      <c r="I106" s="284" t="s">
        <v>13</v>
      </c>
      <c r="J106" s="285" t="str">
        <f>IF(J12="","",J12)</f>
        <v>11. 5. 2017</v>
      </c>
      <c r="L106" s="189"/>
    </row>
    <row r="107" spans="2:63" s="188" customFormat="1" ht="6.95" customHeight="1" x14ac:dyDescent="0.3">
      <c r="B107" s="189"/>
      <c r="L107" s="189"/>
    </row>
    <row r="108" spans="2:63" s="188" customFormat="1" ht="15" x14ac:dyDescent="0.3">
      <c r="B108" s="189"/>
      <c r="C108" s="283" t="s">
        <v>14</v>
      </c>
      <c r="F108" s="282" t="str">
        <f>E15</f>
        <v xml:space="preserve"> </v>
      </c>
      <c r="I108" s="284" t="s">
        <v>18</v>
      </c>
      <c r="J108" s="282" t="str">
        <f>E21</f>
        <v xml:space="preserve"> </v>
      </c>
      <c r="L108" s="189"/>
    </row>
    <row r="109" spans="2:63" s="188" customFormat="1" ht="14.45" customHeight="1" x14ac:dyDescent="0.3">
      <c r="B109" s="189"/>
      <c r="C109" s="283" t="s">
        <v>17</v>
      </c>
      <c r="F109" s="282" t="str">
        <f>IF(E18="","",E18)</f>
        <v/>
      </c>
      <c r="L109" s="189"/>
    </row>
    <row r="110" spans="2:63" s="188" customFormat="1" ht="10.35" customHeight="1" x14ac:dyDescent="0.3">
      <c r="B110" s="189"/>
      <c r="L110" s="189"/>
    </row>
    <row r="111" spans="2:63" s="273" customFormat="1" ht="29.25" customHeight="1" x14ac:dyDescent="0.3">
      <c r="B111" s="277"/>
      <c r="C111" s="281" t="s">
        <v>93</v>
      </c>
      <c r="D111" s="279" t="s">
        <v>35</v>
      </c>
      <c r="E111" s="279" t="s">
        <v>34</v>
      </c>
      <c r="F111" s="279" t="s">
        <v>94</v>
      </c>
      <c r="G111" s="279" t="s">
        <v>95</v>
      </c>
      <c r="H111" s="279" t="s">
        <v>96</v>
      </c>
      <c r="I111" s="280" t="s">
        <v>97</v>
      </c>
      <c r="J111" s="279" t="s">
        <v>53</v>
      </c>
      <c r="K111" s="278" t="s">
        <v>98</v>
      </c>
      <c r="L111" s="277"/>
      <c r="M111" s="276" t="s">
        <v>99</v>
      </c>
      <c r="N111" s="275" t="s">
        <v>25</v>
      </c>
      <c r="O111" s="275" t="s">
        <v>100</v>
      </c>
      <c r="P111" s="275" t="s">
        <v>101</v>
      </c>
      <c r="Q111" s="275" t="s">
        <v>102</v>
      </c>
      <c r="R111" s="275" t="s">
        <v>103</v>
      </c>
      <c r="S111" s="275" t="s">
        <v>104</v>
      </c>
      <c r="T111" s="274" t="s">
        <v>105</v>
      </c>
    </row>
    <row r="112" spans="2:63" s="188" customFormat="1" ht="29.25" customHeight="1" x14ac:dyDescent="0.35">
      <c r="B112" s="189"/>
      <c r="C112" s="272" t="s">
        <v>54</v>
      </c>
      <c r="J112" s="271">
        <f>BK112</f>
        <v>0</v>
      </c>
      <c r="L112" s="189"/>
      <c r="M112" s="270"/>
      <c r="N112" s="268"/>
      <c r="O112" s="268"/>
      <c r="P112" s="269">
        <f>P113+P756+P1329+P1334</f>
        <v>0</v>
      </c>
      <c r="Q112" s="268"/>
      <c r="R112" s="269">
        <f>R113+R756+R1329+R1334</f>
        <v>122.92287846999999</v>
      </c>
      <c r="S112" s="268"/>
      <c r="T112" s="267">
        <f>T113+T756+T1329+T1334</f>
        <v>114.30745699999996</v>
      </c>
      <c r="AT112" s="193" t="s">
        <v>36</v>
      </c>
      <c r="AU112" s="193" t="s">
        <v>55</v>
      </c>
      <c r="BK112" s="266">
        <f>BK113+BK756+BK1329+BK1334</f>
        <v>0</v>
      </c>
    </row>
    <row r="113" spans="2:65" s="208" customFormat="1" ht="37.35" customHeight="1" x14ac:dyDescent="0.35">
      <c r="B113" s="216"/>
      <c r="D113" s="210" t="s">
        <v>36</v>
      </c>
      <c r="E113" s="226" t="s">
        <v>106</v>
      </c>
      <c r="F113" s="226" t="s">
        <v>107</v>
      </c>
      <c r="I113" s="218"/>
      <c r="J113" s="225">
        <f>BK113</f>
        <v>0</v>
      </c>
      <c r="L113" s="216"/>
      <c r="M113" s="215"/>
      <c r="N113" s="213"/>
      <c r="O113" s="213"/>
      <c r="P113" s="214">
        <f>P114+P166+P176+P182+P192+P235+P599+P641+P652+P660+P681+P740+P754</f>
        <v>0</v>
      </c>
      <c r="Q113" s="213"/>
      <c r="R113" s="214">
        <f>R114+R166+R176+R182+R192+R235+R599+R641+R652+R660+R681+R740+R754</f>
        <v>101.49477470999999</v>
      </c>
      <c r="S113" s="213"/>
      <c r="T113" s="212">
        <f>T114+T166+T176+T182+T192+T235+T599+T641+T652+T660+T681+T740+T754</f>
        <v>109.28089499999996</v>
      </c>
      <c r="AR113" s="210" t="s">
        <v>38</v>
      </c>
      <c r="AT113" s="211" t="s">
        <v>36</v>
      </c>
      <c r="AU113" s="211" t="s">
        <v>37</v>
      </c>
      <c r="AY113" s="210" t="s">
        <v>108</v>
      </c>
      <c r="BK113" s="209">
        <f>BK114+BK166+BK176+BK182+BK192+BK235+BK599+BK641+BK652+BK660+BK681+BK740+BK754</f>
        <v>0</v>
      </c>
    </row>
    <row r="114" spans="2:65" s="208" customFormat="1" ht="19.899999999999999" customHeight="1" x14ac:dyDescent="0.3">
      <c r="B114" s="216"/>
      <c r="D114" s="220" t="s">
        <v>36</v>
      </c>
      <c r="E114" s="219" t="s">
        <v>38</v>
      </c>
      <c r="F114" s="219" t="s">
        <v>109</v>
      </c>
      <c r="I114" s="218"/>
      <c r="J114" s="217">
        <f>BK114</f>
        <v>0</v>
      </c>
      <c r="L114" s="216"/>
      <c r="M114" s="215"/>
      <c r="N114" s="213"/>
      <c r="O114" s="213"/>
      <c r="P114" s="214">
        <f>SUM(P115:P165)</f>
        <v>0</v>
      </c>
      <c r="Q114" s="213"/>
      <c r="R114" s="214">
        <f>SUM(R115:R165)</f>
        <v>0.48567499999999997</v>
      </c>
      <c r="S114" s="213"/>
      <c r="T114" s="212">
        <f>SUM(T115:T165)</f>
        <v>14.229300000000002</v>
      </c>
      <c r="AR114" s="210" t="s">
        <v>38</v>
      </c>
      <c r="AT114" s="211" t="s">
        <v>36</v>
      </c>
      <c r="AU114" s="211" t="s">
        <v>38</v>
      </c>
      <c r="AY114" s="210" t="s">
        <v>108</v>
      </c>
      <c r="BK114" s="209">
        <f>SUM(BK115:BK165)</f>
        <v>0</v>
      </c>
    </row>
    <row r="115" spans="2:65" s="188" customFormat="1" ht="31.5" customHeight="1" x14ac:dyDescent="0.3">
      <c r="B115" s="207"/>
      <c r="C115" s="206" t="s">
        <v>38</v>
      </c>
      <c r="D115" s="206" t="s">
        <v>110</v>
      </c>
      <c r="E115" s="205" t="s">
        <v>111</v>
      </c>
      <c r="F115" s="200" t="s">
        <v>112</v>
      </c>
      <c r="G115" s="204" t="s">
        <v>113</v>
      </c>
      <c r="H115" s="203">
        <v>14.88</v>
      </c>
      <c r="I115" s="202"/>
      <c r="J115" s="201">
        <f>ROUND(I115*H115,2)</f>
        <v>0</v>
      </c>
      <c r="K115" s="200" t="s">
        <v>114</v>
      </c>
      <c r="L115" s="189"/>
      <c r="M115" s="199" t="s">
        <v>1</v>
      </c>
      <c r="N115" s="224" t="s">
        <v>26</v>
      </c>
      <c r="O115" s="223"/>
      <c r="P115" s="222">
        <f>O115*H115</f>
        <v>0</v>
      </c>
      <c r="Q115" s="222">
        <v>0</v>
      </c>
      <c r="R115" s="222">
        <f>Q115*H115</f>
        <v>0</v>
      </c>
      <c r="S115" s="222">
        <v>0.23499999999999999</v>
      </c>
      <c r="T115" s="221">
        <f>S115*H115</f>
        <v>3.4967999999999999</v>
      </c>
      <c r="AR115" s="193" t="s">
        <v>115</v>
      </c>
      <c r="AT115" s="193" t="s">
        <v>110</v>
      </c>
      <c r="AU115" s="193" t="s">
        <v>42</v>
      </c>
      <c r="AY115" s="193" t="s">
        <v>108</v>
      </c>
      <c r="BE115" s="194">
        <f>IF(N115="základní",J115,0)</f>
        <v>0</v>
      </c>
      <c r="BF115" s="194">
        <f>IF(N115="snížená",J115,0)</f>
        <v>0</v>
      </c>
      <c r="BG115" s="194">
        <f>IF(N115="zákl. přenesená",J115,0)</f>
        <v>0</v>
      </c>
      <c r="BH115" s="194">
        <f>IF(N115="sníž. přenesená",J115,0)</f>
        <v>0</v>
      </c>
      <c r="BI115" s="194">
        <f>IF(N115="nulová",J115,0)</f>
        <v>0</v>
      </c>
      <c r="BJ115" s="193" t="s">
        <v>38</v>
      </c>
      <c r="BK115" s="194">
        <f>ROUND(I115*H115,2)</f>
        <v>0</v>
      </c>
      <c r="BL115" s="193" t="s">
        <v>115</v>
      </c>
      <c r="BM115" s="193" t="s">
        <v>116</v>
      </c>
    </row>
    <row r="116" spans="2:65" s="257" customFormat="1" x14ac:dyDescent="0.3">
      <c r="B116" s="262"/>
      <c r="D116" s="236" t="s">
        <v>117</v>
      </c>
      <c r="E116" s="258" t="s">
        <v>1</v>
      </c>
      <c r="F116" s="264" t="s">
        <v>118</v>
      </c>
      <c r="H116" s="258" t="s">
        <v>1</v>
      </c>
      <c r="I116" s="263"/>
      <c r="L116" s="262"/>
      <c r="M116" s="261"/>
      <c r="N116" s="260"/>
      <c r="O116" s="260"/>
      <c r="P116" s="260"/>
      <c r="Q116" s="260"/>
      <c r="R116" s="260"/>
      <c r="S116" s="260"/>
      <c r="T116" s="259"/>
      <c r="AT116" s="258" t="s">
        <v>117</v>
      </c>
      <c r="AU116" s="258" t="s">
        <v>42</v>
      </c>
      <c r="AV116" s="257" t="s">
        <v>38</v>
      </c>
      <c r="AW116" s="257" t="s">
        <v>19</v>
      </c>
      <c r="AX116" s="257" t="s">
        <v>37</v>
      </c>
      <c r="AY116" s="258" t="s">
        <v>108</v>
      </c>
    </row>
    <row r="117" spans="2:65" s="227" customFormat="1" x14ac:dyDescent="0.3">
      <c r="B117" s="232"/>
      <c r="D117" s="240" t="s">
        <v>117</v>
      </c>
      <c r="E117" s="239" t="s">
        <v>1</v>
      </c>
      <c r="F117" s="238" t="s">
        <v>119</v>
      </c>
      <c r="H117" s="237">
        <v>14.88</v>
      </c>
      <c r="I117" s="233"/>
      <c r="L117" s="232"/>
      <c r="M117" s="231"/>
      <c r="N117" s="230"/>
      <c r="O117" s="230"/>
      <c r="P117" s="230"/>
      <c r="Q117" s="230"/>
      <c r="R117" s="230"/>
      <c r="S117" s="230"/>
      <c r="T117" s="229"/>
      <c r="AT117" s="228" t="s">
        <v>117</v>
      </c>
      <c r="AU117" s="228" t="s">
        <v>42</v>
      </c>
      <c r="AV117" s="227" t="s">
        <v>42</v>
      </c>
      <c r="AW117" s="227" t="s">
        <v>19</v>
      </c>
      <c r="AX117" s="227" t="s">
        <v>37</v>
      </c>
      <c r="AY117" s="228" t="s">
        <v>108</v>
      </c>
    </row>
    <row r="118" spans="2:65" s="188" customFormat="1" ht="22.5" customHeight="1" x14ac:dyDescent="0.3">
      <c r="B118" s="207"/>
      <c r="C118" s="206" t="s">
        <v>42</v>
      </c>
      <c r="D118" s="206" t="s">
        <v>110</v>
      </c>
      <c r="E118" s="205" t="s">
        <v>120</v>
      </c>
      <c r="F118" s="200" t="s">
        <v>121</v>
      </c>
      <c r="G118" s="204" t="s">
        <v>113</v>
      </c>
      <c r="H118" s="203">
        <v>47.7</v>
      </c>
      <c r="I118" s="202"/>
      <c r="J118" s="201">
        <f>ROUND(I118*H118,2)</f>
        <v>0</v>
      </c>
      <c r="K118" s="200" t="s">
        <v>114</v>
      </c>
      <c r="L118" s="189"/>
      <c r="M118" s="199" t="s">
        <v>1</v>
      </c>
      <c r="N118" s="224" t="s">
        <v>26</v>
      </c>
      <c r="O118" s="223"/>
      <c r="P118" s="222">
        <f>O118*H118</f>
        <v>0</v>
      </c>
      <c r="Q118" s="222">
        <v>0</v>
      </c>
      <c r="R118" s="222">
        <f>Q118*H118</f>
        <v>0</v>
      </c>
      <c r="S118" s="222">
        <v>0.22500000000000001</v>
      </c>
      <c r="T118" s="221">
        <f>S118*H118</f>
        <v>10.732500000000002</v>
      </c>
      <c r="AR118" s="193" t="s">
        <v>115</v>
      </c>
      <c r="AT118" s="193" t="s">
        <v>110</v>
      </c>
      <c r="AU118" s="193" t="s">
        <v>42</v>
      </c>
      <c r="AY118" s="193" t="s">
        <v>108</v>
      </c>
      <c r="BE118" s="194">
        <f>IF(N118="základní",J118,0)</f>
        <v>0</v>
      </c>
      <c r="BF118" s="194">
        <f>IF(N118="snížená",J118,0)</f>
        <v>0</v>
      </c>
      <c r="BG118" s="194">
        <f>IF(N118="zákl. přenesená",J118,0)</f>
        <v>0</v>
      </c>
      <c r="BH118" s="194">
        <f>IF(N118="sníž. přenesená",J118,0)</f>
        <v>0</v>
      </c>
      <c r="BI118" s="194">
        <f>IF(N118="nulová",J118,0)</f>
        <v>0</v>
      </c>
      <c r="BJ118" s="193" t="s">
        <v>38</v>
      </c>
      <c r="BK118" s="194">
        <f>ROUND(I118*H118,2)</f>
        <v>0</v>
      </c>
      <c r="BL118" s="193" t="s">
        <v>115</v>
      </c>
      <c r="BM118" s="193" t="s">
        <v>122</v>
      </c>
    </row>
    <row r="119" spans="2:65" s="257" customFormat="1" x14ac:dyDescent="0.3">
      <c r="B119" s="262"/>
      <c r="D119" s="236" t="s">
        <v>117</v>
      </c>
      <c r="E119" s="258" t="s">
        <v>1</v>
      </c>
      <c r="F119" s="264" t="s">
        <v>118</v>
      </c>
      <c r="H119" s="258" t="s">
        <v>1</v>
      </c>
      <c r="I119" s="263"/>
      <c r="L119" s="262"/>
      <c r="M119" s="261"/>
      <c r="N119" s="260"/>
      <c r="O119" s="260"/>
      <c r="P119" s="260"/>
      <c r="Q119" s="260"/>
      <c r="R119" s="260"/>
      <c r="S119" s="260"/>
      <c r="T119" s="259"/>
      <c r="AT119" s="258" t="s">
        <v>117</v>
      </c>
      <c r="AU119" s="258" t="s">
        <v>42</v>
      </c>
      <c r="AV119" s="257" t="s">
        <v>38</v>
      </c>
      <c r="AW119" s="257" t="s">
        <v>19</v>
      </c>
      <c r="AX119" s="257" t="s">
        <v>37</v>
      </c>
      <c r="AY119" s="258" t="s">
        <v>108</v>
      </c>
    </row>
    <row r="120" spans="2:65" s="227" customFormat="1" x14ac:dyDescent="0.3">
      <c r="B120" s="232"/>
      <c r="D120" s="240" t="s">
        <v>117</v>
      </c>
      <c r="E120" s="239" t="s">
        <v>1</v>
      </c>
      <c r="F120" s="238" t="s">
        <v>123</v>
      </c>
      <c r="H120" s="237">
        <v>47.7</v>
      </c>
      <c r="I120" s="233"/>
      <c r="L120" s="232"/>
      <c r="M120" s="231"/>
      <c r="N120" s="230"/>
      <c r="O120" s="230"/>
      <c r="P120" s="230"/>
      <c r="Q120" s="230"/>
      <c r="R120" s="230"/>
      <c r="S120" s="230"/>
      <c r="T120" s="229"/>
      <c r="AT120" s="228" t="s">
        <v>117</v>
      </c>
      <c r="AU120" s="228" t="s">
        <v>42</v>
      </c>
      <c r="AV120" s="227" t="s">
        <v>42</v>
      </c>
      <c r="AW120" s="227" t="s">
        <v>19</v>
      </c>
      <c r="AX120" s="227" t="s">
        <v>37</v>
      </c>
      <c r="AY120" s="228" t="s">
        <v>108</v>
      </c>
    </row>
    <row r="121" spans="2:65" s="188" customFormat="1" ht="22.5" customHeight="1" x14ac:dyDescent="0.3">
      <c r="B121" s="207"/>
      <c r="C121" s="206" t="s">
        <v>124</v>
      </c>
      <c r="D121" s="206" t="s">
        <v>110</v>
      </c>
      <c r="E121" s="205" t="s">
        <v>125</v>
      </c>
      <c r="F121" s="200" t="s">
        <v>126</v>
      </c>
      <c r="G121" s="204" t="s">
        <v>127</v>
      </c>
      <c r="H121" s="203">
        <v>26.41</v>
      </c>
      <c r="I121" s="202"/>
      <c r="J121" s="201">
        <f>ROUND(I121*H121,2)</f>
        <v>0</v>
      </c>
      <c r="K121" s="200" t="s">
        <v>114</v>
      </c>
      <c r="L121" s="189"/>
      <c r="M121" s="199" t="s">
        <v>1</v>
      </c>
      <c r="N121" s="224" t="s">
        <v>26</v>
      </c>
      <c r="O121" s="223"/>
      <c r="P121" s="222">
        <f>O121*H121</f>
        <v>0</v>
      </c>
      <c r="Q121" s="222">
        <v>0</v>
      </c>
      <c r="R121" s="222">
        <f>Q121*H121</f>
        <v>0</v>
      </c>
      <c r="S121" s="222">
        <v>0</v>
      </c>
      <c r="T121" s="221">
        <f>S121*H121</f>
        <v>0</v>
      </c>
      <c r="AR121" s="193" t="s">
        <v>115</v>
      </c>
      <c r="AT121" s="193" t="s">
        <v>110</v>
      </c>
      <c r="AU121" s="193" t="s">
        <v>42</v>
      </c>
      <c r="AY121" s="193" t="s">
        <v>108</v>
      </c>
      <c r="BE121" s="194">
        <f>IF(N121="základní",J121,0)</f>
        <v>0</v>
      </c>
      <c r="BF121" s="194">
        <f>IF(N121="snížená",J121,0)</f>
        <v>0</v>
      </c>
      <c r="BG121" s="194">
        <f>IF(N121="zákl. přenesená",J121,0)</f>
        <v>0</v>
      </c>
      <c r="BH121" s="194">
        <f>IF(N121="sníž. přenesená",J121,0)</f>
        <v>0</v>
      </c>
      <c r="BI121" s="194">
        <f>IF(N121="nulová",J121,0)</f>
        <v>0</v>
      </c>
      <c r="BJ121" s="193" t="s">
        <v>38</v>
      </c>
      <c r="BK121" s="194">
        <f>ROUND(I121*H121,2)</f>
        <v>0</v>
      </c>
      <c r="BL121" s="193" t="s">
        <v>115</v>
      </c>
      <c r="BM121" s="193" t="s">
        <v>128</v>
      </c>
    </row>
    <row r="122" spans="2:65" s="257" customFormat="1" x14ac:dyDescent="0.3">
      <c r="B122" s="262"/>
      <c r="D122" s="236" t="s">
        <v>117</v>
      </c>
      <c r="E122" s="258" t="s">
        <v>1</v>
      </c>
      <c r="F122" s="264" t="s">
        <v>118</v>
      </c>
      <c r="H122" s="258" t="s">
        <v>1</v>
      </c>
      <c r="I122" s="263"/>
      <c r="L122" s="262"/>
      <c r="M122" s="261"/>
      <c r="N122" s="260"/>
      <c r="O122" s="260"/>
      <c r="P122" s="260"/>
      <c r="Q122" s="260"/>
      <c r="R122" s="260"/>
      <c r="S122" s="260"/>
      <c r="T122" s="259"/>
      <c r="AT122" s="258" t="s">
        <v>117</v>
      </c>
      <c r="AU122" s="258" t="s">
        <v>42</v>
      </c>
      <c r="AV122" s="257" t="s">
        <v>38</v>
      </c>
      <c r="AW122" s="257" t="s">
        <v>19</v>
      </c>
      <c r="AX122" s="257" t="s">
        <v>37</v>
      </c>
      <c r="AY122" s="258" t="s">
        <v>108</v>
      </c>
    </row>
    <row r="123" spans="2:65" s="227" customFormat="1" x14ac:dyDescent="0.3">
      <c r="B123" s="232"/>
      <c r="D123" s="236" t="s">
        <v>117</v>
      </c>
      <c r="E123" s="228" t="s">
        <v>1</v>
      </c>
      <c r="F123" s="235" t="s">
        <v>129</v>
      </c>
      <c r="H123" s="234">
        <v>6.6959999999999997</v>
      </c>
      <c r="I123" s="233"/>
      <c r="L123" s="232"/>
      <c r="M123" s="231"/>
      <c r="N123" s="230"/>
      <c r="O123" s="230"/>
      <c r="P123" s="230"/>
      <c r="Q123" s="230"/>
      <c r="R123" s="230"/>
      <c r="S123" s="230"/>
      <c r="T123" s="229"/>
      <c r="AT123" s="228" t="s">
        <v>117</v>
      </c>
      <c r="AU123" s="228" t="s">
        <v>42</v>
      </c>
      <c r="AV123" s="227" t="s">
        <v>42</v>
      </c>
      <c r="AW123" s="227" t="s">
        <v>19</v>
      </c>
      <c r="AX123" s="227" t="s">
        <v>37</v>
      </c>
      <c r="AY123" s="228" t="s">
        <v>108</v>
      </c>
    </row>
    <row r="124" spans="2:65" s="227" customFormat="1" x14ac:dyDescent="0.3">
      <c r="B124" s="232"/>
      <c r="D124" s="236" t="s">
        <v>117</v>
      </c>
      <c r="E124" s="228" t="s">
        <v>1</v>
      </c>
      <c r="F124" s="235" t="s">
        <v>130</v>
      </c>
      <c r="H124" s="234">
        <v>23.85</v>
      </c>
      <c r="I124" s="233"/>
      <c r="L124" s="232"/>
      <c r="M124" s="231"/>
      <c r="N124" s="230"/>
      <c r="O124" s="230"/>
      <c r="P124" s="230"/>
      <c r="Q124" s="230"/>
      <c r="R124" s="230"/>
      <c r="S124" s="230"/>
      <c r="T124" s="229"/>
      <c r="AT124" s="228" t="s">
        <v>117</v>
      </c>
      <c r="AU124" s="228" t="s">
        <v>42</v>
      </c>
      <c r="AV124" s="227" t="s">
        <v>42</v>
      </c>
      <c r="AW124" s="227" t="s">
        <v>19</v>
      </c>
      <c r="AX124" s="227" t="s">
        <v>37</v>
      </c>
      <c r="AY124" s="228" t="s">
        <v>108</v>
      </c>
    </row>
    <row r="125" spans="2:65" s="227" customFormat="1" x14ac:dyDescent="0.3">
      <c r="B125" s="232"/>
      <c r="D125" s="236" t="s">
        <v>117</v>
      </c>
      <c r="E125" s="228" t="s">
        <v>1</v>
      </c>
      <c r="F125" s="235" t="s">
        <v>131</v>
      </c>
      <c r="H125" s="234">
        <v>0.86399999999999999</v>
      </c>
      <c r="I125" s="233"/>
      <c r="L125" s="232"/>
      <c r="M125" s="231"/>
      <c r="N125" s="230"/>
      <c r="O125" s="230"/>
      <c r="P125" s="230"/>
      <c r="Q125" s="230"/>
      <c r="R125" s="230"/>
      <c r="S125" s="230"/>
      <c r="T125" s="229"/>
      <c r="AT125" s="228" t="s">
        <v>117</v>
      </c>
      <c r="AU125" s="228" t="s">
        <v>42</v>
      </c>
      <c r="AV125" s="227" t="s">
        <v>42</v>
      </c>
      <c r="AW125" s="227" t="s">
        <v>19</v>
      </c>
      <c r="AX125" s="227" t="s">
        <v>37</v>
      </c>
      <c r="AY125" s="228" t="s">
        <v>108</v>
      </c>
    </row>
    <row r="126" spans="2:65" s="227" customFormat="1" x14ac:dyDescent="0.3">
      <c r="B126" s="232"/>
      <c r="D126" s="240" t="s">
        <v>117</v>
      </c>
      <c r="E126" s="239" t="s">
        <v>1</v>
      </c>
      <c r="F126" s="238" t="s">
        <v>132</v>
      </c>
      <c r="H126" s="237">
        <v>-5</v>
      </c>
      <c r="I126" s="233"/>
      <c r="L126" s="232"/>
      <c r="M126" s="231"/>
      <c r="N126" s="230"/>
      <c r="O126" s="230"/>
      <c r="P126" s="230"/>
      <c r="Q126" s="230"/>
      <c r="R126" s="230"/>
      <c r="S126" s="230"/>
      <c r="T126" s="229"/>
      <c r="AT126" s="228" t="s">
        <v>117</v>
      </c>
      <c r="AU126" s="228" t="s">
        <v>42</v>
      </c>
      <c r="AV126" s="227" t="s">
        <v>42</v>
      </c>
      <c r="AW126" s="227" t="s">
        <v>19</v>
      </c>
      <c r="AX126" s="227" t="s">
        <v>37</v>
      </c>
      <c r="AY126" s="228" t="s">
        <v>108</v>
      </c>
    </row>
    <row r="127" spans="2:65" s="188" customFormat="1" ht="22.5" customHeight="1" x14ac:dyDescent="0.3">
      <c r="B127" s="207"/>
      <c r="C127" s="206" t="s">
        <v>115</v>
      </c>
      <c r="D127" s="206" t="s">
        <v>110</v>
      </c>
      <c r="E127" s="205" t="s">
        <v>133</v>
      </c>
      <c r="F127" s="200" t="s">
        <v>134</v>
      </c>
      <c r="G127" s="204" t="s">
        <v>127</v>
      </c>
      <c r="H127" s="203">
        <v>26.41</v>
      </c>
      <c r="I127" s="202"/>
      <c r="J127" s="201">
        <f>ROUND(I127*H127,2)</f>
        <v>0</v>
      </c>
      <c r="K127" s="200" t="s">
        <v>114</v>
      </c>
      <c r="L127" s="189"/>
      <c r="M127" s="199" t="s">
        <v>1</v>
      </c>
      <c r="N127" s="224" t="s">
        <v>26</v>
      </c>
      <c r="O127" s="223"/>
      <c r="P127" s="222">
        <f>O127*H127</f>
        <v>0</v>
      </c>
      <c r="Q127" s="222">
        <v>0</v>
      </c>
      <c r="R127" s="222">
        <f>Q127*H127</f>
        <v>0</v>
      </c>
      <c r="S127" s="222">
        <v>0</v>
      </c>
      <c r="T127" s="221">
        <f>S127*H127</f>
        <v>0</v>
      </c>
      <c r="AR127" s="193" t="s">
        <v>115</v>
      </c>
      <c r="AT127" s="193" t="s">
        <v>110</v>
      </c>
      <c r="AU127" s="193" t="s">
        <v>42</v>
      </c>
      <c r="AY127" s="193" t="s">
        <v>108</v>
      </c>
      <c r="BE127" s="194">
        <f>IF(N127="základní",J127,0)</f>
        <v>0</v>
      </c>
      <c r="BF127" s="194">
        <f>IF(N127="snížená",J127,0)</f>
        <v>0</v>
      </c>
      <c r="BG127" s="194">
        <f>IF(N127="zákl. přenesená",J127,0)</f>
        <v>0</v>
      </c>
      <c r="BH127" s="194">
        <f>IF(N127="sníž. přenesená",J127,0)</f>
        <v>0</v>
      </c>
      <c r="BI127" s="194">
        <f>IF(N127="nulová",J127,0)</f>
        <v>0</v>
      </c>
      <c r="BJ127" s="193" t="s">
        <v>38</v>
      </c>
      <c r="BK127" s="194">
        <f>ROUND(I127*H127,2)</f>
        <v>0</v>
      </c>
      <c r="BL127" s="193" t="s">
        <v>115</v>
      </c>
      <c r="BM127" s="193" t="s">
        <v>135</v>
      </c>
    </row>
    <row r="128" spans="2:65" s="227" customFormat="1" x14ac:dyDescent="0.3">
      <c r="B128" s="232"/>
      <c r="D128" s="240" t="s">
        <v>117</v>
      </c>
      <c r="E128" s="239" t="s">
        <v>1</v>
      </c>
      <c r="F128" s="238" t="s">
        <v>136</v>
      </c>
      <c r="H128" s="237">
        <v>26.41</v>
      </c>
      <c r="I128" s="233"/>
      <c r="L128" s="232"/>
      <c r="M128" s="231"/>
      <c r="N128" s="230"/>
      <c r="O128" s="230"/>
      <c r="P128" s="230"/>
      <c r="Q128" s="230"/>
      <c r="R128" s="230"/>
      <c r="S128" s="230"/>
      <c r="T128" s="229"/>
      <c r="AT128" s="228" t="s">
        <v>117</v>
      </c>
      <c r="AU128" s="228" t="s">
        <v>42</v>
      </c>
      <c r="AV128" s="227" t="s">
        <v>42</v>
      </c>
      <c r="AW128" s="227" t="s">
        <v>19</v>
      </c>
      <c r="AX128" s="227" t="s">
        <v>37</v>
      </c>
      <c r="AY128" s="228" t="s">
        <v>108</v>
      </c>
    </row>
    <row r="129" spans="2:65" s="188" customFormat="1" ht="22.5" customHeight="1" x14ac:dyDescent="0.3">
      <c r="B129" s="207"/>
      <c r="C129" s="206" t="s">
        <v>137</v>
      </c>
      <c r="D129" s="206" t="s">
        <v>110</v>
      </c>
      <c r="E129" s="205" t="s">
        <v>138</v>
      </c>
      <c r="F129" s="200" t="s">
        <v>139</v>
      </c>
      <c r="G129" s="204" t="s">
        <v>127</v>
      </c>
      <c r="H129" s="203">
        <v>5</v>
      </c>
      <c r="I129" s="202"/>
      <c r="J129" s="201">
        <f>ROUND(I129*H129,2)</f>
        <v>0</v>
      </c>
      <c r="K129" s="200" t="s">
        <v>140</v>
      </c>
      <c r="L129" s="189"/>
      <c r="M129" s="199" t="s">
        <v>1</v>
      </c>
      <c r="N129" s="224" t="s">
        <v>26</v>
      </c>
      <c r="O129" s="223"/>
      <c r="P129" s="222">
        <f>O129*H129</f>
        <v>0</v>
      </c>
      <c r="Q129" s="222">
        <v>0</v>
      </c>
      <c r="R129" s="222">
        <f>Q129*H129</f>
        <v>0</v>
      </c>
      <c r="S129" s="222">
        <v>0</v>
      </c>
      <c r="T129" s="221">
        <f>S129*H129</f>
        <v>0</v>
      </c>
      <c r="AR129" s="193" t="s">
        <v>115</v>
      </c>
      <c r="AT129" s="193" t="s">
        <v>110</v>
      </c>
      <c r="AU129" s="193" t="s">
        <v>42</v>
      </c>
      <c r="AY129" s="193" t="s">
        <v>108</v>
      </c>
      <c r="BE129" s="194">
        <f>IF(N129="základní",J129,0)</f>
        <v>0</v>
      </c>
      <c r="BF129" s="194">
        <f>IF(N129="snížená",J129,0)</f>
        <v>0</v>
      </c>
      <c r="BG129" s="194">
        <f>IF(N129="zákl. přenesená",J129,0)</f>
        <v>0</v>
      </c>
      <c r="BH129" s="194">
        <f>IF(N129="sníž. přenesená",J129,0)</f>
        <v>0</v>
      </c>
      <c r="BI129" s="194">
        <f>IF(N129="nulová",J129,0)</f>
        <v>0</v>
      </c>
      <c r="BJ129" s="193" t="s">
        <v>38</v>
      </c>
      <c r="BK129" s="194">
        <f>ROUND(I129*H129,2)</f>
        <v>0</v>
      </c>
      <c r="BL129" s="193" t="s">
        <v>115</v>
      </c>
      <c r="BM129" s="193" t="s">
        <v>141</v>
      </c>
    </row>
    <row r="130" spans="2:65" s="227" customFormat="1" x14ac:dyDescent="0.3">
      <c r="B130" s="232"/>
      <c r="D130" s="240" t="s">
        <v>117</v>
      </c>
      <c r="E130" s="239" t="s">
        <v>1</v>
      </c>
      <c r="F130" s="238" t="s">
        <v>142</v>
      </c>
      <c r="H130" s="237">
        <v>5</v>
      </c>
      <c r="I130" s="233"/>
      <c r="L130" s="232"/>
      <c r="M130" s="231"/>
      <c r="N130" s="230"/>
      <c r="O130" s="230"/>
      <c r="P130" s="230"/>
      <c r="Q130" s="230"/>
      <c r="R130" s="230"/>
      <c r="S130" s="230"/>
      <c r="T130" s="229"/>
      <c r="AT130" s="228" t="s">
        <v>117</v>
      </c>
      <c r="AU130" s="228" t="s">
        <v>42</v>
      </c>
      <c r="AV130" s="227" t="s">
        <v>42</v>
      </c>
      <c r="AW130" s="227" t="s">
        <v>19</v>
      </c>
      <c r="AX130" s="227" t="s">
        <v>37</v>
      </c>
      <c r="AY130" s="228" t="s">
        <v>108</v>
      </c>
    </row>
    <row r="131" spans="2:65" s="188" customFormat="1" ht="31.5" customHeight="1" x14ac:dyDescent="0.3">
      <c r="B131" s="207"/>
      <c r="C131" s="206" t="s">
        <v>143</v>
      </c>
      <c r="D131" s="206" t="s">
        <v>110</v>
      </c>
      <c r="E131" s="205" t="s">
        <v>144</v>
      </c>
      <c r="F131" s="200" t="s">
        <v>145</v>
      </c>
      <c r="G131" s="204" t="s">
        <v>127</v>
      </c>
      <c r="H131" s="203">
        <v>5</v>
      </c>
      <c r="I131" s="202"/>
      <c r="J131" s="201">
        <f>ROUND(I131*H131,2)</f>
        <v>0</v>
      </c>
      <c r="K131" s="200" t="s">
        <v>140</v>
      </c>
      <c r="L131" s="189"/>
      <c r="M131" s="199" t="s">
        <v>1</v>
      </c>
      <c r="N131" s="224" t="s">
        <v>26</v>
      </c>
      <c r="O131" s="223"/>
      <c r="P131" s="222">
        <f>O131*H131</f>
        <v>0</v>
      </c>
      <c r="Q131" s="222">
        <v>0</v>
      </c>
      <c r="R131" s="222">
        <f>Q131*H131</f>
        <v>0</v>
      </c>
      <c r="S131" s="222">
        <v>0</v>
      </c>
      <c r="T131" s="221">
        <f>S131*H131</f>
        <v>0</v>
      </c>
      <c r="AR131" s="193" t="s">
        <v>115</v>
      </c>
      <c r="AT131" s="193" t="s">
        <v>110</v>
      </c>
      <c r="AU131" s="193" t="s">
        <v>42</v>
      </c>
      <c r="AY131" s="193" t="s">
        <v>108</v>
      </c>
      <c r="BE131" s="194">
        <f>IF(N131="základní",J131,0)</f>
        <v>0</v>
      </c>
      <c r="BF131" s="194">
        <f>IF(N131="snížená",J131,0)</f>
        <v>0</v>
      </c>
      <c r="BG131" s="194">
        <f>IF(N131="zákl. přenesená",J131,0)</f>
        <v>0</v>
      </c>
      <c r="BH131" s="194">
        <f>IF(N131="sníž. přenesená",J131,0)</f>
        <v>0</v>
      </c>
      <c r="BI131" s="194">
        <f>IF(N131="nulová",J131,0)</f>
        <v>0</v>
      </c>
      <c r="BJ131" s="193" t="s">
        <v>38</v>
      </c>
      <c r="BK131" s="194">
        <f>ROUND(I131*H131,2)</f>
        <v>0</v>
      </c>
      <c r="BL131" s="193" t="s">
        <v>115</v>
      </c>
      <c r="BM131" s="193" t="s">
        <v>146</v>
      </c>
    </row>
    <row r="132" spans="2:65" s="227" customFormat="1" x14ac:dyDescent="0.3">
      <c r="B132" s="232"/>
      <c r="D132" s="240" t="s">
        <v>117</v>
      </c>
      <c r="E132" s="239" t="s">
        <v>1</v>
      </c>
      <c r="F132" s="238" t="s">
        <v>142</v>
      </c>
      <c r="H132" s="237">
        <v>5</v>
      </c>
      <c r="I132" s="233"/>
      <c r="L132" s="232"/>
      <c r="M132" s="231"/>
      <c r="N132" s="230"/>
      <c r="O132" s="230"/>
      <c r="P132" s="230"/>
      <c r="Q132" s="230"/>
      <c r="R132" s="230"/>
      <c r="S132" s="230"/>
      <c r="T132" s="229"/>
      <c r="AT132" s="228" t="s">
        <v>117</v>
      </c>
      <c r="AU132" s="228" t="s">
        <v>42</v>
      </c>
      <c r="AV132" s="227" t="s">
        <v>42</v>
      </c>
      <c r="AW132" s="227" t="s">
        <v>19</v>
      </c>
      <c r="AX132" s="227" t="s">
        <v>37</v>
      </c>
      <c r="AY132" s="228" t="s">
        <v>108</v>
      </c>
    </row>
    <row r="133" spans="2:65" s="188" customFormat="1" ht="22.5" customHeight="1" x14ac:dyDescent="0.3">
      <c r="B133" s="207"/>
      <c r="C133" s="206" t="s">
        <v>147</v>
      </c>
      <c r="D133" s="206" t="s">
        <v>110</v>
      </c>
      <c r="E133" s="205" t="s">
        <v>148</v>
      </c>
      <c r="F133" s="200" t="s">
        <v>149</v>
      </c>
      <c r="G133" s="204" t="s">
        <v>127</v>
      </c>
      <c r="H133" s="203">
        <v>5.335</v>
      </c>
      <c r="I133" s="202"/>
      <c r="J133" s="201">
        <f>ROUND(I133*H133,2)</f>
        <v>0</v>
      </c>
      <c r="K133" s="200" t="s">
        <v>114</v>
      </c>
      <c r="L133" s="189"/>
      <c r="M133" s="199" t="s">
        <v>1</v>
      </c>
      <c r="N133" s="224" t="s">
        <v>26</v>
      </c>
      <c r="O133" s="223"/>
      <c r="P133" s="222">
        <f>O133*H133</f>
        <v>0</v>
      </c>
      <c r="Q133" s="222">
        <v>0</v>
      </c>
      <c r="R133" s="222">
        <f>Q133*H133</f>
        <v>0</v>
      </c>
      <c r="S133" s="222">
        <v>0</v>
      </c>
      <c r="T133" s="221">
        <f>S133*H133</f>
        <v>0</v>
      </c>
      <c r="AR133" s="193" t="s">
        <v>115</v>
      </c>
      <c r="AT133" s="193" t="s">
        <v>110</v>
      </c>
      <c r="AU133" s="193" t="s">
        <v>42</v>
      </c>
      <c r="AY133" s="193" t="s">
        <v>108</v>
      </c>
      <c r="BE133" s="194">
        <f>IF(N133="základní",J133,0)</f>
        <v>0</v>
      </c>
      <c r="BF133" s="194">
        <f>IF(N133="snížená",J133,0)</f>
        <v>0</v>
      </c>
      <c r="BG133" s="194">
        <f>IF(N133="zákl. přenesená",J133,0)</f>
        <v>0</v>
      </c>
      <c r="BH133" s="194">
        <f>IF(N133="sníž. přenesená",J133,0)</f>
        <v>0</v>
      </c>
      <c r="BI133" s="194">
        <f>IF(N133="nulová",J133,0)</f>
        <v>0</v>
      </c>
      <c r="BJ133" s="193" t="s">
        <v>38</v>
      </c>
      <c r="BK133" s="194">
        <f>ROUND(I133*H133,2)</f>
        <v>0</v>
      </c>
      <c r="BL133" s="193" t="s">
        <v>115</v>
      </c>
      <c r="BM133" s="193" t="s">
        <v>150</v>
      </c>
    </row>
    <row r="134" spans="2:65" s="227" customFormat="1" x14ac:dyDescent="0.3">
      <c r="B134" s="232"/>
      <c r="D134" s="236" t="s">
        <v>117</v>
      </c>
      <c r="E134" s="228" t="s">
        <v>1</v>
      </c>
      <c r="F134" s="235" t="s">
        <v>136</v>
      </c>
      <c r="H134" s="234">
        <v>26.41</v>
      </c>
      <c r="I134" s="233"/>
      <c r="L134" s="232"/>
      <c r="M134" s="231"/>
      <c r="N134" s="230"/>
      <c r="O134" s="230"/>
      <c r="P134" s="230"/>
      <c r="Q134" s="230"/>
      <c r="R134" s="230"/>
      <c r="S134" s="230"/>
      <c r="T134" s="229"/>
      <c r="AT134" s="228" t="s">
        <v>117</v>
      </c>
      <c r="AU134" s="228" t="s">
        <v>42</v>
      </c>
      <c r="AV134" s="227" t="s">
        <v>42</v>
      </c>
      <c r="AW134" s="227" t="s">
        <v>19</v>
      </c>
      <c r="AX134" s="227" t="s">
        <v>37</v>
      </c>
      <c r="AY134" s="228" t="s">
        <v>108</v>
      </c>
    </row>
    <row r="135" spans="2:65" s="227" customFormat="1" x14ac:dyDescent="0.3">
      <c r="B135" s="232"/>
      <c r="D135" s="236" t="s">
        <v>117</v>
      </c>
      <c r="E135" s="228" t="s">
        <v>1</v>
      </c>
      <c r="F135" s="235" t="s">
        <v>151</v>
      </c>
      <c r="H135" s="234">
        <v>5</v>
      </c>
      <c r="I135" s="233"/>
      <c r="L135" s="232"/>
      <c r="M135" s="231"/>
      <c r="N135" s="230"/>
      <c r="O135" s="230"/>
      <c r="P135" s="230"/>
      <c r="Q135" s="230"/>
      <c r="R135" s="230"/>
      <c r="S135" s="230"/>
      <c r="T135" s="229"/>
      <c r="AT135" s="228" t="s">
        <v>117</v>
      </c>
      <c r="AU135" s="228" t="s">
        <v>42</v>
      </c>
      <c r="AV135" s="227" t="s">
        <v>42</v>
      </c>
      <c r="AW135" s="227" t="s">
        <v>19</v>
      </c>
      <c r="AX135" s="227" t="s">
        <v>37</v>
      </c>
      <c r="AY135" s="228" t="s">
        <v>108</v>
      </c>
    </row>
    <row r="136" spans="2:65" s="227" customFormat="1" x14ac:dyDescent="0.3">
      <c r="B136" s="232"/>
      <c r="D136" s="240" t="s">
        <v>117</v>
      </c>
      <c r="E136" s="239" t="s">
        <v>1</v>
      </c>
      <c r="F136" s="238" t="s">
        <v>152</v>
      </c>
      <c r="H136" s="237">
        <v>-26.074999999999999</v>
      </c>
      <c r="I136" s="233"/>
      <c r="L136" s="232"/>
      <c r="M136" s="231"/>
      <c r="N136" s="230"/>
      <c r="O136" s="230"/>
      <c r="P136" s="230"/>
      <c r="Q136" s="230"/>
      <c r="R136" s="230"/>
      <c r="S136" s="230"/>
      <c r="T136" s="229"/>
      <c r="AT136" s="228" t="s">
        <v>117</v>
      </c>
      <c r="AU136" s="228" t="s">
        <v>42</v>
      </c>
      <c r="AV136" s="227" t="s">
        <v>42</v>
      </c>
      <c r="AW136" s="227" t="s">
        <v>19</v>
      </c>
      <c r="AX136" s="227" t="s">
        <v>37</v>
      </c>
      <c r="AY136" s="228" t="s">
        <v>108</v>
      </c>
    </row>
    <row r="137" spans="2:65" s="188" customFormat="1" ht="31.5" customHeight="1" x14ac:dyDescent="0.3">
      <c r="B137" s="207"/>
      <c r="C137" s="206" t="s">
        <v>153</v>
      </c>
      <c r="D137" s="206" t="s">
        <v>110</v>
      </c>
      <c r="E137" s="205" t="s">
        <v>154</v>
      </c>
      <c r="F137" s="200" t="s">
        <v>155</v>
      </c>
      <c r="G137" s="204" t="s">
        <v>127</v>
      </c>
      <c r="H137" s="203">
        <v>10.67</v>
      </c>
      <c r="I137" s="202"/>
      <c r="J137" s="201">
        <f>ROUND(I137*H137,2)</f>
        <v>0</v>
      </c>
      <c r="K137" s="200" t="s">
        <v>114</v>
      </c>
      <c r="L137" s="189"/>
      <c r="M137" s="199" t="s">
        <v>1</v>
      </c>
      <c r="N137" s="224" t="s">
        <v>26</v>
      </c>
      <c r="O137" s="223"/>
      <c r="P137" s="222">
        <f>O137*H137</f>
        <v>0</v>
      </c>
      <c r="Q137" s="222">
        <v>0</v>
      </c>
      <c r="R137" s="222">
        <f>Q137*H137</f>
        <v>0</v>
      </c>
      <c r="S137" s="222">
        <v>0</v>
      </c>
      <c r="T137" s="221">
        <f>S137*H137</f>
        <v>0</v>
      </c>
      <c r="AR137" s="193" t="s">
        <v>115</v>
      </c>
      <c r="AT137" s="193" t="s">
        <v>110</v>
      </c>
      <c r="AU137" s="193" t="s">
        <v>42</v>
      </c>
      <c r="AY137" s="193" t="s">
        <v>108</v>
      </c>
      <c r="BE137" s="194">
        <f>IF(N137="základní",J137,0)</f>
        <v>0</v>
      </c>
      <c r="BF137" s="194">
        <f>IF(N137="snížená",J137,0)</f>
        <v>0</v>
      </c>
      <c r="BG137" s="194">
        <f>IF(N137="zákl. přenesená",J137,0)</f>
        <v>0</v>
      </c>
      <c r="BH137" s="194">
        <f>IF(N137="sníž. přenesená",J137,0)</f>
        <v>0</v>
      </c>
      <c r="BI137" s="194">
        <f>IF(N137="nulová",J137,0)</f>
        <v>0</v>
      </c>
      <c r="BJ137" s="193" t="s">
        <v>38</v>
      </c>
      <c r="BK137" s="194">
        <f>ROUND(I137*H137,2)</f>
        <v>0</v>
      </c>
      <c r="BL137" s="193" t="s">
        <v>115</v>
      </c>
      <c r="BM137" s="193" t="s">
        <v>156</v>
      </c>
    </row>
    <row r="138" spans="2:65" s="227" customFormat="1" x14ac:dyDescent="0.3">
      <c r="B138" s="232"/>
      <c r="D138" s="236" t="s">
        <v>117</v>
      </c>
      <c r="E138" s="228" t="s">
        <v>1</v>
      </c>
      <c r="F138" s="235" t="s">
        <v>157</v>
      </c>
      <c r="H138" s="234">
        <v>5.335</v>
      </c>
      <c r="I138" s="233"/>
      <c r="L138" s="232"/>
      <c r="M138" s="231"/>
      <c r="N138" s="230"/>
      <c r="O138" s="230"/>
      <c r="P138" s="230"/>
      <c r="Q138" s="230"/>
      <c r="R138" s="230"/>
      <c r="S138" s="230"/>
      <c r="T138" s="229"/>
      <c r="AT138" s="228" t="s">
        <v>117</v>
      </c>
      <c r="AU138" s="228" t="s">
        <v>42</v>
      </c>
      <c r="AV138" s="227" t="s">
        <v>42</v>
      </c>
      <c r="AW138" s="227" t="s">
        <v>19</v>
      </c>
      <c r="AX138" s="227" t="s">
        <v>37</v>
      </c>
      <c r="AY138" s="228" t="s">
        <v>108</v>
      </c>
    </row>
    <row r="139" spans="2:65" s="227" customFormat="1" x14ac:dyDescent="0.3">
      <c r="B139" s="232"/>
      <c r="D139" s="240" t="s">
        <v>117</v>
      </c>
      <c r="F139" s="238" t="s">
        <v>158</v>
      </c>
      <c r="H139" s="237">
        <v>10.67</v>
      </c>
      <c r="I139" s="233"/>
      <c r="L139" s="232"/>
      <c r="M139" s="231"/>
      <c r="N139" s="230"/>
      <c r="O139" s="230"/>
      <c r="P139" s="230"/>
      <c r="Q139" s="230"/>
      <c r="R139" s="230"/>
      <c r="S139" s="230"/>
      <c r="T139" s="229"/>
      <c r="AT139" s="228" t="s">
        <v>117</v>
      </c>
      <c r="AU139" s="228" t="s">
        <v>42</v>
      </c>
      <c r="AV139" s="227" t="s">
        <v>42</v>
      </c>
      <c r="AW139" s="227" t="s">
        <v>2</v>
      </c>
      <c r="AX139" s="227" t="s">
        <v>38</v>
      </c>
      <c r="AY139" s="228" t="s">
        <v>108</v>
      </c>
    </row>
    <row r="140" spans="2:65" s="188" customFormat="1" ht="22.5" customHeight="1" x14ac:dyDescent="0.3">
      <c r="B140" s="207"/>
      <c r="C140" s="206" t="s">
        <v>159</v>
      </c>
      <c r="D140" s="206" t="s">
        <v>110</v>
      </c>
      <c r="E140" s="205" t="s">
        <v>160</v>
      </c>
      <c r="F140" s="200" t="s">
        <v>161</v>
      </c>
      <c r="G140" s="204" t="s">
        <v>127</v>
      </c>
      <c r="H140" s="203">
        <v>5.335</v>
      </c>
      <c r="I140" s="202"/>
      <c r="J140" s="201">
        <f>ROUND(I140*H140,2)</f>
        <v>0</v>
      </c>
      <c r="K140" s="200" t="s">
        <v>114</v>
      </c>
      <c r="L140" s="189"/>
      <c r="M140" s="199" t="s">
        <v>1</v>
      </c>
      <c r="N140" s="224" t="s">
        <v>26</v>
      </c>
      <c r="O140" s="223"/>
      <c r="P140" s="222">
        <f>O140*H140</f>
        <v>0</v>
      </c>
      <c r="Q140" s="222">
        <v>0</v>
      </c>
      <c r="R140" s="222">
        <f>Q140*H140</f>
        <v>0</v>
      </c>
      <c r="S140" s="222">
        <v>0</v>
      </c>
      <c r="T140" s="221">
        <f>S140*H140</f>
        <v>0</v>
      </c>
      <c r="AR140" s="193" t="s">
        <v>115</v>
      </c>
      <c r="AT140" s="193" t="s">
        <v>110</v>
      </c>
      <c r="AU140" s="193" t="s">
        <v>42</v>
      </c>
      <c r="AY140" s="193" t="s">
        <v>108</v>
      </c>
      <c r="BE140" s="194">
        <f>IF(N140="základní",J140,0)</f>
        <v>0</v>
      </c>
      <c r="BF140" s="194">
        <f>IF(N140="snížená",J140,0)</f>
        <v>0</v>
      </c>
      <c r="BG140" s="194">
        <f>IF(N140="zákl. přenesená",J140,0)</f>
        <v>0</v>
      </c>
      <c r="BH140" s="194">
        <f>IF(N140="sníž. přenesená",J140,0)</f>
        <v>0</v>
      </c>
      <c r="BI140" s="194">
        <f>IF(N140="nulová",J140,0)</f>
        <v>0</v>
      </c>
      <c r="BJ140" s="193" t="s">
        <v>38</v>
      </c>
      <c r="BK140" s="194">
        <f>ROUND(I140*H140,2)</f>
        <v>0</v>
      </c>
      <c r="BL140" s="193" t="s">
        <v>115</v>
      </c>
      <c r="BM140" s="193" t="s">
        <v>162</v>
      </c>
    </row>
    <row r="141" spans="2:65" s="227" customFormat="1" x14ac:dyDescent="0.3">
      <c r="B141" s="232"/>
      <c r="D141" s="240" t="s">
        <v>117</v>
      </c>
      <c r="E141" s="239" t="s">
        <v>1</v>
      </c>
      <c r="F141" s="238" t="s">
        <v>157</v>
      </c>
      <c r="H141" s="237">
        <v>5.335</v>
      </c>
      <c r="I141" s="233"/>
      <c r="L141" s="232"/>
      <c r="M141" s="231"/>
      <c r="N141" s="230"/>
      <c r="O141" s="230"/>
      <c r="P141" s="230"/>
      <c r="Q141" s="230"/>
      <c r="R141" s="230"/>
      <c r="S141" s="230"/>
      <c r="T141" s="229"/>
      <c r="AT141" s="228" t="s">
        <v>117</v>
      </c>
      <c r="AU141" s="228" t="s">
        <v>42</v>
      </c>
      <c r="AV141" s="227" t="s">
        <v>42</v>
      </c>
      <c r="AW141" s="227" t="s">
        <v>19</v>
      </c>
      <c r="AX141" s="227" t="s">
        <v>37</v>
      </c>
      <c r="AY141" s="228" t="s">
        <v>108</v>
      </c>
    </row>
    <row r="142" spans="2:65" s="188" customFormat="1" ht="22.5" customHeight="1" x14ac:dyDescent="0.3">
      <c r="B142" s="207"/>
      <c r="C142" s="206" t="s">
        <v>163</v>
      </c>
      <c r="D142" s="206" t="s">
        <v>110</v>
      </c>
      <c r="E142" s="205" t="s">
        <v>164</v>
      </c>
      <c r="F142" s="200" t="s">
        <v>165</v>
      </c>
      <c r="G142" s="204" t="s">
        <v>127</v>
      </c>
      <c r="H142" s="203">
        <v>5.335</v>
      </c>
      <c r="I142" s="202"/>
      <c r="J142" s="201">
        <f>ROUND(I142*H142,2)</f>
        <v>0</v>
      </c>
      <c r="K142" s="200" t="s">
        <v>114</v>
      </c>
      <c r="L142" s="189"/>
      <c r="M142" s="199" t="s">
        <v>1</v>
      </c>
      <c r="N142" s="224" t="s">
        <v>26</v>
      </c>
      <c r="O142" s="223"/>
      <c r="P142" s="222">
        <f>O142*H142</f>
        <v>0</v>
      </c>
      <c r="Q142" s="222">
        <v>0</v>
      </c>
      <c r="R142" s="222">
        <f>Q142*H142</f>
        <v>0</v>
      </c>
      <c r="S142" s="222">
        <v>0</v>
      </c>
      <c r="T142" s="221">
        <f>S142*H142</f>
        <v>0</v>
      </c>
      <c r="AR142" s="193" t="s">
        <v>115</v>
      </c>
      <c r="AT142" s="193" t="s">
        <v>110</v>
      </c>
      <c r="AU142" s="193" t="s">
        <v>42</v>
      </c>
      <c r="AY142" s="193" t="s">
        <v>108</v>
      </c>
      <c r="BE142" s="194">
        <f>IF(N142="základní",J142,0)</f>
        <v>0</v>
      </c>
      <c r="BF142" s="194">
        <f>IF(N142="snížená",J142,0)</f>
        <v>0</v>
      </c>
      <c r="BG142" s="194">
        <f>IF(N142="zákl. přenesená",J142,0)</f>
        <v>0</v>
      </c>
      <c r="BH142" s="194">
        <f>IF(N142="sníž. přenesená",J142,0)</f>
        <v>0</v>
      </c>
      <c r="BI142" s="194">
        <f>IF(N142="nulová",J142,0)</f>
        <v>0</v>
      </c>
      <c r="BJ142" s="193" t="s">
        <v>38</v>
      </c>
      <c r="BK142" s="194">
        <f>ROUND(I142*H142,2)</f>
        <v>0</v>
      </c>
      <c r="BL142" s="193" t="s">
        <v>115</v>
      </c>
      <c r="BM142" s="193" t="s">
        <v>166</v>
      </c>
    </row>
    <row r="143" spans="2:65" s="227" customFormat="1" x14ac:dyDescent="0.3">
      <c r="B143" s="232"/>
      <c r="D143" s="240" t="s">
        <v>117</v>
      </c>
      <c r="E143" s="239" t="s">
        <v>1</v>
      </c>
      <c r="F143" s="238" t="s">
        <v>157</v>
      </c>
      <c r="H143" s="237">
        <v>5.335</v>
      </c>
      <c r="I143" s="233"/>
      <c r="L143" s="232"/>
      <c r="M143" s="231"/>
      <c r="N143" s="230"/>
      <c r="O143" s="230"/>
      <c r="P143" s="230"/>
      <c r="Q143" s="230"/>
      <c r="R143" s="230"/>
      <c r="S143" s="230"/>
      <c r="T143" s="229"/>
      <c r="AT143" s="228" t="s">
        <v>117</v>
      </c>
      <c r="AU143" s="228" t="s">
        <v>42</v>
      </c>
      <c r="AV143" s="227" t="s">
        <v>42</v>
      </c>
      <c r="AW143" s="227" t="s">
        <v>19</v>
      </c>
      <c r="AX143" s="227" t="s">
        <v>37</v>
      </c>
      <c r="AY143" s="228" t="s">
        <v>108</v>
      </c>
    </row>
    <row r="144" spans="2:65" s="188" customFormat="1" ht="22.5" customHeight="1" x14ac:dyDescent="0.3">
      <c r="B144" s="207"/>
      <c r="C144" s="206" t="s">
        <v>167</v>
      </c>
      <c r="D144" s="206" t="s">
        <v>110</v>
      </c>
      <c r="E144" s="205" t="s">
        <v>168</v>
      </c>
      <c r="F144" s="200" t="s">
        <v>169</v>
      </c>
      <c r="G144" s="204" t="s">
        <v>170</v>
      </c>
      <c r="H144" s="203">
        <v>9.3360000000000003</v>
      </c>
      <c r="I144" s="202"/>
      <c r="J144" s="201">
        <f>ROUND(I144*H144,2)</f>
        <v>0</v>
      </c>
      <c r="K144" s="200" t="s">
        <v>114</v>
      </c>
      <c r="L144" s="189"/>
      <c r="M144" s="199" t="s">
        <v>1</v>
      </c>
      <c r="N144" s="224" t="s">
        <v>26</v>
      </c>
      <c r="O144" s="223"/>
      <c r="P144" s="222">
        <f>O144*H144</f>
        <v>0</v>
      </c>
      <c r="Q144" s="222">
        <v>0</v>
      </c>
      <c r="R144" s="222">
        <f>Q144*H144</f>
        <v>0</v>
      </c>
      <c r="S144" s="222">
        <v>0</v>
      </c>
      <c r="T144" s="221">
        <f>S144*H144</f>
        <v>0</v>
      </c>
      <c r="AR144" s="193" t="s">
        <v>115</v>
      </c>
      <c r="AT144" s="193" t="s">
        <v>110</v>
      </c>
      <c r="AU144" s="193" t="s">
        <v>42</v>
      </c>
      <c r="AY144" s="193" t="s">
        <v>108</v>
      </c>
      <c r="BE144" s="194">
        <f>IF(N144="základní",J144,0)</f>
        <v>0</v>
      </c>
      <c r="BF144" s="194">
        <f>IF(N144="snížená",J144,0)</f>
        <v>0</v>
      </c>
      <c r="BG144" s="194">
        <f>IF(N144="zákl. přenesená",J144,0)</f>
        <v>0</v>
      </c>
      <c r="BH144" s="194">
        <f>IF(N144="sníž. přenesená",J144,0)</f>
        <v>0</v>
      </c>
      <c r="BI144" s="194">
        <f>IF(N144="nulová",J144,0)</f>
        <v>0</v>
      </c>
      <c r="BJ144" s="193" t="s">
        <v>38</v>
      </c>
      <c r="BK144" s="194">
        <f>ROUND(I144*H144,2)</f>
        <v>0</v>
      </c>
      <c r="BL144" s="193" t="s">
        <v>115</v>
      </c>
      <c r="BM144" s="193" t="s">
        <v>171</v>
      </c>
    </row>
    <row r="145" spans="2:65" s="227" customFormat="1" x14ac:dyDescent="0.3">
      <c r="B145" s="232"/>
      <c r="D145" s="240" t="s">
        <v>117</v>
      </c>
      <c r="E145" s="239" t="s">
        <v>1</v>
      </c>
      <c r="F145" s="238" t="s">
        <v>172</v>
      </c>
      <c r="H145" s="237">
        <v>9.3360000000000003</v>
      </c>
      <c r="I145" s="233"/>
      <c r="L145" s="232"/>
      <c r="M145" s="231"/>
      <c r="N145" s="230"/>
      <c r="O145" s="230"/>
      <c r="P145" s="230"/>
      <c r="Q145" s="230"/>
      <c r="R145" s="230"/>
      <c r="S145" s="230"/>
      <c r="T145" s="229"/>
      <c r="AT145" s="228" t="s">
        <v>117</v>
      </c>
      <c r="AU145" s="228" t="s">
        <v>42</v>
      </c>
      <c r="AV145" s="227" t="s">
        <v>42</v>
      </c>
      <c r="AW145" s="227" t="s">
        <v>19</v>
      </c>
      <c r="AX145" s="227" t="s">
        <v>37</v>
      </c>
      <c r="AY145" s="228" t="s">
        <v>108</v>
      </c>
    </row>
    <row r="146" spans="2:65" s="188" customFormat="1" ht="31.5" customHeight="1" x14ac:dyDescent="0.3">
      <c r="B146" s="207"/>
      <c r="C146" s="206" t="s">
        <v>173</v>
      </c>
      <c r="D146" s="206" t="s">
        <v>110</v>
      </c>
      <c r="E146" s="205" t="s">
        <v>174</v>
      </c>
      <c r="F146" s="200" t="s">
        <v>175</v>
      </c>
      <c r="G146" s="204" t="s">
        <v>127</v>
      </c>
      <c r="H146" s="203">
        <v>26.074999999999999</v>
      </c>
      <c r="I146" s="202"/>
      <c r="J146" s="201">
        <f>ROUND(I146*H146,2)</f>
        <v>0</v>
      </c>
      <c r="K146" s="200" t="s">
        <v>114</v>
      </c>
      <c r="L146" s="189"/>
      <c r="M146" s="199" t="s">
        <v>1</v>
      </c>
      <c r="N146" s="224" t="s">
        <v>26</v>
      </c>
      <c r="O146" s="223"/>
      <c r="P146" s="222">
        <f>O146*H146</f>
        <v>0</v>
      </c>
      <c r="Q146" s="222">
        <v>0</v>
      </c>
      <c r="R146" s="222">
        <f>Q146*H146</f>
        <v>0</v>
      </c>
      <c r="S146" s="222">
        <v>0</v>
      </c>
      <c r="T146" s="221">
        <f>S146*H146</f>
        <v>0</v>
      </c>
      <c r="AR146" s="193" t="s">
        <v>115</v>
      </c>
      <c r="AT146" s="193" t="s">
        <v>110</v>
      </c>
      <c r="AU146" s="193" t="s">
        <v>42</v>
      </c>
      <c r="AY146" s="193" t="s">
        <v>108</v>
      </c>
      <c r="BE146" s="194">
        <f>IF(N146="základní",J146,0)</f>
        <v>0</v>
      </c>
      <c r="BF146" s="194">
        <f>IF(N146="snížená",J146,0)</f>
        <v>0</v>
      </c>
      <c r="BG146" s="194">
        <f>IF(N146="zákl. přenesená",J146,0)</f>
        <v>0</v>
      </c>
      <c r="BH146" s="194">
        <f>IF(N146="sníž. přenesená",J146,0)</f>
        <v>0</v>
      </c>
      <c r="BI146" s="194">
        <f>IF(N146="nulová",J146,0)</f>
        <v>0</v>
      </c>
      <c r="BJ146" s="193" t="s">
        <v>38</v>
      </c>
      <c r="BK146" s="194">
        <f>ROUND(I146*H146,2)</f>
        <v>0</v>
      </c>
      <c r="BL146" s="193" t="s">
        <v>115</v>
      </c>
      <c r="BM146" s="193" t="s">
        <v>176</v>
      </c>
    </row>
    <row r="147" spans="2:65" s="257" customFormat="1" x14ac:dyDescent="0.3">
      <c r="B147" s="262"/>
      <c r="D147" s="236" t="s">
        <v>117</v>
      </c>
      <c r="E147" s="258" t="s">
        <v>1</v>
      </c>
      <c r="F147" s="264" t="s">
        <v>118</v>
      </c>
      <c r="H147" s="258" t="s">
        <v>1</v>
      </c>
      <c r="I147" s="263"/>
      <c r="L147" s="262"/>
      <c r="M147" s="261"/>
      <c r="N147" s="260"/>
      <c r="O147" s="260"/>
      <c r="P147" s="260"/>
      <c r="Q147" s="260"/>
      <c r="R147" s="260"/>
      <c r="S147" s="260"/>
      <c r="T147" s="259"/>
      <c r="AT147" s="258" t="s">
        <v>117</v>
      </c>
      <c r="AU147" s="258" t="s">
        <v>42</v>
      </c>
      <c r="AV147" s="257" t="s">
        <v>38</v>
      </c>
      <c r="AW147" s="257" t="s">
        <v>19</v>
      </c>
      <c r="AX147" s="257" t="s">
        <v>37</v>
      </c>
      <c r="AY147" s="258" t="s">
        <v>108</v>
      </c>
    </row>
    <row r="148" spans="2:65" s="227" customFormat="1" x14ac:dyDescent="0.3">
      <c r="B148" s="232"/>
      <c r="D148" s="236" t="s">
        <v>117</v>
      </c>
      <c r="E148" s="228" t="s">
        <v>1</v>
      </c>
      <c r="F148" s="235" t="s">
        <v>177</v>
      </c>
      <c r="H148" s="234">
        <v>6.2</v>
      </c>
      <c r="I148" s="233"/>
      <c r="L148" s="232"/>
      <c r="M148" s="231"/>
      <c r="N148" s="230"/>
      <c r="O148" s="230"/>
      <c r="P148" s="230"/>
      <c r="Q148" s="230"/>
      <c r="R148" s="230"/>
      <c r="S148" s="230"/>
      <c r="T148" s="229"/>
      <c r="AT148" s="228" t="s">
        <v>117</v>
      </c>
      <c r="AU148" s="228" t="s">
        <v>42</v>
      </c>
      <c r="AV148" s="227" t="s">
        <v>42</v>
      </c>
      <c r="AW148" s="227" t="s">
        <v>19</v>
      </c>
      <c r="AX148" s="227" t="s">
        <v>37</v>
      </c>
      <c r="AY148" s="228" t="s">
        <v>108</v>
      </c>
    </row>
    <row r="149" spans="2:65" s="227" customFormat="1" x14ac:dyDescent="0.3">
      <c r="B149" s="232"/>
      <c r="D149" s="240" t="s">
        <v>117</v>
      </c>
      <c r="E149" s="239" t="s">
        <v>1</v>
      </c>
      <c r="F149" s="238" t="s">
        <v>178</v>
      </c>
      <c r="H149" s="237">
        <v>19.875</v>
      </c>
      <c r="I149" s="233"/>
      <c r="L149" s="232"/>
      <c r="M149" s="231"/>
      <c r="N149" s="230"/>
      <c r="O149" s="230"/>
      <c r="P149" s="230"/>
      <c r="Q149" s="230"/>
      <c r="R149" s="230"/>
      <c r="S149" s="230"/>
      <c r="T149" s="229"/>
      <c r="AT149" s="228" t="s">
        <v>117</v>
      </c>
      <c r="AU149" s="228" t="s">
        <v>42</v>
      </c>
      <c r="AV149" s="227" t="s">
        <v>42</v>
      </c>
      <c r="AW149" s="227" t="s">
        <v>19</v>
      </c>
      <c r="AX149" s="227" t="s">
        <v>37</v>
      </c>
      <c r="AY149" s="228" t="s">
        <v>108</v>
      </c>
    </row>
    <row r="150" spans="2:65" s="188" customFormat="1" ht="22.5" customHeight="1" x14ac:dyDescent="0.3">
      <c r="B150" s="207"/>
      <c r="C150" s="206" t="s">
        <v>179</v>
      </c>
      <c r="D150" s="206" t="s">
        <v>110</v>
      </c>
      <c r="E150" s="205" t="s">
        <v>180</v>
      </c>
      <c r="F150" s="200" t="s">
        <v>181</v>
      </c>
      <c r="G150" s="204" t="s">
        <v>113</v>
      </c>
      <c r="H150" s="203">
        <v>39.799999999999997</v>
      </c>
      <c r="I150" s="202"/>
      <c r="J150" s="201">
        <f>ROUND(I150*H150,2)</f>
        <v>0</v>
      </c>
      <c r="K150" s="200" t="s">
        <v>114</v>
      </c>
      <c r="L150" s="189"/>
      <c r="M150" s="199" t="s">
        <v>1</v>
      </c>
      <c r="N150" s="224" t="s">
        <v>26</v>
      </c>
      <c r="O150" s="223"/>
      <c r="P150" s="222">
        <f>O150*H150</f>
        <v>0</v>
      </c>
      <c r="Q150" s="222">
        <v>0</v>
      </c>
      <c r="R150" s="222">
        <f>Q150*H150</f>
        <v>0</v>
      </c>
      <c r="S150" s="222">
        <v>0</v>
      </c>
      <c r="T150" s="221">
        <f>S150*H150</f>
        <v>0</v>
      </c>
      <c r="AR150" s="193" t="s">
        <v>115</v>
      </c>
      <c r="AT150" s="193" t="s">
        <v>110</v>
      </c>
      <c r="AU150" s="193" t="s">
        <v>42</v>
      </c>
      <c r="AY150" s="193" t="s">
        <v>108</v>
      </c>
      <c r="BE150" s="194">
        <f>IF(N150="základní",J150,0)</f>
        <v>0</v>
      </c>
      <c r="BF150" s="194">
        <f>IF(N150="snížená",J150,0)</f>
        <v>0</v>
      </c>
      <c r="BG150" s="194">
        <f>IF(N150="zákl. přenesená",J150,0)</f>
        <v>0</v>
      </c>
      <c r="BH150" s="194">
        <f>IF(N150="sníž. přenesená",J150,0)</f>
        <v>0</v>
      </c>
      <c r="BI150" s="194">
        <f>IF(N150="nulová",J150,0)</f>
        <v>0</v>
      </c>
      <c r="BJ150" s="193" t="s">
        <v>38</v>
      </c>
      <c r="BK150" s="194">
        <f>ROUND(I150*H150,2)</f>
        <v>0</v>
      </c>
      <c r="BL150" s="193" t="s">
        <v>115</v>
      </c>
      <c r="BM150" s="193" t="s">
        <v>182</v>
      </c>
    </row>
    <row r="151" spans="2:65" s="257" customFormat="1" x14ac:dyDescent="0.3">
      <c r="B151" s="262"/>
      <c r="D151" s="236" t="s">
        <v>117</v>
      </c>
      <c r="E151" s="258" t="s">
        <v>1</v>
      </c>
      <c r="F151" s="264" t="s">
        <v>183</v>
      </c>
      <c r="H151" s="258" t="s">
        <v>1</v>
      </c>
      <c r="I151" s="263"/>
      <c r="L151" s="262"/>
      <c r="M151" s="261"/>
      <c r="N151" s="260"/>
      <c r="O151" s="260"/>
      <c r="P151" s="260"/>
      <c r="Q151" s="260"/>
      <c r="R151" s="260"/>
      <c r="S151" s="260"/>
      <c r="T151" s="259"/>
      <c r="AT151" s="258" t="s">
        <v>117</v>
      </c>
      <c r="AU151" s="258" t="s">
        <v>42</v>
      </c>
      <c r="AV151" s="257" t="s">
        <v>38</v>
      </c>
      <c r="AW151" s="257" t="s">
        <v>19</v>
      </c>
      <c r="AX151" s="257" t="s">
        <v>37</v>
      </c>
      <c r="AY151" s="258" t="s">
        <v>108</v>
      </c>
    </row>
    <row r="152" spans="2:65" s="227" customFormat="1" x14ac:dyDescent="0.3">
      <c r="B152" s="232"/>
      <c r="D152" s="240" t="s">
        <v>117</v>
      </c>
      <c r="E152" s="239" t="s">
        <v>1</v>
      </c>
      <c r="F152" s="238" t="s">
        <v>184</v>
      </c>
      <c r="H152" s="237">
        <v>39.799999999999997</v>
      </c>
      <c r="I152" s="233"/>
      <c r="L152" s="232"/>
      <c r="M152" s="231"/>
      <c r="N152" s="230"/>
      <c r="O152" s="230"/>
      <c r="P152" s="230"/>
      <c r="Q152" s="230"/>
      <c r="R152" s="230"/>
      <c r="S152" s="230"/>
      <c r="T152" s="229"/>
      <c r="AT152" s="228" t="s">
        <v>117</v>
      </c>
      <c r="AU152" s="228" t="s">
        <v>42</v>
      </c>
      <c r="AV152" s="227" t="s">
        <v>42</v>
      </c>
      <c r="AW152" s="227" t="s">
        <v>19</v>
      </c>
      <c r="AX152" s="227" t="s">
        <v>37</v>
      </c>
      <c r="AY152" s="228" t="s">
        <v>108</v>
      </c>
    </row>
    <row r="153" spans="2:65" s="188" customFormat="1" ht="22.5" customHeight="1" x14ac:dyDescent="0.3">
      <c r="B153" s="207"/>
      <c r="C153" s="252" t="s">
        <v>185</v>
      </c>
      <c r="D153" s="252" t="s">
        <v>186</v>
      </c>
      <c r="E153" s="251" t="s">
        <v>187</v>
      </c>
      <c r="F153" s="246" t="s">
        <v>188</v>
      </c>
      <c r="G153" s="250" t="s">
        <v>189</v>
      </c>
      <c r="H153" s="249">
        <v>0.995</v>
      </c>
      <c r="I153" s="248"/>
      <c r="J153" s="247">
        <f>ROUND(I153*H153,2)</f>
        <v>0</v>
      </c>
      <c r="K153" s="246" t="s">
        <v>114</v>
      </c>
      <c r="L153" s="245"/>
      <c r="M153" s="244" t="s">
        <v>1</v>
      </c>
      <c r="N153" s="243" t="s">
        <v>26</v>
      </c>
      <c r="O153" s="223"/>
      <c r="P153" s="222">
        <f>O153*H153</f>
        <v>0</v>
      </c>
      <c r="Q153" s="222">
        <v>1E-3</v>
      </c>
      <c r="R153" s="222">
        <f>Q153*H153</f>
        <v>9.9500000000000001E-4</v>
      </c>
      <c r="S153" s="222">
        <v>0</v>
      </c>
      <c r="T153" s="221">
        <f>S153*H153</f>
        <v>0</v>
      </c>
      <c r="AR153" s="193" t="s">
        <v>153</v>
      </c>
      <c r="AT153" s="193" t="s">
        <v>186</v>
      </c>
      <c r="AU153" s="193" t="s">
        <v>42</v>
      </c>
      <c r="AY153" s="193" t="s">
        <v>108</v>
      </c>
      <c r="BE153" s="194">
        <f>IF(N153="základní",J153,0)</f>
        <v>0</v>
      </c>
      <c r="BF153" s="194">
        <f>IF(N153="snížená",J153,0)</f>
        <v>0</v>
      </c>
      <c r="BG153" s="194">
        <f>IF(N153="zákl. přenesená",J153,0)</f>
        <v>0</v>
      </c>
      <c r="BH153" s="194">
        <f>IF(N153="sníž. přenesená",J153,0)</f>
        <v>0</v>
      </c>
      <c r="BI153" s="194">
        <f>IF(N153="nulová",J153,0)</f>
        <v>0</v>
      </c>
      <c r="BJ153" s="193" t="s">
        <v>38</v>
      </c>
      <c r="BK153" s="194">
        <f>ROUND(I153*H153,2)</f>
        <v>0</v>
      </c>
      <c r="BL153" s="193" t="s">
        <v>115</v>
      </c>
      <c r="BM153" s="193" t="s">
        <v>190</v>
      </c>
    </row>
    <row r="154" spans="2:65" s="227" customFormat="1" x14ac:dyDescent="0.3">
      <c r="B154" s="232"/>
      <c r="D154" s="240" t="s">
        <v>117</v>
      </c>
      <c r="F154" s="238" t="s">
        <v>191</v>
      </c>
      <c r="H154" s="237">
        <v>0.995</v>
      </c>
      <c r="I154" s="233"/>
      <c r="L154" s="232"/>
      <c r="M154" s="231"/>
      <c r="N154" s="230"/>
      <c r="O154" s="230"/>
      <c r="P154" s="230"/>
      <c r="Q154" s="230"/>
      <c r="R154" s="230"/>
      <c r="S154" s="230"/>
      <c r="T154" s="229"/>
      <c r="AT154" s="228" t="s">
        <v>117</v>
      </c>
      <c r="AU154" s="228" t="s">
        <v>42</v>
      </c>
      <c r="AV154" s="227" t="s">
        <v>42</v>
      </c>
      <c r="AW154" s="227" t="s">
        <v>2</v>
      </c>
      <c r="AX154" s="227" t="s">
        <v>38</v>
      </c>
      <c r="AY154" s="228" t="s">
        <v>108</v>
      </c>
    </row>
    <row r="155" spans="2:65" s="188" customFormat="1" ht="31.5" customHeight="1" x14ac:dyDescent="0.3">
      <c r="B155" s="207"/>
      <c r="C155" s="206" t="s">
        <v>5</v>
      </c>
      <c r="D155" s="206" t="s">
        <v>110</v>
      </c>
      <c r="E155" s="205" t="s">
        <v>192</v>
      </c>
      <c r="F155" s="200" t="s">
        <v>193</v>
      </c>
      <c r="G155" s="204" t="s">
        <v>113</v>
      </c>
      <c r="H155" s="203">
        <v>39.799999999999997</v>
      </c>
      <c r="I155" s="202"/>
      <c r="J155" s="201">
        <f>ROUND(I155*H155,2)</f>
        <v>0</v>
      </c>
      <c r="K155" s="200" t="s">
        <v>114</v>
      </c>
      <c r="L155" s="189"/>
      <c r="M155" s="199" t="s">
        <v>1</v>
      </c>
      <c r="N155" s="224" t="s">
        <v>26</v>
      </c>
      <c r="O155" s="223"/>
      <c r="P155" s="222">
        <f>O155*H155</f>
        <v>0</v>
      </c>
      <c r="Q155" s="222">
        <v>0</v>
      </c>
      <c r="R155" s="222">
        <f>Q155*H155</f>
        <v>0</v>
      </c>
      <c r="S155" s="222">
        <v>0</v>
      </c>
      <c r="T155" s="221">
        <f>S155*H155</f>
        <v>0</v>
      </c>
      <c r="AR155" s="193" t="s">
        <v>115</v>
      </c>
      <c r="AT155" s="193" t="s">
        <v>110</v>
      </c>
      <c r="AU155" s="193" t="s">
        <v>42</v>
      </c>
      <c r="AY155" s="193" t="s">
        <v>108</v>
      </c>
      <c r="BE155" s="194">
        <f>IF(N155="základní",J155,0)</f>
        <v>0</v>
      </c>
      <c r="BF155" s="194">
        <f>IF(N155="snížená",J155,0)</f>
        <v>0</v>
      </c>
      <c r="BG155" s="194">
        <f>IF(N155="zákl. přenesená",J155,0)</f>
        <v>0</v>
      </c>
      <c r="BH155" s="194">
        <f>IF(N155="sníž. přenesená",J155,0)</f>
        <v>0</v>
      </c>
      <c r="BI155" s="194">
        <f>IF(N155="nulová",J155,0)</f>
        <v>0</v>
      </c>
      <c r="BJ155" s="193" t="s">
        <v>38</v>
      </c>
      <c r="BK155" s="194">
        <f>ROUND(I155*H155,2)</f>
        <v>0</v>
      </c>
      <c r="BL155" s="193" t="s">
        <v>115</v>
      </c>
      <c r="BM155" s="193" t="s">
        <v>194</v>
      </c>
    </row>
    <row r="156" spans="2:65" s="257" customFormat="1" x14ac:dyDescent="0.3">
      <c r="B156" s="262"/>
      <c r="D156" s="236" t="s">
        <v>117</v>
      </c>
      <c r="E156" s="258" t="s">
        <v>1</v>
      </c>
      <c r="F156" s="264" t="s">
        <v>183</v>
      </c>
      <c r="H156" s="258" t="s">
        <v>1</v>
      </c>
      <c r="I156" s="263"/>
      <c r="L156" s="262"/>
      <c r="M156" s="261"/>
      <c r="N156" s="260"/>
      <c r="O156" s="260"/>
      <c r="P156" s="260"/>
      <c r="Q156" s="260"/>
      <c r="R156" s="260"/>
      <c r="S156" s="260"/>
      <c r="T156" s="259"/>
      <c r="AT156" s="258" t="s">
        <v>117</v>
      </c>
      <c r="AU156" s="258" t="s">
        <v>42</v>
      </c>
      <c r="AV156" s="257" t="s">
        <v>38</v>
      </c>
      <c r="AW156" s="257" t="s">
        <v>19</v>
      </c>
      <c r="AX156" s="257" t="s">
        <v>37</v>
      </c>
      <c r="AY156" s="258" t="s">
        <v>108</v>
      </c>
    </row>
    <row r="157" spans="2:65" s="227" customFormat="1" x14ac:dyDescent="0.3">
      <c r="B157" s="232"/>
      <c r="D157" s="240" t="s">
        <v>117</v>
      </c>
      <c r="E157" s="239" t="s">
        <v>1</v>
      </c>
      <c r="F157" s="238" t="s">
        <v>184</v>
      </c>
      <c r="H157" s="237">
        <v>39.799999999999997</v>
      </c>
      <c r="I157" s="233"/>
      <c r="L157" s="232"/>
      <c r="M157" s="231"/>
      <c r="N157" s="230"/>
      <c r="O157" s="230"/>
      <c r="P157" s="230"/>
      <c r="Q157" s="230"/>
      <c r="R157" s="230"/>
      <c r="S157" s="230"/>
      <c r="T157" s="229"/>
      <c r="AT157" s="228" t="s">
        <v>117</v>
      </c>
      <c r="AU157" s="228" t="s">
        <v>42</v>
      </c>
      <c r="AV157" s="227" t="s">
        <v>42</v>
      </c>
      <c r="AW157" s="227" t="s">
        <v>19</v>
      </c>
      <c r="AX157" s="227" t="s">
        <v>37</v>
      </c>
      <c r="AY157" s="228" t="s">
        <v>108</v>
      </c>
    </row>
    <row r="158" spans="2:65" s="188" customFormat="1" ht="22.5" customHeight="1" x14ac:dyDescent="0.3">
      <c r="B158" s="207"/>
      <c r="C158" s="252" t="s">
        <v>195</v>
      </c>
      <c r="D158" s="252" t="s">
        <v>186</v>
      </c>
      <c r="E158" s="251" t="s">
        <v>196</v>
      </c>
      <c r="F158" s="246" t="s">
        <v>197</v>
      </c>
      <c r="G158" s="250" t="s">
        <v>127</v>
      </c>
      <c r="H158" s="249">
        <v>2.3079999999999998</v>
      </c>
      <c r="I158" s="248"/>
      <c r="J158" s="247">
        <f>ROUND(I158*H158,2)</f>
        <v>0</v>
      </c>
      <c r="K158" s="246" t="s">
        <v>114</v>
      </c>
      <c r="L158" s="245"/>
      <c r="M158" s="244" t="s">
        <v>1</v>
      </c>
      <c r="N158" s="243" t="s">
        <v>26</v>
      </c>
      <c r="O158" s="223"/>
      <c r="P158" s="222">
        <f>O158*H158</f>
        <v>0</v>
      </c>
      <c r="Q158" s="222">
        <v>0.21</v>
      </c>
      <c r="R158" s="222">
        <f>Q158*H158</f>
        <v>0.48467999999999994</v>
      </c>
      <c r="S158" s="222">
        <v>0</v>
      </c>
      <c r="T158" s="221">
        <f>S158*H158</f>
        <v>0</v>
      </c>
      <c r="AR158" s="193" t="s">
        <v>153</v>
      </c>
      <c r="AT158" s="193" t="s">
        <v>186</v>
      </c>
      <c r="AU158" s="193" t="s">
        <v>42</v>
      </c>
      <c r="AY158" s="193" t="s">
        <v>108</v>
      </c>
      <c r="BE158" s="194">
        <f>IF(N158="základní",J158,0)</f>
        <v>0</v>
      </c>
      <c r="BF158" s="194">
        <f>IF(N158="snížená",J158,0)</f>
        <v>0</v>
      </c>
      <c r="BG158" s="194">
        <f>IF(N158="zákl. přenesená",J158,0)</f>
        <v>0</v>
      </c>
      <c r="BH158" s="194">
        <f>IF(N158="sníž. přenesená",J158,0)</f>
        <v>0</v>
      </c>
      <c r="BI158" s="194">
        <f>IF(N158="nulová",J158,0)</f>
        <v>0</v>
      </c>
      <c r="BJ158" s="193" t="s">
        <v>38</v>
      </c>
      <c r="BK158" s="194">
        <f>ROUND(I158*H158,2)</f>
        <v>0</v>
      </c>
      <c r="BL158" s="193" t="s">
        <v>115</v>
      </c>
      <c r="BM158" s="193" t="s">
        <v>198</v>
      </c>
    </row>
    <row r="159" spans="2:65" s="227" customFormat="1" x14ac:dyDescent="0.3">
      <c r="B159" s="232"/>
      <c r="D159" s="240" t="s">
        <v>117</v>
      </c>
      <c r="F159" s="238" t="s">
        <v>199</v>
      </c>
      <c r="H159" s="237">
        <v>2.3079999999999998</v>
      </c>
      <c r="I159" s="233"/>
      <c r="L159" s="232"/>
      <c r="M159" s="231"/>
      <c r="N159" s="230"/>
      <c r="O159" s="230"/>
      <c r="P159" s="230"/>
      <c r="Q159" s="230"/>
      <c r="R159" s="230"/>
      <c r="S159" s="230"/>
      <c r="T159" s="229"/>
      <c r="AT159" s="228" t="s">
        <v>117</v>
      </c>
      <c r="AU159" s="228" t="s">
        <v>42</v>
      </c>
      <c r="AV159" s="227" t="s">
        <v>42</v>
      </c>
      <c r="AW159" s="227" t="s">
        <v>2</v>
      </c>
      <c r="AX159" s="227" t="s">
        <v>38</v>
      </c>
      <c r="AY159" s="228" t="s">
        <v>108</v>
      </c>
    </row>
    <row r="160" spans="2:65" s="188" customFormat="1" ht="22.5" customHeight="1" x14ac:dyDescent="0.3">
      <c r="B160" s="207"/>
      <c r="C160" s="206" t="s">
        <v>200</v>
      </c>
      <c r="D160" s="206" t="s">
        <v>110</v>
      </c>
      <c r="E160" s="205" t="s">
        <v>201</v>
      </c>
      <c r="F160" s="200" t="s">
        <v>202</v>
      </c>
      <c r="G160" s="204" t="s">
        <v>113</v>
      </c>
      <c r="H160" s="203">
        <v>39.799999999999997</v>
      </c>
      <c r="I160" s="202"/>
      <c r="J160" s="201">
        <f>ROUND(I160*H160,2)</f>
        <v>0</v>
      </c>
      <c r="K160" s="200" t="s">
        <v>114</v>
      </c>
      <c r="L160" s="189"/>
      <c r="M160" s="199" t="s">
        <v>1</v>
      </c>
      <c r="N160" s="224" t="s">
        <v>26</v>
      </c>
      <c r="O160" s="223"/>
      <c r="P160" s="222">
        <f>O160*H160</f>
        <v>0</v>
      </c>
      <c r="Q160" s="222">
        <v>0</v>
      </c>
      <c r="R160" s="222">
        <f>Q160*H160</f>
        <v>0</v>
      </c>
      <c r="S160" s="222">
        <v>0</v>
      </c>
      <c r="T160" s="221">
        <f>S160*H160</f>
        <v>0</v>
      </c>
      <c r="AR160" s="193" t="s">
        <v>115</v>
      </c>
      <c r="AT160" s="193" t="s">
        <v>110</v>
      </c>
      <c r="AU160" s="193" t="s">
        <v>42</v>
      </c>
      <c r="AY160" s="193" t="s">
        <v>108</v>
      </c>
      <c r="BE160" s="194">
        <f>IF(N160="základní",J160,0)</f>
        <v>0</v>
      </c>
      <c r="BF160" s="194">
        <f>IF(N160="snížená",J160,0)</f>
        <v>0</v>
      </c>
      <c r="BG160" s="194">
        <f>IF(N160="zákl. přenesená",J160,0)</f>
        <v>0</v>
      </c>
      <c r="BH160" s="194">
        <f>IF(N160="sníž. přenesená",J160,0)</f>
        <v>0</v>
      </c>
      <c r="BI160" s="194">
        <f>IF(N160="nulová",J160,0)</f>
        <v>0</v>
      </c>
      <c r="BJ160" s="193" t="s">
        <v>38</v>
      </c>
      <c r="BK160" s="194">
        <f>ROUND(I160*H160,2)</f>
        <v>0</v>
      </c>
      <c r="BL160" s="193" t="s">
        <v>115</v>
      </c>
      <c r="BM160" s="193" t="s">
        <v>203</v>
      </c>
    </row>
    <row r="161" spans="2:65" s="257" customFormat="1" x14ac:dyDescent="0.3">
      <c r="B161" s="262"/>
      <c r="D161" s="236" t="s">
        <v>117</v>
      </c>
      <c r="E161" s="258" t="s">
        <v>1</v>
      </c>
      <c r="F161" s="264" t="s">
        <v>183</v>
      </c>
      <c r="H161" s="258" t="s">
        <v>1</v>
      </c>
      <c r="I161" s="263"/>
      <c r="L161" s="262"/>
      <c r="M161" s="261"/>
      <c r="N161" s="260"/>
      <c r="O161" s="260"/>
      <c r="P161" s="260"/>
      <c r="Q161" s="260"/>
      <c r="R161" s="260"/>
      <c r="S161" s="260"/>
      <c r="T161" s="259"/>
      <c r="AT161" s="258" t="s">
        <v>117</v>
      </c>
      <c r="AU161" s="258" t="s">
        <v>42</v>
      </c>
      <c r="AV161" s="257" t="s">
        <v>38</v>
      </c>
      <c r="AW161" s="257" t="s">
        <v>19</v>
      </c>
      <c r="AX161" s="257" t="s">
        <v>37</v>
      </c>
      <c r="AY161" s="258" t="s">
        <v>108</v>
      </c>
    </row>
    <row r="162" spans="2:65" s="227" customFormat="1" x14ac:dyDescent="0.3">
      <c r="B162" s="232"/>
      <c r="D162" s="240" t="s">
        <v>117</v>
      </c>
      <c r="E162" s="239" t="s">
        <v>1</v>
      </c>
      <c r="F162" s="238" t="s">
        <v>184</v>
      </c>
      <c r="H162" s="237">
        <v>39.799999999999997</v>
      </c>
      <c r="I162" s="233"/>
      <c r="L162" s="232"/>
      <c r="M162" s="231"/>
      <c r="N162" s="230"/>
      <c r="O162" s="230"/>
      <c r="P162" s="230"/>
      <c r="Q162" s="230"/>
      <c r="R162" s="230"/>
      <c r="S162" s="230"/>
      <c r="T162" s="229"/>
      <c r="AT162" s="228" t="s">
        <v>117</v>
      </c>
      <c r="AU162" s="228" t="s">
        <v>42</v>
      </c>
      <c r="AV162" s="227" t="s">
        <v>42</v>
      </c>
      <c r="AW162" s="227" t="s">
        <v>19</v>
      </c>
      <c r="AX162" s="227" t="s">
        <v>37</v>
      </c>
      <c r="AY162" s="228" t="s">
        <v>108</v>
      </c>
    </row>
    <row r="163" spans="2:65" s="188" customFormat="1" ht="31.5" customHeight="1" x14ac:dyDescent="0.3">
      <c r="B163" s="207"/>
      <c r="C163" s="206" t="s">
        <v>204</v>
      </c>
      <c r="D163" s="206" t="s">
        <v>110</v>
      </c>
      <c r="E163" s="205" t="s">
        <v>205</v>
      </c>
      <c r="F163" s="200" t="s">
        <v>206</v>
      </c>
      <c r="G163" s="204" t="s">
        <v>113</v>
      </c>
      <c r="H163" s="203">
        <v>39.799999999999997</v>
      </c>
      <c r="I163" s="202"/>
      <c r="J163" s="201">
        <f>ROUND(I163*H163,2)</f>
        <v>0</v>
      </c>
      <c r="K163" s="200" t="s">
        <v>114</v>
      </c>
      <c r="L163" s="189"/>
      <c r="M163" s="199" t="s">
        <v>1</v>
      </c>
      <c r="N163" s="224" t="s">
        <v>26</v>
      </c>
      <c r="O163" s="223"/>
      <c r="P163" s="222">
        <f>O163*H163</f>
        <v>0</v>
      </c>
      <c r="Q163" s="222">
        <v>0</v>
      </c>
      <c r="R163" s="222">
        <f>Q163*H163</f>
        <v>0</v>
      </c>
      <c r="S163" s="222">
        <v>0</v>
      </c>
      <c r="T163" s="221">
        <f>S163*H163</f>
        <v>0</v>
      </c>
      <c r="AR163" s="193" t="s">
        <v>115</v>
      </c>
      <c r="AT163" s="193" t="s">
        <v>110</v>
      </c>
      <c r="AU163" s="193" t="s">
        <v>42</v>
      </c>
      <c r="AY163" s="193" t="s">
        <v>108</v>
      </c>
      <c r="BE163" s="194">
        <f>IF(N163="základní",J163,0)</f>
        <v>0</v>
      </c>
      <c r="BF163" s="194">
        <f>IF(N163="snížená",J163,0)</f>
        <v>0</v>
      </c>
      <c r="BG163" s="194">
        <f>IF(N163="zákl. přenesená",J163,0)</f>
        <v>0</v>
      </c>
      <c r="BH163" s="194">
        <f>IF(N163="sníž. přenesená",J163,0)</f>
        <v>0</v>
      </c>
      <c r="BI163" s="194">
        <f>IF(N163="nulová",J163,0)</f>
        <v>0</v>
      </c>
      <c r="BJ163" s="193" t="s">
        <v>38</v>
      </c>
      <c r="BK163" s="194">
        <f>ROUND(I163*H163,2)</f>
        <v>0</v>
      </c>
      <c r="BL163" s="193" t="s">
        <v>115</v>
      </c>
      <c r="BM163" s="193" t="s">
        <v>207</v>
      </c>
    </row>
    <row r="164" spans="2:65" s="257" customFormat="1" x14ac:dyDescent="0.3">
      <c r="B164" s="262"/>
      <c r="D164" s="236" t="s">
        <v>117</v>
      </c>
      <c r="E164" s="258" t="s">
        <v>1</v>
      </c>
      <c r="F164" s="264" t="s">
        <v>183</v>
      </c>
      <c r="H164" s="258" t="s">
        <v>1</v>
      </c>
      <c r="I164" s="263"/>
      <c r="L164" s="262"/>
      <c r="M164" s="261"/>
      <c r="N164" s="260"/>
      <c r="O164" s="260"/>
      <c r="P164" s="260"/>
      <c r="Q164" s="260"/>
      <c r="R164" s="260"/>
      <c r="S164" s="260"/>
      <c r="T164" s="259"/>
      <c r="AT164" s="258" t="s">
        <v>117</v>
      </c>
      <c r="AU164" s="258" t="s">
        <v>42</v>
      </c>
      <c r="AV164" s="257" t="s">
        <v>38</v>
      </c>
      <c r="AW164" s="257" t="s">
        <v>19</v>
      </c>
      <c r="AX164" s="257" t="s">
        <v>37</v>
      </c>
      <c r="AY164" s="258" t="s">
        <v>108</v>
      </c>
    </row>
    <row r="165" spans="2:65" s="227" customFormat="1" x14ac:dyDescent="0.3">
      <c r="B165" s="232"/>
      <c r="D165" s="236" t="s">
        <v>117</v>
      </c>
      <c r="E165" s="228" t="s">
        <v>1</v>
      </c>
      <c r="F165" s="235" t="s">
        <v>184</v>
      </c>
      <c r="H165" s="234">
        <v>39.799999999999997</v>
      </c>
      <c r="I165" s="233"/>
      <c r="L165" s="232"/>
      <c r="M165" s="231"/>
      <c r="N165" s="230"/>
      <c r="O165" s="230"/>
      <c r="P165" s="230"/>
      <c r="Q165" s="230"/>
      <c r="R165" s="230"/>
      <c r="S165" s="230"/>
      <c r="T165" s="229"/>
      <c r="AT165" s="228" t="s">
        <v>117</v>
      </c>
      <c r="AU165" s="228" t="s">
        <v>42</v>
      </c>
      <c r="AV165" s="227" t="s">
        <v>42</v>
      </c>
      <c r="AW165" s="227" t="s">
        <v>19</v>
      </c>
      <c r="AX165" s="227" t="s">
        <v>37</v>
      </c>
      <c r="AY165" s="228" t="s">
        <v>108</v>
      </c>
    </row>
    <row r="166" spans="2:65" s="208" customFormat="1" ht="29.85" customHeight="1" x14ac:dyDescent="0.3">
      <c r="B166" s="216"/>
      <c r="D166" s="220" t="s">
        <v>36</v>
      </c>
      <c r="E166" s="219" t="s">
        <v>42</v>
      </c>
      <c r="F166" s="219" t="s">
        <v>208</v>
      </c>
      <c r="I166" s="218"/>
      <c r="J166" s="217">
        <f>BK166</f>
        <v>0</v>
      </c>
      <c r="L166" s="216"/>
      <c r="M166" s="215"/>
      <c r="N166" s="213"/>
      <c r="O166" s="213"/>
      <c r="P166" s="214">
        <f>SUM(P167:P175)</f>
        <v>0</v>
      </c>
      <c r="Q166" s="213"/>
      <c r="R166" s="214">
        <f>SUM(R167:R175)</f>
        <v>2.1671060999999998</v>
      </c>
      <c r="S166" s="213"/>
      <c r="T166" s="212">
        <f>SUM(T167:T175)</f>
        <v>0</v>
      </c>
      <c r="AR166" s="210" t="s">
        <v>38</v>
      </c>
      <c r="AT166" s="211" t="s">
        <v>36</v>
      </c>
      <c r="AU166" s="211" t="s">
        <v>38</v>
      </c>
      <c r="AY166" s="210" t="s">
        <v>108</v>
      </c>
      <c r="BK166" s="209">
        <f>SUM(BK167:BK175)</f>
        <v>0</v>
      </c>
    </row>
    <row r="167" spans="2:65" s="188" customFormat="1" ht="22.5" customHeight="1" x14ac:dyDescent="0.3">
      <c r="B167" s="207"/>
      <c r="C167" s="206" t="s">
        <v>209</v>
      </c>
      <c r="D167" s="206" t="s">
        <v>110</v>
      </c>
      <c r="E167" s="205" t="s">
        <v>210</v>
      </c>
      <c r="F167" s="200" t="s">
        <v>211</v>
      </c>
      <c r="G167" s="204" t="s">
        <v>127</v>
      </c>
      <c r="H167" s="203">
        <v>0.96</v>
      </c>
      <c r="I167" s="202"/>
      <c r="J167" s="201">
        <f>ROUND(I167*H167,2)</f>
        <v>0</v>
      </c>
      <c r="K167" s="200" t="s">
        <v>140</v>
      </c>
      <c r="L167" s="189"/>
      <c r="M167" s="199" t="s">
        <v>1</v>
      </c>
      <c r="N167" s="224" t="s">
        <v>26</v>
      </c>
      <c r="O167" s="223"/>
      <c r="P167" s="222">
        <f>O167*H167</f>
        <v>0</v>
      </c>
      <c r="Q167" s="222">
        <v>2.2563399999999998</v>
      </c>
      <c r="R167" s="222">
        <f>Q167*H167</f>
        <v>2.1660863999999997</v>
      </c>
      <c r="S167" s="222">
        <v>0</v>
      </c>
      <c r="T167" s="221">
        <f>S167*H167</f>
        <v>0</v>
      </c>
      <c r="AR167" s="193" t="s">
        <v>115</v>
      </c>
      <c r="AT167" s="193" t="s">
        <v>110</v>
      </c>
      <c r="AU167" s="193" t="s">
        <v>42</v>
      </c>
      <c r="AY167" s="193" t="s">
        <v>108</v>
      </c>
      <c r="BE167" s="194">
        <f>IF(N167="základní",J167,0)</f>
        <v>0</v>
      </c>
      <c r="BF167" s="194">
        <f>IF(N167="snížená",J167,0)</f>
        <v>0</v>
      </c>
      <c r="BG167" s="194">
        <f>IF(N167="zákl. přenesená",J167,0)</f>
        <v>0</v>
      </c>
      <c r="BH167" s="194">
        <f>IF(N167="sníž. přenesená",J167,0)</f>
        <v>0</v>
      </c>
      <c r="BI167" s="194">
        <f>IF(N167="nulová",J167,0)</f>
        <v>0</v>
      </c>
      <c r="BJ167" s="193" t="s">
        <v>38</v>
      </c>
      <c r="BK167" s="194">
        <f>ROUND(I167*H167,2)</f>
        <v>0</v>
      </c>
      <c r="BL167" s="193" t="s">
        <v>115</v>
      </c>
      <c r="BM167" s="193" t="s">
        <v>212</v>
      </c>
    </row>
    <row r="168" spans="2:65" s="257" customFormat="1" x14ac:dyDescent="0.3">
      <c r="B168" s="262"/>
      <c r="D168" s="236" t="s">
        <v>117</v>
      </c>
      <c r="E168" s="258" t="s">
        <v>1</v>
      </c>
      <c r="F168" s="264" t="s">
        <v>118</v>
      </c>
      <c r="H168" s="258" t="s">
        <v>1</v>
      </c>
      <c r="I168" s="263"/>
      <c r="L168" s="262"/>
      <c r="M168" s="261"/>
      <c r="N168" s="260"/>
      <c r="O168" s="260"/>
      <c r="P168" s="260"/>
      <c r="Q168" s="260"/>
      <c r="R168" s="260"/>
      <c r="S168" s="260"/>
      <c r="T168" s="259"/>
      <c r="AT168" s="258" t="s">
        <v>117</v>
      </c>
      <c r="AU168" s="258" t="s">
        <v>42</v>
      </c>
      <c r="AV168" s="257" t="s">
        <v>38</v>
      </c>
      <c r="AW168" s="257" t="s">
        <v>19</v>
      </c>
      <c r="AX168" s="257" t="s">
        <v>37</v>
      </c>
      <c r="AY168" s="258" t="s">
        <v>108</v>
      </c>
    </row>
    <row r="169" spans="2:65" s="227" customFormat="1" x14ac:dyDescent="0.3">
      <c r="B169" s="232"/>
      <c r="D169" s="240" t="s">
        <v>117</v>
      </c>
      <c r="E169" s="239" t="s">
        <v>1</v>
      </c>
      <c r="F169" s="238" t="s">
        <v>213</v>
      </c>
      <c r="H169" s="237">
        <v>0.96</v>
      </c>
      <c r="I169" s="233"/>
      <c r="L169" s="232"/>
      <c r="M169" s="231"/>
      <c r="N169" s="230"/>
      <c r="O169" s="230"/>
      <c r="P169" s="230"/>
      <c r="Q169" s="230"/>
      <c r="R169" s="230"/>
      <c r="S169" s="230"/>
      <c r="T169" s="229"/>
      <c r="AT169" s="228" t="s">
        <v>117</v>
      </c>
      <c r="AU169" s="228" t="s">
        <v>42</v>
      </c>
      <c r="AV169" s="227" t="s">
        <v>42</v>
      </c>
      <c r="AW169" s="227" t="s">
        <v>19</v>
      </c>
      <c r="AX169" s="227" t="s">
        <v>37</v>
      </c>
      <c r="AY169" s="228" t="s">
        <v>108</v>
      </c>
    </row>
    <row r="170" spans="2:65" s="188" customFormat="1" ht="22.5" customHeight="1" x14ac:dyDescent="0.3">
      <c r="B170" s="207"/>
      <c r="C170" s="206" t="s">
        <v>214</v>
      </c>
      <c r="D170" s="206" t="s">
        <v>110</v>
      </c>
      <c r="E170" s="205" t="s">
        <v>215</v>
      </c>
      <c r="F170" s="200" t="s">
        <v>216</v>
      </c>
      <c r="G170" s="204" t="s">
        <v>113</v>
      </c>
      <c r="H170" s="203">
        <v>0.99</v>
      </c>
      <c r="I170" s="202"/>
      <c r="J170" s="201">
        <f>ROUND(I170*H170,2)</f>
        <v>0</v>
      </c>
      <c r="K170" s="200" t="s">
        <v>140</v>
      </c>
      <c r="L170" s="189"/>
      <c r="M170" s="199" t="s">
        <v>1</v>
      </c>
      <c r="N170" s="224" t="s">
        <v>26</v>
      </c>
      <c r="O170" s="223"/>
      <c r="P170" s="222">
        <f>O170*H170</f>
        <v>0</v>
      </c>
      <c r="Q170" s="222">
        <v>1.0300000000000001E-3</v>
      </c>
      <c r="R170" s="222">
        <f>Q170*H170</f>
        <v>1.0197000000000001E-3</v>
      </c>
      <c r="S170" s="222">
        <v>0</v>
      </c>
      <c r="T170" s="221">
        <f>S170*H170</f>
        <v>0</v>
      </c>
      <c r="AR170" s="193" t="s">
        <v>115</v>
      </c>
      <c r="AT170" s="193" t="s">
        <v>110</v>
      </c>
      <c r="AU170" s="193" t="s">
        <v>42</v>
      </c>
      <c r="AY170" s="193" t="s">
        <v>108</v>
      </c>
      <c r="BE170" s="194">
        <f>IF(N170="základní",J170,0)</f>
        <v>0</v>
      </c>
      <c r="BF170" s="194">
        <f>IF(N170="snížená",J170,0)</f>
        <v>0</v>
      </c>
      <c r="BG170" s="194">
        <f>IF(N170="zákl. přenesená",J170,0)</f>
        <v>0</v>
      </c>
      <c r="BH170" s="194">
        <f>IF(N170="sníž. přenesená",J170,0)</f>
        <v>0</v>
      </c>
      <c r="BI170" s="194">
        <f>IF(N170="nulová",J170,0)</f>
        <v>0</v>
      </c>
      <c r="BJ170" s="193" t="s">
        <v>38</v>
      </c>
      <c r="BK170" s="194">
        <f>ROUND(I170*H170,2)</f>
        <v>0</v>
      </c>
      <c r="BL170" s="193" t="s">
        <v>115</v>
      </c>
      <c r="BM170" s="193" t="s">
        <v>217</v>
      </c>
    </row>
    <row r="171" spans="2:65" s="257" customFormat="1" x14ac:dyDescent="0.3">
      <c r="B171" s="262"/>
      <c r="D171" s="236" t="s">
        <v>117</v>
      </c>
      <c r="E171" s="258" t="s">
        <v>1</v>
      </c>
      <c r="F171" s="264" t="s">
        <v>118</v>
      </c>
      <c r="H171" s="258" t="s">
        <v>1</v>
      </c>
      <c r="I171" s="263"/>
      <c r="L171" s="262"/>
      <c r="M171" s="261"/>
      <c r="N171" s="260"/>
      <c r="O171" s="260"/>
      <c r="P171" s="260"/>
      <c r="Q171" s="260"/>
      <c r="R171" s="260"/>
      <c r="S171" s="260"/>
      <c r="T171" s="259"/>
      <c r="AT171" s="258" t="s">
        <v>117</v>
      </c>
      <c r="AU171" s="258" t="s">
        <v>42</v>
      </c>
      <c r="AV171" s="257" t="s">
        <v>38</v>
      </c>
      <c r="AW171" s="257" t="s">
        <v>19</v>
      </c>
      <c r="AX171" s="257" t="s">
        <v>37</v>
      </c>
      <c r="AY171" s="258" t="s">
        <v>108</v>
      </c>
    </row>
    <row r="172" spans="2:65" s="227" customFormat="1" x14ac:dyDescent="0.3">
      <c r="B172" s="232"/>
      <c r="D172" s="240" t="s">
        <v>117</v>
      </c>
      <c r="E172" s="239" t="s">
        <v>1</v>
      </c>
      <c r="F172" s="238" t="s">
        <v>218</v>
      </c>
      <c r="H172" s="237">
        <v>0.99</v>
      </c>
      <c r="I172" s="233"/>
      <c r="L172" s="232"/>
      <c r="M172" s="231"/>
      <c r="N172" s="230"/>
      <c r="O172" s="230"/>
      <c r="P172" s="230"/>
      <c r="Q172" s="230"/>
      <c r="R172" s="230"/>
      <c r="S172" s="230"/>
      <c r="T172" s="229"/>
      <c r="AT172" s="228" t="s">
        <v>117</v>
      </c>
      <c r="AU172" s="228" t="s">
        <v>42</v>
      </c>
      <c r="AV172" s="227" t="s">
        <v>42</v>
      </c>
      <c r="AW172" s="227" t="s">
        <v>19</v>
      </c>
      <c r="AX172" s="227" t="s">
        <v>37</v>
      </c>
      <c r="AY172" s="228" t="s">
        <v>108</v>
      </c>
    </row>
    <row r="173" spans="2:65" s="188" customFormat="1" ht="22.5" customHeight="1" x14ac:dyDescent="0.3">
      <c r="B173" s="207"/>
      <c r="C173" s="206" t="s">
        <v>4</v>
      </c>
      <c r="D173" s="206" t="s">
        <v>110</v>
      </c>
      <c r="E173" s="205" t="s">
        <v>219</v>
      </c>
      <c r="F173" s="200" t="s">
        <v>220</v>
      </c>
      <c r="G173" s="204" t="s">
        <v>113</v>
      </c>
      <c r="H173" s="203">
        <v>0.99</v>
      </c>
      <c r="I173" s="202"/>
      <c r="J173" s="201">
        <f>ROUND(I173*H173,2)</f>
        <v>0</v>
      </c>
      <c r="K173" s="200" t="s">
        <v>140</v>
      </c>
      <c r="L173" s="189"/>
      <c r="M173" s="199" t="s">
        <v>1</v>
      </c>
      <c r="N173" s="224" t="s">
        <v>26</v>
      </c>
      <c r="O173" s="223"/>
      <c r="P173" s="222">
        <f>O173*H173</f>
        <v>0</v>
      </c>
      <c r="Q173" s="222">
        <v>0</v>
      </c>
      <c r="R173" s="222">
        <f>Q173*H173</f>
        <v>0</v>
      </c>
      <c r="S173" s="222">
        <v>0</v>
      </c>
      <c r="T173" s="221">
        <f>S173*H173</f>
        <v>0</v>
      </c>
      <c r="AR173" s="193" t="s">
        <v>115</v>
      </c>
      <c r="AT173" s="193" t="s">
        <v>110</v>
      </c>
      <c r="AU173" s="193" t="s">
        <v>42</v>
      </c>
      <c r="AY173" s="193" t="s">
        <v>108</v>
      </c>
      <c r="BE173" s="194">
        <f>IF(N173="základní",J173,0)</f>
        <v>0</v>
      </c>
      <c r="BF173" s="194">
        <f>IF(N173="snížená",J173,0)</f>
        <v>0</v>
      </c>
      <c r="BG173" s="194">
        <f>IF(N173="zákl. přenesená",J173,0)</f>
        <v>0</v>
      </c>
      <c r="BH173" s="194">
        <f>IF(N173="sníž. přenesená",J173,0)</f>
        <v>0</v>
      </c>
      <c r="BI173" s="194">
        <f>IF(N173="nulová",J173,0)</f>
        <v>0</v>
      </c>
      <c r="BJ173" s="193" t="s">
        <v>38</v>
      </c>
      <c r="BK173" s="194">
        <f>ROUND(I173*H173,2)</f>
        <v>0</v>
      </c>
      <c r="BL173" s="193" t="s">
        <v>115</v>
      </c>
      <c r="BM173" s="193" t="s">
        <v>221</v>
      </c>
    </row>
    <row r="174" spans="2:65" s="257" customFormat="1" x14ac:dyDescent="0.3">
      <c r="B174" s="262"/>
      <c r="D174" s="236" t="s">
        <v>117</v>
      </c>
      <c r="E174" s="258" t="s">
        <v>1</v>
      </c>
      <c r="F174" s="264" t="s">
        <v>118</v>
      </c>
      <c r="H174" s="258" t="s">
        <v>1</v>
      </c>
      <c r="I174" s="263"/>
      <c r="L174" s="262"/>
      <c r="M174" s="261"/>
      <c r="N174" s="260"/>
      <c r="O174" s="260"/>
      <c r="P174" s="260"/>
      <c r="Q174" s="260"/>
      <c r="R174" s="260"/>
      <c r="S174" s="260"/>
      <c r="T174" s="259"/>
      <c r="AT174" s="258" t="s">
        <v>117</v>
      </c>
      <c r="AU174" s="258" t="s">
        <v>42</v>
      </c>
      <c r="AV174" s="257" t="s">
        <v>38</v>
      </c>
      <c r="AW174" s="257" t="s">
        <v>19</v>
      </c>
      <c r="AX174" s="257" t="s">
        <v>37</v>
      </c>
      <c r="AY174" s="258" t="s">
        <v>108</v>
      </c>
    </row>
    <row r="175" spans="2:65" s="227" customFormat="1" x14ac:dyDescent="0.3">
      <c r="B175" s="232"/>
      <c r="D175" s="236" t="s">
        <v>117</v>
      </c>
      <c r="E175" s="228" t="s">
        <v>1</v>
      </c>
      <c r="F175" s="235" t="s">
        <v>218</v>
      </c>
      <c r="H175" s="234">
        <v>0.99</v>
      </c>
      <c r="I175" s="233"/>
      <c r="L175" s="232"/>
      <c r="M175" s="231"/>
      <c r="N175" s="230"/>
      <c r="O175" s="230"/>
      <c r="P175" s="230"/>
      <c r="Q175" s="230"/>
      <c r="R175" s="230"/>
      <c r="S175" s="230"/>
      <c r="T175" s="229"/>
      <c r="AT175" s="228" t="s">
        <v>117</v>
      </c>
      <c r="AU175" s="228" t="s">
        <v>42</v>
      </c>
      <c r="AV175" s="227" t="s">
        <v>42</v>
      </c>
      <c r="AW175" s="227" t="s">
        <v>19</v>
      </c>
      <c r="AX175" s="227" t="s">
        <v>37</v>
      </c>
      <c r="AY175" s="228" t="s">
        <v>108</v>
      </c>
    </row>
    <row r="176" spans="2:65" s="208" customFormat="1" ht="29.85" customHeight="1" x14ac:dyDescent="0.3">
      <c r="B176" s="216"/>
      <c r="D176" s="220" t="s">
        <v>36</v>
      </c>
      <c r="E176" s="219" t="s">
        <v>124</v>
      </c>
      <c r="F176" s="219" t="s">
        <v>222</v>
      </c>
      <c r="I176" s="218"/>
      <c r="J176" s="217">
        <f>BK176</f>
        <v>0</v>
      </c>
      <c r="L176" s="216"/>
      <c r="M176" s="215"/>
      <c r="N176" s="213"/>
      <c r="O176" s="213"/>
      <c r="P176" s="214">
        <f>SUM(P177:P181)</f>
        <v>0</v>
      </c>
      <c r="Q176" s="213"/>
      <c r="R176" s="214">
        <f>SUM(R177:R181)</f>
        <v>1.62747</v>
      </c>
      <c r="S176" s="213"/>
      <c r="T176" s="212">
        <f>SUM(T177:T181)</f>
        <v>0</v>
      </c>
      <c r="AR176" s="210" t="s">
        <v>38</v>
      </c>
      <c r="AT176" s="211" t="s">
        <v>36</v>
      </c>
      <c r="AU176" s="211" t="s">
        <v>38</v>
      </c>
      <c r="AY176" s="210" t="s">
        <v>108</v>
      </c>
      <c r="BK176" s="209">
        <f>SUM(BK177:BK181)</f>
        <v>0</v>
      </c>
    </row>
    <row r="177" spans="2:65" s="188" customFormat="1" ht="22.5" customHeight="1" x14ac:dyDescent="0.3">
      <c r="B177" s="207"/>
      <c r="C177" s="206" t="s">
        <v>223</v>
      </c>
      <c r="D177" s="206" t="s">
        <v>110</v>
      </c>
      <c r="E177" s="205" t="s">
        <v>224</v>
      </c>
      <c r="F177" s="200" t="s">
        <v>225</v>
      </c>
      <c r="G177" s="204" t="s">
        <v>113</v>
      </c>
      <c r="H177" s="203">
        <v>6</v>
      </c>
      <c r="I177" s="202"/>
      <c r="J177" s="201">
        <f>ROUND(I177*H177,2)</f>
        <v>0</v>
      </c>
      <c r="K177" s="200" t="s">
        <v>140</v>
      </c>
      <c r="L177" s="189"/>
      <c r="M177" s="199" t="s">
        <v>1</v>
      </c>
      <c r="N177" s="224" t="s">
        <v>26</v>
      </c>
      <c r="O177" s="223"/>
      <c r="P177" s="222">
        <f>O177*H177</f>
        <v>0</v>
      </c>
      <c r="Q177" s="222">
        <v>0.25364999999999999</v>
      </c>
      <c r="R177" s="222">
        <f>Q177*H177</f>
        <v>1.5219</v>
      </c>
      <c r="S177" s="222">
        <v>0</v>
      </c>
      <c r="T177" s="221">
        <f>S177*H177</f>
        <v>0</v>
      </c>
      <c r="AR177" s="193" t="s">
        <v>115</v>
      </c>
      <c r="AT177" s="193" t="s">
        <v>110</v>
      </c>
      <c r="AU177" s="193" t="s">
        <v>42</v>
      </c>
      <c r="AY177" s="193" t="s">
        <v>108</v>
      </c>
      <c r="BE177" s="194">
        <f>IF(N177="základní",J177,0)</f>
        <v>0</v>
      </c>
      <c r="BF177" s="194">
        <f>IF(N177="snížená",J177,0)</f>
        <v>0</v>
      </c>
      <c r="BG177" s="194">
        <f>IF(N177="zákl. přenesená",J177,0)</f>
        <v>0</v>
      </c>
      <c r="BH177" s="194">
        <f>IF(N177="sníž. přenesená",J177,0)</f>
        <v>0</v>
      </c>
      <c r="BI177" s="194">
        <f>IF(N177="nulová",J177,0)</f>
        <v>0</v>
      </c>
      <c r="BJ177" s="193" t="s">
        <v>38</v>
      </c>
      <c r="BK177" s="194">
        <f>ROUND(I177*H177,2)</f>
        <v>0</v>
      </c>
      <c r="BL177" s="193" t="s">
        <v>115</v>
      </c>
      <c r="BM177" s="193" t="s">
        <v>226</v>
      </c>
    </row>
    <row r="178" spans="2:65" s="257" customFormat="1" x14ac:dyDescent="0.3">
      <c r="B178" s="262"/>
      <c r="D178" s="236" t="s">
        <v>117</v>
      </c>
      <c r="E178" s="258" t="s">
        <v>1</v>
      </c>
      <c r="F178" s="264" t="s">
        <v>227</v>
      </c>
      <c r="H178" s="258" t="s">
        <v>1</v>
      </c>
      <c r="I178" s="263"/>
      <c r="L178" s="262"/>
      <c r="M178" s="261"/>
      <c r="N178" s="260"/>
      <c r="O178" s="260"/>
      <c r="P178" s="260"/>
      <c r="Q178" s="260"/>
      <c r="R178" s="260"/>
      <c r="S178" s="260"/>
      <c r="T178" s="259"/>
      <c r="AT178" s="258" t="s">
        <v>117</v>
      </c>
      <c r="AU178" s="258" t="s">
        <v>42</v>
      </c>
      <c r="AV178" s="257" t="s">
        <v>38</v>
      </c>
      <c r="AW178" s="257" t="s">
        <v>19</v>
      </c>
      <c r="AX178" s="257" t="s">
        <v>37</v>
      </c>
      <c r="AY178" s="258" t="s">
        <v>108</v>
      </c>
    </row>
    <row r="179" spans="2:65" s="227" customFormat="1" x14ac:dyDescent="0.3">
      <c r="B179" s="232"/>
      <c r="D179" s="236" t="s">
        <v>117</v>
      </c>
      <c r="E179" s="228" t="s">
        <v>1</v>
      </c>
      <c r="F179" s="235" t="s">
        <v>228</v>
      </c>
      <c r="H179" s="234">
        <v>5</v>
      </c>
      <c r="I179" s="233"/>
      <c r="L179" s="232"/>
      <c r="M179" s="231"/>
      <c r="N179" s="230"/>
      <c r="O179" s="230"/>
      <c r="P179" s="230"/>
      <c r="Q179" s="230"/>
      <c r="R179" s="230"/>
      <c r="S179" s="230"/>
      <c r="T179" s="229"/>
      <c r="AT179" s="228" t="s">
        <v>117</v>
      </c>
      <c r="AU179" s="228" t="s">
        <v>42</v>
      </c>
      <c r="AV179" s="227" t="s">
        <v>42</v>
      </c>
      <c r="AW179" s="227" t="s">
        <v>19</v>
      </c>
      <c r="AX179" s="227" t="s">
        <v>37</v>
      </c>
      <c r="AY179" s="228" t="s">
        <v>108</v>
      </c>
    </row>
    <row r="180" spans="2:65" s="227" customFormat="1" x14ac:dyDescent="0.3">
      <c r="B180" s="232"/>
      <c r="D180" s="240" t="s">
        <v>117</v>
      </c>
      <c r="E180" s="239" t="s">
        <v>1</v>
      </c>
      <c r="F180" s="238" t="s">
        <v>229</v>
      </c>
      <c r="H180" s="237">
        <v>1</v>
      </c>
      <c r="I180" s="233"/>
      <c r="L180" s="232"/>
      <c r="M180" s="231"/>
      <c r="N180" s="230"/>
      <c r="O180" s="230"/>
      <c r="P180" s="230"/>
      <c r="Q180" s="230"/>
      <c r="R180" s="230"/>
      <c r="S180" s="230"/>
      <c r="T180" s="229"/>
      <c r="AT180" s="228" t="s">
        <v>117</v>
      </c>
      <c r="AU180" s="228" t="s">
        <v>42</v>
      </c>
      <c r="AV180" s="227" t="s">
        <v>42</v>
      </c>
      <c r="AW180" s="227" t="s">
        <v>19</v>
      </c>
      <c r="AX180" s="227" t="s">
        <v>37</v>
      </c>
      <c r="AY180" s="228" t="s">
        <v>108</v>
      </c>
    </row>
    <row r="181" spans="2:65" s="188" customFormat="1" ht="22.5" customHeight="1" x14ac:dyDescent="0.3">
      <c r="B181" s="207"/>
      <c r="C181" s="206" t="s">
        <v>230</v>
      </c>
      <c r="D181" s="206" t="s">
        <v>110</v>
      </c>
      <c r="E181" s="205" t="s">
        <v>231</v>
      </c>
      <c r="F181" s="200" t="s">
        <v>232</v>
      </c>
      <c r="G181" s="204" t="s">
        <v>233</v>
      </c>
      <c r="H181" s="203">
        <v>1</v>
      </c>
      <c r="I181" s="202"/>
      <c r="J181" s="201">
        <f>ROUND(I181*H181,2)</f>
        <v>0</v>
      </c>
      <c r="K181" s="200" t="s">
        <v>1</v>
      </c>
      <c r="L181" s="189"/>
      <c r="M181" s="199" t="s">
        <v>1</v>
      </c>
      <c r="N181" s="224" t="s">
        <v>26</v>
      </c>
      <c r="O181" s="223"/>
      <c r="P181" s="222">
        <f>O181*H181</f>
        <v>0</v>
      </c>
      <c r="Q181" s="222">
        <v>0.10557</v>
      </c>
      <c r="R181" s="222">
        <f>Q181*H181</f>
        <v>0.10557</v>
      </c>
      <c r="S181" s="222">
        <v>0</v>
      </c>
      <c r="T181" s="221">
        <f>S181*H181</f>
        <v>0</v>
      </c>
      <c r="AR181" s="193" t="s">
        <v>115</v>
      </c>
      <c r="AT181" s="193" t="s">
        <v>110</v>
      </c>
      <c r="AU181" s="193" t="s">
        <v>42</v>
      </c>
      <c r="AY181" s="193" t="s">
        <v>108</v>
      </c>
      <c r="BE181" s="194">
        <f>IF(N181="základní",J181,0)</f>
        <v>0</v>
      </c>
      <c r="BF181" s="194">
        <f>IF(N181="snížená",J181,0)</f>
        <v>0</v>
      </c>
      <c r="BG181" s="194">
        <f>IF(N181="zákl. přenesená",J181,0)</f>
        <v>0</v>
      </c>
      <c r="BH181" s="194">
        <f>IF(N181="sníž. přenesená",J181,0)</f>
        <v>0</v>
      </c>
      <c r="BI181" s="194">
        <f>IF(N181="nulová",J181,0)</f>
        <v>0</v>
      </c>
      <c r="BJ181" s="193" t="s">
        <v>38</v>
      </c>
      <c r="BK181" s="194">
        <f>ROUND(I181*H181,2)</f>
        <v>0</v>
      </c>
      <c r="BL181" s="193" t="s">
        <v>115</v>
      </c>
      <c r="BM181" s="193" t="s">
        <v>234</v>
      </c>
    </row>
    <row r="182" spans="2:65" s="208" customFormat="1" ht="29.85" customHeight="1" x14ac:dyDescent="0.3">
      <c r="B182" s="216"/>
      <c r="D182" s="220" t="s">
        <v>36</v>
      </c>
      <c r="E182" s="219" t="s">
        <v>137</v>
      </c>
      <c r="F182" s="219" t="s">
        <v>235</v>
      </c>
      <c r="I182" s="218"/>
      <c r="J182" s="217">
        <f>BK182</f>
        <v>0</v>
      </c>
      <c r="L182" s="216"/>
      <c r="M182" s="215"/>
      <c r="N182" s="213"/>
      <c r="O182" s="213"/>
      <c r="P182" s="214">
        <f>SUM(P183:P191)</f>
        <v>0</v>
      </c>
      <c r="Q182" s="213"/>
      <c r="R182" s="214">
        <f>SUM(R183:R191)</f>
        <v>9.5885750000000005</v>
      </c>
      <c r="S182" s="213"/>
      <c r="T182" s="212">
        <f>SUM(T183:T191)</f>
        <v>0</v>
      </c>
      <c r="AR182" s="210" t="s">
        <v>38</v>
      </c>
      <c r="AT182" s="211" t="s">
        <v>36</v>
      </c>
      <c r="AU182" s="211" t="s">
        <v>38</v>
      </c>
      <c r="AY182" s="210" t="s">
        <v>108</v>
      </c>
      <c r="BK182" s="209">
        <f>SUM(BK183:BK191)</f>
        <v>0</v>
      </c>
    </row>
    <row r="183" spans="2:65" s="188" customFormat="1" ht="22.5" customHeight="1" x14ac:dyDescent="0.3">
      <c r="B183" s="207"/>
      <c r="C183" s="366" t="s">
        <v>236</v>
      </c>
      <c r="D183" s="366" t="s">
        <v>110</v>
      </c>
      <c r="E183" s="367" t="s">
        <v>237</v>
      </c>
      <c r="F183" s="368" t="s">
        <v>238</v>
      </c>
      <c r="G183" s="369" t="s">
        <v>113</v>
      </c>
      <c r="H183" s="370">
        <v>44.505000000000003</v>
      </c>
      <c r="I183" s="371"/>
      <c r="J183" s="371">
        <f>ROUND(I183*H183,2)</f>
        <v>0</v>
      </c>
      <c r="K183" s="368" t="s">
        <v>140</v>
      </c>
      <c r="L183" s="189"/>
      <c r="M183" s="199" t="s">
        <v>1</v>
      </c>
      <c r="N183" s="224" t="s">
        <v>26</v>
      </c>
      <c r="O183" s="223"/>
      <c r="P183" s="222">
        <f>O183*H183</f>
        <v>0</v>
      </c>
      <c r="Q183" s="222">
        <v>0</v>
      </c>
      <c r="R183" s="222">
        <f>Q183*H183</f>
        <v>0</v>
      </c>
      <c r="S183" s="222">
        <v>0</v>
      </c>
      <c r="T183" s="221">
        <f>S183*H183</f>
        <v>0</v>
      </c>
      <c r="AR183" s="193" t="s">
        <v>115</v>
      </c>
      <c r="AT183" s="193" t="s">
        <v>110</v>
      </c>
      <c r="AU183" s="193" t="s">
        <v>42</v>
      </c>
      <c r="AY183" s="193" t="s">
        <v>108</v>
      </c>
      <c r="BE183" s="194">
        <f>IF(N183="základní",J183,0)</f>
        <v>0</v>
      </c>
      <c r="BF183" s="194">
        <f>IF(N183="snížená",J183,0)</f>
        <v>0</v>
      </c>
      <c r="BG183" s="194">
        <f>IF(N183="zákl. přenesená",J183,0)</f>
        <v>0</v>
      </c>
      <c r="BH183" s="194">
        <f>IF(N183="sníž. přenesená",J183,0)</f>
        <v>0</v>
      </c>
      <c r="BI183" s="194">
        <f>IF(N183="nulová",J183,0)</f>
        <v>0</v>
      </c>
      <c r="BJ183" s="193" t="s">
        <v>38</v>
      </c>
      <c r="BK183" s="194">
        <f>ROUND(I183*H183,2)</f>
        <v>0</v>
      </c>
      <c r="BL183" s="193" t="s">
        <v>115</v>
      </c>
      <c r="BM183" s="193" t="s">
        <v>239</v>
      </c>
    </row>
    <row r="184" spans="2:65" s="257" customFormat="1" x14ac:dyDescent="0.3">
      <c r="B184" s="262"/>
      <c r="D184" s="236" t="s">
        <v>117</v>
      </c>
      <c r="E184" s="258" t="s">
        <v>1</v>
      </c>
      <c r="F184" s="264" t="s">
        <v>240</v>
      </c>
      <c r="H184" s="258" t="s">
        <v>1</v>
      </c>
      <c r="I184" s="263"/>
      <c r="L184" s="262"/>
      <c r="M184" s="261"/>
      <c r="N184" s="260"/>
      <c r="O184" s="260"/>
      <c r="P184" s="260"/>
      <c r="Q184" s="260"/>
      <c r="R184" s="260"/>
      <c r="S184" s="260"/>
      <c r="T184" s="259"/>
      <c r="AT184" s="258" t="s">
        <v>117</v>
      </c>
      <c r="AU184" s="258" t="s">
        <v>42</v>
      </c>
      <c r="AV184" s="257" t="s">
        <v>38</v>
      </c>
      <c r="AW184" s="257" t="s">
        <v>19</v>
      </c>
      <c r="AX184" s="257" t="s">
        <v>37</v>
      </c>
      <c r="AY184" s="258" t="s">
        <v>108</v>
      </c>
    </row>
    <row r="185" spans="2:65" s="227" customFormat="1" x14ac:dyDescent="0.3">
      <c r="B185" s="232"/>
      <c r="D185" s="240" t="s">
        <v>117</v>
      </c>
      <c r="E185" s="239" t="s">
        <v>1</v>
      </c>
      <c r="F185" s="238" t="s">
        <v>241</v>
      </c>
      <c r="H185" s="237">
        <v>44.505000000000003</v>
      </c>
      <c r="I185" s="233"/>
      <c r="L185" s="232"/>
      <c r="M185" s="231"/>
      <c r="N185" s="230"/>
      <c r="O185" s="230"/>
      <c r="P185" s="230"/>
      <c r="Q185" s="230"/>
      <c r="R185" s="230"/>
      <c r="S185" s="230"/>
      <c r="T185" s="229"/>
      <c r="AT185" s="228" t="s">
        <v>117</v>
      </c>
      <c r="AU185" s="228" t="s">
        <v>42</v>
      </c>
      <c r="AV185" s="227" t="s">
        <v>42</v>
      </c>
      <c r="AW185" s="227" t="s">
        <v>19</v>
      </c>
      <c r="AX185" s="227" t="s">
        <v>37</v>
      </c>
      <c r="AY185" s="228" t="s">
        <v>108</v>
      </c>
    </row>
    <row r="186" spans="2:65" s="188" customFormat="1" ht="31.5" customHeight="1" x14ac:dyDescent="0.3">
      <c r="B186" s="207"/>
      <c r="C186" s="366" t="s">
        <v>242</v>
      </c>
      <c r="D186" s="366" t="s">
        <v>110</v>
      </c>
      <c r="E186" s="367" t="s">
        <v>243</v>
      </c>
      <c r="F186" s="368" t="s">
        <v>244</v>
      </c>
      <c r="G186" s="369" t="s">
        <v>113</v>
      </c>
      <c r="H186" s="370">
        <v>44.505000000000003</v>
      </c>
      <c r="I186" s="371"/>
      <c r="J186" s="371">
        <f>ROUND(I186*H186,2)</f>
        <v>0</v>
      </c>
      <c r="K186" s="368" t="s">
        <v>140</v>
      </c>
      <c r="L186" s="189"/>
      <c r="M186" s="199" t="s">
        <v>1</v>
      </c>
      <c r="N186" s="224" t="s">
        <v>26</v>
      </c>
      <c r="O186" s="223"/>
      <c r="P186" s="222">
        <f>O186*H186</f>
        <v>0</v>
      </c>
      <c r="Q186" s="222">
        <v>0.10100000000000001</v>
      </c>
      <c r="R186" s="222">
        <f>Q186*H186</f>
        <v>4.4950050000000008</v>
      </c>
      <c r="S186" s="222">
        <v>0</v>
      </c>
      <c r="T186" s="221">
        <f>S186*H186</f>
        <v>0</v>
      </c>
      <c r="AR186" s="193" t="s">
        <v>115</v>
      </c>
      <c r="AT186" s="193" t="s">
        <v>110</v>
      </c>
      <c r="AU186" s="193" t="s">
        <v>42</v>
      </c>
      <c r="AY186" s="193" t="s">
        <v>108</v>
      </c>
      <c r="BE186" s="194">
        <f>IF(N186="základní",J186,0)</f>
        <v>0</v>
      </c>
      <c r="BF186" s="194">
        <f>IF(N186="snížená",J186,0)</f>
        <v>0</v>
      </c>
      <c r="BG186" s="194">
        <f>IF(N186="zákl. přenesená",J186,0)</f>
        <v>0</v>
      </c>
      <c r="BH186" s="194">
        <f>IF(N186="sníž. přenesená",J186,0)</f>
        <v>0</v>
      </c>
      <c r="BI186" s="194">
        <f>IF(N186="nulová",J186,0)</f>
        <v>0</v>
      </c>
      <c r="BJ186" s="193" t="s">
        <v>38</v>
      </c>
      <c r="BK186" s="194">
        <f>ROUND(I186*H186,2)</f>
        <v>0</v>
      </c>
      <c r="BL186" s="193" t="s">
        <v>115</v>
      </c>
      <c r="BM186" s="193" t="s">
        <v>245</v>
      </c>
    </row>
    <row r="187" spans="2:65" s="257" customFormat="1" x14ac:dyDescent="0.3">
      <c r="B187" s="262"/>
      <c r="D187" s="236" t="s">
        <v>117</v>
      </c>
      <c r="E187" s="258" t="s">
        <v>1</v>
      </c>
      <c r="F187" s="264" t="s">
        <v>240</v>
      </c>
      <c r="H187" s="258" t="s">
        <v>1</v>
      </c>
      <c r="I187" s="263"/>
      <c r="L187" s="262"/>
      <c r="M187" s="261"/>
      <c r="N187" s="260"/>
      <c r="O187" s="260"/>
      <c r="P187" s="260"/>
      <c r="Q187" s="260"/>
      <c r="R187" s="260"/>
      <c r="S187" s="260"/>
      <c r="T187" s="259"/>
      <c r="AT187" s="258" t="s">
        <v>117</v>
      </c>
      <c r="AU187" s="258" t="s">
        <v>42</v>
      </c>
      <c r="AV187" s="257" t="s">
        <v>38</v>
      </c>
      <c r="AW187" s="257" t="s">
        <v>19</v>
      </c>
      <c r="AX187" s="257" t="s">
        <v>37</v>
      </c>
      <c r="AY187" s="258" t="s">
        <v>108</v>
      </c>
    </row>
    <row r="188" spans="2:65" s="227" customFormat="1" x14ac:dyDescent="0.3">
      <c r="B188" s="232"/>
      <c r="D188" s="240" t="s">
        <v>117</v>
      </c>
      <c r="E188" s="239" t="s">
        <v>1</v>
      </c>
      <c r="F188" s="238" t="s">
        <v>241</v>
      </c>
      <c r="H188" s="237">
        <v>44.505000000000003</v>
      </c>
      <c r="I188" s="233"/>
      <c r="L188" s="232"/>
      <c r="M188" s="231"/>
      <c r="N188" s="230"/>
      <c r="O188" s="230"/>
      <c r="P188" s="230"/>
      <c r="Q188" s="230"/>
      <c r="R188" s="230"/>
      <c r="S188" s="230"/>
      <c r="T188" s="229"/>
      <c r="AT188" s="228" t="s">
        <v>117</v>
      </c>
      <c r="AU188" s="228" t="s">
        <v>42</v>
      </c>
      <c r="AV188" s="227" t="s">
        <v>42</v>
      </c>
      <c r="AW188" s="227" t="s">
        <v>19</v>
      </c>
      <c r="AX188" s="227" t="s">
        <v>37</v>
      </c>
      <c r="AY188" s="228" t="s">
        <v>108</v>
      </c>
    </row>
    <row r="189" spans="2:65" s="188" customFormat="1" ht="22.5" customHeight="1" x14ac:dyDescent="0.3">
      <c r="B189" s="207"/>
      <c r="C189" s="372" t="s">
        <v>246</v>
      </c>
      <c r="D189" s="372" t="s">
        <v>186</v>
      </c>
      <c r="E189" s="373" t="s">
        <v>247</v>
      </c>
      <c r="F189" s="374" t="s">
        <v>248</v>
      </c>
      <c r="G189" s="375" t="s">
        <v>113</v>
      </c>
      <c r="H189" s="376">
        <v>46.73</v>
      </c>
      <c r="I189" s="377"/>
      <c r="J189" s="377">
        <f>ROUND(I189*H189,2)</f>
        <v>0</v>
      </c>
      <c r="K189" s="374" t="s">
        <v>140</v>
      </c>
      <c r="L189" s="245"/>
      <c r="M189" s="244" t="s">
        <v>1</v>
      </c>
      <c r="N189" s="243" t="s">
        <v>26</v>
      </c>
      <c r="O189" s="223"/>
      <c r="P189" s="222">
        <f>O189*H189</f>
        <v>0</v>
      </c>
      <c r="Q189" s="222">
        <v>0.109</v>
      </c>
      <c r="R189" s="222">
        <f>Q189*H189</f>
        <v>5.0935699999999997</v>
      </c>
      <c r="S189" s="222">
        <v>0</v>
      </c>
      <c r="T189" s="221">
        <f>S189*H189</f>
        <v>0</v>
      </c>
      <c r="AR189" s="193" t="s">
        <v>153</v>
      </c>
      <c r="AT189" s="193" t="s">
        <v>186</v>
      </c>
      <c r="AU189" s="193" t="s">
        <v>42</v>
      </c>
      <c r="AY189" s="193" t="s">
        <v>108</v>
      </c>
      <c r="BE189" s="194">
        <f>IF(N189="základní",J189,0)</f>
        <v>0</v>
      </c>
      <c r="BF189" s="194">
        <f>IF(N189="snížená",J189,0)</f>
        <v>0</v>
      </c>
      <c r="BG189" s="194">
        <f>IF(N189="zákl. přenesená",J189,0)</f>
        <v>0</v>
      </c>
      <c r="BH189" s="194">
        <f>IF(N189="sníž. přenesená",J189,0)</f>
        <v>0</v>
      </c>
      <c r="BI189" s="194">
        <f>IF(N189="nulová",J189,0)</f>
        <v>0</v>
      </c>
      <c r="BJ189" s="193" t="s">
        <v>38</v>
      </c>
      <c r="BK189" s="194">
        <f>ROUND(I189*H189,2)</f>
        <v>0</v>
      </c>
      <c r="BL189" s="193" t="s">
        <v>115</v>
      </c>
      <c r="BM189" s="193" t="s">
        <v>249</v>
      </c>
    </row>
    <row r="190" spans="2:65" s="188" customFormat="1" ht="27" x14ac:dyDescent="0.3">
      <c r="B190" s="189"/>
      <c r="D190" s="236" t="s">
        <v>250</v>
      </c>
      <c r="F190" s="256" t="s">
        <v>251</v>
      </c>
      <c r="I190" s="255"/>
      <c r="L190" s="189"/>
      <c r="M190" s="254"/>
      <c r="N190" s="223"/>
      <c r="O190" s="223"/>
      <c r="P190" s="223"/>
      <c r="Q190" s="223"/>
      <c r="R190" s="223"/>
      <c r="S190" s="223"/>
      <c r="T190" s="253"/>
      <c r="AT190" s="193" t="s">
        <v>250</v>
      </c>
      <c r="AU190" s="193" t="s">
        <v>42</v>
      </c>
    </row>
    <row r="191" spans="2:65" s="227" customFormat="1" x14ac:dyDescent="0.3">
      <c r="B191" s="232"/>
      <c r="D191" s="236" t="s">
        <v>117</v>
      </c>
      <c r="F191" s="235" t="s">
        <v>252</v>
      </c>
      <c r="H191" s="234">
        <v>46.73</v>
      </c>
      <c r="I191" s="233"/>
      <c r="L191" s="232"/>
      <c r="M191" s="231"/>
      <c r="N191" s="230"/>
      <c r="O191" s="230"/>
      <c r="P191" s="230"/>
      <c r="Q191" s="230"/>
      <c r="R191" s="230"/>
      <c r="S191" s="230"/>
      <c r="T191" s="229"/>
      <c r="AT191" s="228" t="s">
        <v>117</v>
      </c>
      <c r="AU191" s="228" t="s">
        <v>42</v>
      </c>
      <c r="AV191" s="227" t="s">
        <v>42</v>
      </c>
      <c r="AW191" s="227" t="s">
        <v>2</v>
      </c>
      <c r="AX191" s="227" t="s">
        <v>38</v>
      </c>
      <c r="AY191" s="228" t="s">
        <v>108</v>
      </c>
    </row>
    <row r="192" spans="2:65" s="208" customFormat="1" ht="29.85" customHeight="1" x14ac:dyDescent="0.3">
      <c r="B192" s="216"/>
      <c r="D192" s="220" t="s">
        <v>36</v>
      </c>
      <c r="E192" s="219" t="s">
        <v>253</v>
      </c>
      <c r="F192" s="219" t="s">
        <v>254</v>
      </c>
      <c r="I192" s="218"/>
      <c r="J192" s="217">
        <f>BK192</f>
        <v>0</v>
      </c>
      <c r="L192" s="216"/>
      <c r="M192" s="215"/>
      <c r="N192" s="213"/>
      <c r="O192" s="213"/>
      <c r="P192" s="214">
        <f>SUM(P193:P234)</f>
        <v>0</v>
      </c>
      <c r="Q192" s="213"/>
      <c r="R192" s="214">
        <f>SUM(R193:R234)</f>
        <v>10.525607739999998</v>
      </c>
      <c r="S192" s="213"/>
      <c r="T192" s="212">
        <f>SUM(T193:T234)</f>
        <v>0</v>
      </c>
      <c r="AR192" s="210" t="s">
        <v>38</v>
      </c>
      <c r="AT192" s="211" t="s">
        <v>36</v>
      </c>
      <c r="AU192" s="211" t="s">
        <v>38</v>
      </c>
      <c r="AY192" s="210" t="s">
        <v>108</v>
      </c>
      <c r="BK192" s="209">
        <f>SUM(BK193:BK234)</f>
        <v>0</v>
      </c>
    </row>
    <row r="193" spans="2:65" s="188" customFormat="1" ht="22.5" customHeight="1" x14ac:dyDescent="0.3">
      <c r="B193" s="207"/>
      <c r="C193" s="206" t="s">
        <v>255</v>
      </c>
      <c r="D193" s="206" t="s">
        <v>110</v>
      </c>
      <c r="E193" s="205" t="s">
        <v>256</v>
      </c>
      <c r="F193" s="200" t="s">
        <v>257</v>
      </c>
      <c r="G193" s="204" t="s">
        <v>113</v>
      </c>
      <c r="H193" s="203">
        <v>24.1</v>
      </c>
      <c r="I193" s="202"/>
      <c r="J193" s="201">
        <f>ROUND(I193*H193,2)</f>
        <v>0</v>
      </c>
      <c r="K193" s="200" t="s">
        <v>140</v>
      </c>
      <c r="L193" s="189"/>
      <c r="M193" s="199" t="s">
        <v>1</v>
      </c>
      <c r="N193" s="224" t="s">
        <v>26</v>
      </c>
      <c r="O193" s="223"/>
      <c r="P193" s="222">
        <f>O193*H193</f>
        <v>0</v>
      </c>
      <c r="Q193" s="222">
        <v>2.5999999999999998E-4</v>
      </c>
      <c r="R193" s="222">
        <f>Q193*H193</f>
        <v>6.2659999999999999E-3</v>
      </c>
      <c r="S193" s="222">
        <v>0</v>
      </c>
      <c r="T193" s="221">
        <f>S193*H193</f>
        <v>0</v>
      </c>
      <c r="AR193" s="193" t="s">
        <v>115</v>
      </c>
      <c r="AT193" s="193" t="s">
        <v>110</v>
      </c>
      <c r="AU193" s="193" t="s">
        <v>42</v>
      </c>
      <c r="AY193" s="193" t="s">
        <v>108</v>
      </c>
      <c r="BE193" s="194">
        <f>IF(N193="základní",J193,0)</f>
        <v>0</v>
      </c>
      <c r="BF193" s="194">
        <f>IF(N193="snížená",J193,0)</f>
        <v>0</v>
      </c>
      <c r="BG193" s="194">
        <f>IF(N193="zákl. přenesená",J193,0)</f>
        <v>0</v>
      </c>
      <c r="BH193" s="194">
        <f>IF(N193="sníž. přenesená",J193,0)</f>
        <v>0</v>
      </c>
      <c r="BI193" s="194">
        <f>IF(N193="nulová",J193,0)</f>
        <v>0</v>
      </c>
      <c r="BJ193" s="193" t="s">
        <v>38</v>
      </c>
      <c r="BK193" s="194">
        <f>ROUND(I193*H193,2)</f>
        <v>0</v>
      </c>
      <c r="BL193" s="193" t="s">
        <v>115</v>
      </c>
      <c r="BM193" s="193" t="s">
        <v>258</v>
      </c>
    </row>
    <row r="194" spans="2:65" s="257" customFormat="1" x14ac:dyDescent="0.3">
      <c r="B194" s="262"/>
      <c r="D194" s="236" t="s">
        <v>117</v>
      </c>
      <c r="E194" s="258" t="s">
        <v>1</v>
      </c>
      <c r="F194" s="264" t="s">
        <v>259</v>
      </c>
      <c r="H194" s="258" t="s">
        <v>1</v>
      </c>
      <c r="I194" s="263"/>
      <c r="L194" s="262"/>
      <c r="M194" s="261"/>
      <c r="N194" s="260"/>
      <c r="O194" s="260"/>
      <c r="P194" s="260"/>
      <c r="Q194" s="260"/>
      <c r="R194" s="260"/>
      <c r="S194" s="260"/>
      <c r="T194" s="259"/>
      <c r="AT194" s="258" t="s">
        <v>117</v>
      </c>
      <c r="AU194" s="258" t="s">
        <v>42</v>
      </c>
      <c r="AV194" s="257" t="s">
        <v>38</v>
      </c>
      <c r="AW194" s="257" t="s">
        <v>19</v>
      </c>
      <c r="AX194" s="257" t="s">
        <v>37</v>
      </c>
      <c r="AY194" s="258" t="s">
        <v>108</v>
      </c>
    </row>
    <row r="195" spans="2:65" s="257" customFormat="1" x14ac:dyDescent="0.3">
      <c r="B195" s="262"/>
      <c r="D195" s="236" t="s">
        <v>117</v>
      </c>
      <c r="E195" s="258" t="s">
        <v>1</v>
      </c>
      <c r="F195" s="264" t="s">
        <v>260</v>
      </c>
      <c r="H195" s="258" t="s">
        <v>1</v>
      </c>
      <c r="I195" s="263"/>
      <c r="L195" s="262"/>
      <c r="M195" s="261"/>
      <c r="N195" s="260"/>
      <c r="O195" s="260"/>
      <c r="P195" s="260"/>
      <c r="Q195" s="260"/>
      <c r="R195" s="260"/>
      <c r="S195" s="260"/>
      <c r="T195" s="259"/>
      <c r="AT195" s="258" t="s">
        <v>117</v>
      </c>
      <c r="AU195" s="258" t="s">
        <v>42</v>
      </c>
      <c r="AV195" s="257" t="s">
        <v>38</v>
      </c>
      <c r="AW195" s="257" t="s">
        <v>19</v>
      </c>
      <c r="AX195" s="257" t="s">
        <v>37</v>
      </c>
      <c r="AY195" s="258" t="s">
        <v>108</v>
      </c>
    </row>
    <row r="196" spans="2:65" s="227" customFormat="1" x14ac:dyDescent="0.3">
      <c r="B196" s="232"/>
      <c r="D196" s="240" t="s">
        <v>117</v>
      </c>
      <c r="E196" s="239" t="s">
        <v>1</v>
      </c>
      <c r="F196" s="238" t="s">
        <v>261</v>
      </c>
      <c r="H196" s="237">
        <v>24.1</v>
      </c>
      <c r="I196" s="233"/>
      <c r="L196" s="232"/>
      <c r="M196" s="231"/>
      <c r="N196" s="230"/>
      <c r="O196" s="230"/>
      <c r="P196" s="230"/>
      <c r="Q196" s="230"/>
      <c r="R196" s="230"/>
      <c r="S196" s="230"/>
      <c r="T196" s="229"/>
      <c r="AT196" s="228" t="s">
        <v>117</v>
      </c>
      <c r="AU196" s="228" t="s">
        <v>42</v>
      </c>
      <c r="AV196" s="227" t="s">
        <v>42</v>
      </c>
      <c r="AW196" s="227" t="s">
        <v>19</v>
      </c>
      <c r="AX196" s="227" t="s">
        <v>37</v>
      </c>
      <c r="AY196" s="228" t="s">
        <v>108</v>
      </c>
    </row>
    <row r="197" spans="2:65" s="188" customFormat="1" ht="22.5" customHeight="1" x14ac:dyDescent="0.3">
      <c r="B197" s="207"/>
      <c r="C197" s="206" t="s">
        <v>262</v>
      </c>
      <c r="D197" s="206" t="s">
        <v>110</v>
      </c>
      <c r="E197" s="205" t="s">
        <v>263</v>
      </c>
      <c r="F197" s="200" t="s">
        <v>264</v>
      </c>
      <c r="G197" s="204" t="s">
        <v>113</v>
      </c>
      <c r="H197" s="203">
        <v>12.05</v>
      </c>
      <c r="I197" s="202"/>
      <c r="J197" s="201">
        <f>ROUND(I197*H197,2)</f>
        <v>0</v>
      </c>
      <c r="K197" s="200" t="s">
        <v>140</v>
      </c>
      <c r="L197" s="189"/>
      <c r="M197" s="199" t="s">
        <v>1</v>
      </c>
      <c r="N197" s="224" t="s">
        <v>26</v>
      </c>
      <c r="O197" s="223"/>
      <c r="P197" s="222">
        <f>O197*H197</f>
        <v>0</v>
      </c>
      <c r="Q197" s="222">
        <v>4.8900000000000002E-3</v>
      </c>
      <c r="R197" s="222">
        <f>Q197*H197</f>
        <v>5.8924500000000005E-2</v>
      </c>
      <c r="S197" s="222">
        <v>0</v>
      </c>
      <c r="T197" s="221">
        <f>S197*H197</f>
        <v>0</v>
      </c>
      <c r="AR197" s="193" t="s">
        <v>115</v>
      </c>
      <c r="AT197" s="193" t="s">
        <v>110</v>
      </c>
      <c r="AU197" s="193" t="s">
        <v>42</v>
      </c>
      <c r="AY197" s="193" t="s">
        <v>108</v>
      </c>
      <c r="BE197" s="194">
        <f>IF(N197="základní",J197,0)</f>
        <v>0</v>
      </c>
      <c r="BF197" s="194">
        <f>IF(N197="snížená",J197,0)</f>
        <v>0</v>
      </c>
      <c r="BG197" s="194">
        <f>IF(N197="zákl. přenesená",J197,0)</f>
        <v>0</v>
      </c>
      <c r="BH197" s="194">
        <f>IF(N197="sníž. přenesená",J197,0)</f>
        <v>0</v>
      </c>
      <c r="BI197" s="194">
        <f>IF(N197="nulová",J197,0)</f>
        <v>0</v>
      </c>
      <c r="BJ197" s="193" t="s">
        <v>38</v>
      </c>
      <c r="BK197" s="194">
        <f>ROUND(I197*H197,2)</f>
        <v>0</v>
      </c>
      <c r="BL197" s="193" t="s">
        <v>115</v>
      </c>
      <c r="BM197" s="193" t="s">
        <v>265</v>
      </c>
    </row>
    <row r="198" spans="2:65" s="257" customFormat="1" x14ac:dyDescent="0.3">
      <c r="B198" s="262"/>
      <c r="D198" s="236" t="s">
        <v>117</v>
      </c>
      <c r="E198" s="258" t="s">
        <v>1</v>
      </c>
      <c r="F198" s="264" t="s">
        <v>259</v>
      </c>
      <c r="H198" s="258" t="s">
        <v>1</v>
      </c>
      <c r="I198" s="263"/>
      <c r="L198" s="262"/>
      <c r="M198" s="261"/>
      <c r="N198" s="260"/>
      <c r="O198" s="260"/>
      <c r="P198" s="260"/>
      <c r="Q198" s="260"/>
      <c r="R198" s="260"/>
      <c r="S198" s="260"/>
      <c r="T198" s="259"/>
      <c r="AT198" s="258" t="s">
        <v>117</v>
      </c>
      <c r="AU198" s="258" t="s">
        <v>42</v>
      </c>
      <c r="AV198" s="257" t="s">
        <v>38</v>
      </c>
      <c r="AW198" s="257" t="s">
        <v>19</v>
      </c>
      <c r="AX198" s="257" t="s">
        <v>37</v>
      </c>
      <c r="AY198" s="258" t="s">
        <v>108</v>
      </c>
    </row>
    <row r="199" spans="2:65" s="227" customFormat="1" x14ac:dyDescent="0.3">
      <c r="B199" s="232"/>
      <c r="D199" s="240" t="s">
        <v>117</v>
      </c>
      <c r="E199" s="239" t="s">
        <v>1</v>
      </c>
      <c r="F199" s="238" t="s">
        <v>266</v>
      </c>
      <c r="H199" s="237">
        <v>12.05</v>
      </c>
      <c r="I199" s="233"/>
      <c r="L199" s="232"/>
      <c r="M199" s="231"/>
      <c r="N199" s="230"/>
      <c r="O199" s="230"/>
      <c r="P199" s="230"/>
      <c r="Q199" s="230"/>
      <c r="R199" s="230"/>
      <c r="S199" s="230"/>
      <c r="T199" s="229"/>
      <c r="AT199" s="228" t="s">
        <v>117</v>
      </c>
      <c r="AU199" s="228" t="s">
        <v>42</v>
      </c>
      <c r="AV199" s="227" t="s">
        <v>42</v>
      </c>
      <c r="AW199" s="227" t="s">
        <v>19</v>
      </c>
      <c r="AX199" s="227" t="s">
        <v>37</v>
      </c>
      <c r="AY199" s="228" t="s">
        <v>108</v>
      </c>
    </row>
    <row r="200" spans="2:65" s="188" customFormat="1" ht="22.5" customHeight="1" x14ac:dyDescent="0.3">
      <c r="B200" s="207"/>
      <c r="C200" s="206" t="s">
        <v>267</v>
      </c>
      <c r="D200" s="206" t="s">
        <v>110</v>
      </c>
      <c r="E200" s="205" t="s">
        <v>268</v>
      </c>
      <c r="F200" s="200" t="s">
        <v>269</v>
      </c>
      <c r="G200" s="204" t="s">
        <v>113</v>
      </c>
      <c r="H200" s="203">
        <v>12.05</v>
      </c>
      <c r="I200" s="202"/>
      <c r="J200" s="201">
        <f>ROUND(I200*H200,2)</f>
        <v>0</v>
      </c>
      <c r="K200" s="200" t="s">
        <v>140</v>
      </c>
      <c r="L200" s="189"/>
      <c r="M200" s="199" t="s">
        <v>1</v>
      </c>
      <c r="N200" s="224" t="s">
        <v>26</v>
      </c>
      <c r="O200" s="223"/>
      <c r="P200" s="222">
        <f>O200*H200</f>
        <v>0</v>
      </c>
      <c r="Q200" s="222">
        <v>3.0000000000000001E-3</v>
      </c>
      <c r="R200" s="222">
        <f>Q200*H200</f>
        <v>3.6150000000000002E-2</v>
      </c>
      <c r="S200" s="222">
        <v>0</v>
      </c>
      <c r="T200" s="221">
        <f>S200*H200</f>
        <v>0</v>
      </c>
      <c r="AR200" s="193" t="s">
        <v>115</v>
      </c>
      <c r="AT200" s="193" t="s">
        <v>110</v>
      </c>
      <c r="AU200" s="193" t="s">
        <v>42</v>
      </c>
      <c r="AY200" s="193" t="s">
        <v>108</v>
      </c>
      <c r="BE200" s="194">
        <f>IF(N200="základní",J200,0)</f>
        <v>0</v>
      </c>
      <c r="BF200" s="194">
        <f>IF(N200="snížená",J200,0)</f>
        <v>0</v>
      </c>
      <c r="BG200" s="194">
        <f>IF(N200="zákl. přenesená",J200,0)</f>
        <v>0</v>
      </c>
      <c r="BH200" s="194">
        <f>IF(N200="sníž. přenesená",J200,0)</f>
        <v>0</v>
      </c>
      <c r="BI200" s="194">
        <f>IF(N200="nulová",J200,0)</f>
        <v>0</v>
      </c>
      <c r="BJ200" s="193" t="s">
        <v>38</v>
      </c>
      <c r="BK200" s="194">
        <f>ROUND(I200*H200,2)</f>
        <v>0</v>
      </c>
      <c r="BL200" s="193" t="s">
        <v>115</v>
      </c>
      <c r="BM200" s="193" t="s">
        <v>270</v>
      </c>
    </row>
    <row r="201" spans="2:65" s="257" customFormat="1" x14ac:dyDescent="0.3">
      <c r="B201" s="262"/>
      <c r="D201" s="236" t="s">
        <v>117</v>
      </c>
      <c r="E201" s="258" t="s">
        <v>1</v>
      </c>
      <c r="F201" s="264" t="s">
        <v>259</v>
      </c>
      <c r="H201" s="258" t="s">
        <v>1</v>
      </c>
      <c r="I201" s="263"/>
      <c r="L201" s="262"/>
      <c r="M201" s="261"/>
      <c r="N201" s="260"/>
      <c r="O201" s="260"/>
      <c r="P201" s="260"/>
      <c r="Q201" s="260"/>
      <c r="R201" s="260"/>
      <c r="S201" s="260"/>
      <c r="T201" s="259"/>
      <c r="AT201" s="258" t="s">
        <v>117</v>
      </c>
      <c r="AU201" s="258" t="s">
        <v>42</v>
      </c>
      <c r="AV201" s="257" t="s">
        <v>38</v>
      </c>
      <c r="AW201" s="257" t="s">
        <v>19</v>
      </c>
      <c r="AX201" s="257" t="s">
        <v>37</v>
      </c>
      <c r="AY201" s="258" t="s">
        <v>108</v>
      </c>
    </row>
    <row r="202" spans="2:65" s="227" customFormat="1" x14ac:dyDescent="0.3">
      <c r="B202" s="232"/>
      <c r="D202" s="240" t="s">
        <v>117</v>
      </c>
      <c r="E202" s="239" t="s">
        <v>1</v>
      </c>
      <c r="F202" s="238" t="s">
        <v>266</v>
      </c>
      <c r="H202" s="237">
        <v>12.05</v>
      </c>
      <c r="I202" s="233"/>
      <c r="L202" s="232"/>
      <c r="M202" s="231"/>
      <c r="N202" s="230"/>
      <c r="O202" s="230"/>
      <c r="P202" s="230"/>
      <c r="Q202" s="230"/>
      <c r="R202" s="230"/>
      <c r="S202" s="230"/>
      <c r="T202" s="229"/>
      <c r="AT202" s="228" t="s">
        <v>117</v>
      </c>
      <c r="AU202" s="228" t="s">
        <v>42</v>
      </c>
      <c r="AV202" s="227" t="s">
        <v>42</v>
      </c>
      <c r="AW202" s="227" t="s">
        <v>19</v>
      </c>
      <c r="AX202" s="227" t="s">
        <v>37</v>
      </c>
      <c r="AY202" s="228" t="s">
        <v>108</v>
      </c>
    </row>
    <row r="203" spans="2:65" s="188" customFormat="1" ht="22.5" customHeight="1" x14ac:dyDescent="0.3">
      <c r="B203" s="207"/>
      <c r="C203" s="206" t="s">
        <v>271</v>
      </c>
      <c r="D203" s="206" t="s">
        <v>110</v>
      </c>
      <c r="E203" s="205" t="s">
        <v>272</v>
      </c>
      <c r="F203" s="200" t="s">
        <v>273</v>
      </c>
      <c r="G203" s="204" t="s">
        <v>113</v>
      </c>
      <c r="H203" s="203">
        <v>268.83</v>
      </c>
      <c r="I203" s="202"/>
      <c r="J203" s="201">
        <f>ROUND(I203*H203,2)</f>
        <v>0</v>
      </c>
      <c r="K203" s="200" t="s">
        <v>140</v>
      </c>
      <c r="L203" s="189"/>
      <c r="M203" s="199" t="s">
        <v>1</v>
      </c>
      <c r="N203" s="224" t="s">
        <v>26</v>
      </c>
      <c r="O203" s="223"/>
      <c r="P203" s="222">
        <f>O203*H203</f>
        <v>0</v>
      </c>
      <c r="Q203" s="222">
        <v>1.6899999999999998E-2</v>
      </c>
      <c r="R203" s="222">
        <f>Q203*H203</f>
        <v>4.543226999999999</v>
      </c>
      <c r="S203" s="222">
        <v>0</v>
      </c>
      <c r="T203" s="221">
        <f>S203*H203</f>
        <v>0</v>
      </c>
      <c r="AR203" s="193" t="s">
        <v>115</v>
      </c>
      <c r="AT203" s="193" t="s">
        <v>110</v>
      </c>
      <c r="AU203" s="193" t="s">
        <v>42</v>
      </c>
      <c r="AY203" s="193" t="s">
        <v>108</v>
      </c>
      <c r="BE203" s="194">
        <f>IF(N203="základní",J203,0)</f>
        <v>0</v>
      </c>
      <c r="BF203" s="194">
        <f>IF(N203="snížená",J203,0)</f>
        <v>0</v>
      </c>
      <c r="BG203" s="194">
        <f>IF(N203="zákl. přenesená",J203,0)</f>
        <v>0</v>
      </c>
      <c r="BH203" s="194">
        <f>IF(N203="sníž. přenesená",J203,0)</f>
        <v>0</v>
      </c>
      <c r="BI203" s="194">
        <f>IF(N203="nulová",J203,0)</f>
        <v>0</v>
      </c>
      <c r="BJ203" s="193" t="s">
        <v>38</v>
      </c>
      <c r="BK203" s="194">
        <f>ROUND(I203*H203,2)</f>
        <v>0</v>
      </c>
      <c r="BL203" s="193" t="s">
        <v>115</v>
      </c>
      <c r="BM203" s="193" t="s">
        <v>274</v>
      </c>
    </row>
    <row r="204" spans="2:65" s="257" customFormat="1" x14ac:dyDescent="0.3">
      <c r="B204" s="262"/>
      <c r="D204" s="236" t="s">
        <v>117</v>
      </c>
      <c r="E204" s="258" t="s">
        <v>1</v>
      </c>
      <c r="F204" s="264" t="s">
        <v>275</v>
      </c>
      <c r="H204" s="258" t="s">
        <v>1</v>
      </c>
      <c r="I204" s="263"/>
      <c r="L204" s="262"/>
      <c r="M204" s="261"/>
      <c r="N204" s="260"/>
      <c r="O204" s="260"/>
      <c r="P204" s="260"/>
      <c r="Q204" s="260"/>
      <c r="R204" s="260"/>
      <c r="S204" s="260"/>
      <c r="T204" s="259"/>
      <c r="AT204" s="258" t="s">
        <v>117</v>
      </c>
      <c r="AU204" s="258" t="s">
        <v>42</v>
      </c>
      <c r="AV204" s="257" t="s">
        <v>38</v>
      </c>
      <c r="AW204" s="257" t="s">
        <v>19</v>
      </c>
      <c r="AX204" s="257" t="s">
        <v>37</v>
      </c>
      <c r="AY204" s="258" t="s">
        <v>108</v>
      </c>
    </row>
    <row r="205" spans="2:65" s="227" customFormat="1" x14ac:dyDescent="0.3">
      <c r="B205" s="232"/>
      <c r="D205" s="240" t="s">
        <v>117</v>
      </c>
      <c r="E205" s="239" t="s">
        <v>1</v>
      </c>
      <c r="F205" s="238" t="s">
        <v>276</v>
      </c>
      <c r="H205" s="237">
        <v>268.83</v>
      </c>
      <c r="I205" s="233"/>
      <c r="L205" s="232"/>
      <c r="M205" s="231"/>
      <c r="N205" s="230"/>
      <c r="O205" s="230"/>
      <c r="P205" s="230"/>
      <c r="Q205" s="230"/>
      <c r="R205" s="230"/>
      <c r="S205" s="230"/>
      <c r="T205" s="229"/>
      <c r="AT205" s="228" t="s">
        <v>117</v>
      </c>
      <c r="AU205" s="228" t="s">
        <v>42</v>
      </c>
      <c r="AV205" s="227" t="s">
        <v>42</v>
      </c>
      <c r="AW205" s="227" t="s">
        <v>19</v>
      </c>
      <c r="AX205" s="227" t="s">
        <v>37</v>
      </c>
      <c r="AY205" s="228" t="s">
        <v>108</v>
      </c>
    </row>
    <row r="206" spans="2:65" s="188" customFormat="1" ht="22.5" customHeight="1" x14ac:dyDescent="0.3">
      <c r="B206" s="207"/>
      <c r="C206" s="206" t="s">
        <v>277</v>
      </c>
      <c r="D206" s="206" t="s">
        <v>110</v>
      </c>
      <c r="E206" s="205" t="s">
        <v>278</v>
      </c>
      <c r="F206" s="200" t="s">
        <v>279</v>
      </c>
      <c r="G206" s="204" t="s">
        <v>113</v>
      </c>
      <c r="H206" s="203">
        <v>11.946</v>
      </c>
      <c r="I206" s="202"/>
      <c r="J206" s="201">
        <f>ROUND(I206*H206,2)</f>
        <v>0</v>
      </c>
      <c r="K206" s="200" t="s">
        <v>140</v>
      </c>
      <c r="L206" s="189"/>
      <c r="M206" s="199" t="s">
        <v>1</v>
      </c>
      <c r="N206" s="224" t="s">
        <v>26</v>
      </c>
      <c r="O206" s="223"/>
      <c r="P206" s="222">
        <f>O206*H206</f>
        <v>0</v>
      </c>
      <c r="Q206" s="222">
        <v>4.8900000000000002E-3</v>
      </c>
      <c r="R206" s="222">
        <f>Q206*H206</f>
        <v>5.841594E-2</v>
      </c>
      <c r="S206" s="222">
        <v>0</v>
      </c>
      <c r="T206" s="221">
        <f>S206*H206</f>
        <v>0</v>
      </c>
      <c r="AR206" s="193" t="s">
        <v>115</v>
      </c>
      <c r="AT206" s="193" t="s">
        <v>110</v>
      </c>
      <c r="AU206" s="193" t="s">
        <v>42</v>
      </c>
      <c r="AY206" s="193" t="s">
        <v>108</v>
      </c>
      <c r="BE206" s="194">
        <f>IF(N206="základní",J206,0)</f>
        <v>0</v>
      </c>
      <c r="BF206" s="194">
        <f>IF(N206="snížená",J206,0)</f>
        <v>0</v>
      </c>
      <c r="BG206" s="194">
        <f>IF(N206="zákl. přenesená",J206,0)</f>
        <v>0</v>
      </c>
      <c r="BH206" s="194">
        <f>IF(N206="sníž. přenesená",J206,0)</f>
        <v>0</v>
      </c>
      <c r="BI206" s="194">
        <f>IF(N206="nulová",J206,0)</f>
        <v>0</v>
      </c>
      <c r="BJ206" s="193" t="s">
        <v>38</v>
      </c>
      <c r="BK206" s="194">
        <f>ROUND(I206*H206,2)</f>
        <v>0</v>
      </c>
      <c r="BL206" s="193" t="s">
        <v>115</v>
      </c>
      <c r="BM206" s="193" t="s">
        <v>280</v>
      </c>
    </row>
    <row r="207" spans="2:65" s="227" customFormat="1" x14ac:dyDescent="0.3">
      <c r="B207" s="232"/>
      <c r="D207" s="240" t="s">
        <v>117</v>
      </c>
      <c r="E207" s="239" t="s">
        <v>1</v>
      </c>
      <c r="F207" s="238" t="s">
        <v>281</v>
      </c>
      <c r="H207" s="237">
        <v>11.946</v>
      </c>
      <c r="I207" s="233"/>
      <c r="L207" s="232"/>
      <c r="M207" s="231"/>
      <c r="N207" s="230"/>
      <c r="O207" s="230"/>
      <c r="P207" s="230"/>
      <c r="Q207" s="230"/>
      <c r="R207" s="230"/>
      <c r="S207" s="230"/>
      <c r="T207" s="229"/>
      <c r="AT207" s="228" t="s">
        <v>117</v>
      </c>
      <c r="AU207" s="228" t="s">
        <v>42</v>
      </c>
      <c r="AV207" s="227" t="s">
        <v>42</v>
      </c>
      <c r="AW207" s="227" t="s">
        <v>19</v>
      </c>
      <c r="AX207" s="227" t="s">
        <v>37</v>
      </c>
      <c r="AY207" s="228" t="s">
        <v>108</v>
      </c>
    </row>
    <row r="208" spans="2:65" s="188" customFormat="1" ht="22.5" customHeight="1" x14ac:dyDescent="0.3">
      <c r="B208" s="207"/>
      <c r="C208" s="206" t="s">
        <v>282</v>
      </c>
      <c r="D208" s="206" t="s">
        <v>110</v>
      </c>
      <c r="E208" s="205" t="s">
        <v>283</v>
      </c>
      <c r="F208" s="200" t="s">
        <v>284</v>
      </c>
      <c r="G208" s="204" t="s">
        <v>285</v>
      </c>
      <c r="H208" s="203">
        <v>45</v>
      </c>
      <c r="I208" s="202"/>
      <c r="J208" s="201">
        <f>ROUND(I208*H208,2)</f>
        <v>0</v>
      </c>
      <c r="K208" s="200" t="s">
        <v>114</v>
      </c>
      <c r="L208" s="189"/>
      <c r="M208" s="199" t="s">
        <v>1</v>
      </c>
      <c r="N208" s="224" t="s">
        <v>26</v>
      </c>
      <c r="O208" s="223"/>
      <c r="P208" s="222">
        <f>O208*H208</f>
        <v>0</v>
      </c>
      <c r="Q208" s="222">
        <v>1.0200000000000001E-2</v>
      </c>
      <c r="R208" s="222">
        <f>Q208*H208</f>
        <v>0.45900000000000002</v>
      </c>
      <c r="S208" s="222">
        <v>0</v>
      </c>
      <c r="T208" s="221">
        <f>S208*H208</f>
        <v>0</v>
      </c>
      <c r="AR208" s="193" t="s">
        <v>115</v>
      </c>
      <c r="AT208" s="193" t="s">
        <v>110</v>
      </c>
      <c r="AU208" s="193" t="s">
        <v>42</v>
      </c>
      <c r="AY208" s="193" t="s">
        <v>108</v>
      </c>
      <c r="BE208" s="194">
        <f>IF(N208="základní",J208,0)</f>
        <v>0</v>
      </c>
      <c r="BF208" s="194">
        <f>IF(N208="snížená",J208,0)</f>
        <v>0</v>
      </c>
      <c r="BG208" s="194">
        <f>IF(N208="zákl. přenesená",J208,0)</f>
        <v>0</v>
      </c>
      <c r="BH208" s="194">
        <f>IF(N208="sníž. přenesená",J208,0)</f>
        <v>0</v>
      </c>
      <c r="BI208" s="194">
        <f>IF(N208="nulová",J208,0)</f>
        <v>0</v>
      </c>
      <c r="BJ208" s="193" t="s">
        <v>38</v>
      </c>
      <c r="BK208" s="194">
        <f>ROUND(I208*H208,2)</f>
        <v>0</v>
      </c>
      <c r="BL208" s="193" t="s">
        <v>115</v>
      </c>
      <c r="BM208" s="193" t="s">
        <v>286</v>
      </c>
    </row>
    <row r="209" spans="2:65" s="257" customFormat="1" x14ac:dyDescent="0.3">
      <c r="B209" s="262"/>
      <c r="D209" s="236" t="s">
        <v>117</v>
      </c>
      <c r="E209" s="258" t="s">
        <v>1</v>
      </c>
      <c r="F209" s="264" t="s">
        <v>287</v>
      </c>
      <c r="H209" s="258" t="s">
        <v>1</v>
      </c>
      <c r="I209" s="263"/>
      <c r="L209" s="262"/>
      <c r="M209" s="261"/>
      <c r="N209" s="260"/>
      <c r="O209" s="260"/>
      <c r="P209" s="260"/>
      <c r="Q209" s="260"/>
      <c r="R209" s="260"/>
      <c r="S209" s="260"/>
      <c r="T209" s="259"/>
      <c r="AT209" s="258" t="s">
        <v>117</v>
      </c>
      <c r="AU209" s="258" t="s">
        <v>42</v>
      </c>
      <c r="AV209" s="257" t="s">
        <v>38</v>
      </c>
      <c r="AW209" s="257" t="s">
        <v>19</v>
      </c>
      <c r="AX209" s="257" t="s">
        <v>37</v>
      </c>
      <c r="AY209" s="258" t="s">
        <v>108</v>
      </c>
    </row>
    <row r="210" spans="2:65" s="227" customFormat="1" x14ac:dyDescent="0.3">
      <c r="B210" s="232"/>
      <c r="D210" s="236" t="s">
        <v>117</v>
      </c>
      <c r="E210" s="228" t="s">
        <v>1</v>
      </c>
      <c r="F210" s="235" t="s">
        <v>288</v>
      </c>
      <c r="H210" s="234">
        <v>21</v>
      </c>
      <c r="I210" s="233"/>
      <c r="L210" s="232"/>
      <c r="M210" s="231"/>
      <c r="N210" s="230"/>
      <c r="O210" s="230"/>
      <c r="P210" s="230"/>
      <c r="Q210" s="230"/>
      <c r="R210" s="230"/>
      <c r="S210" s="230"/>
      <c r="T210" s="229"/>
      <c r="AT210" s="228" t="s">
        <v>117</v>
      </c>
      <c r="AU210" s="228" t="s">
        <v>42</v>
      </c>
      <c r="AV210" s="227" t="s">
        <v>42</v>
      </c>
      <c r="AW210" s="227" t="s">
        <v>19</v>
      </c>
      <c r="AX210" s="227" t="s">
        <v>37</v>
      </c>
      <c r="AY210" s="228" t="s">
        <v>108</v>
      </c>
    </row>
    <row r="211" spans="2:65" s="227" customFormat="1" x14ac:dyDescent="0.3">
      <c r="B211" s="232"/>
      <c r="D211" s="240" t="s">
        <v>117</v>
      </c>
      <c r="E211" s="239" t="s">
        <v>1</v>
      </c>
      <c r="F211" s="238" t="s">
        <v>289</v>
      </c>
      <c r="H211" s="237">
        <v>24</v>
      </c>
      <c r="I211" s="233"/>
      <c r="L211" s="232"/>
      <c r="M211" s="231"/>
      <c r="N211" s="230"/>
      <c r="O211" s="230"/>
      <c r="P211" s="230"/>
      <c r="Q211" s="230"/>
      <c r="R211" s="230"/>
      <c r="S211" s="230"/>
      <c r="T211" s="229"/>
      <c r="AT211" s="228" t="s">
        <v>117</v>
      </c>
      <c r="AU211" s="228" t="s">
        <v>42</v>
      </c>
      <c r="AV211" s="227" t="s">
        <v>42</v>
      </c>
      <c r="AW211" s="227" t="s">
        <v>19</v>
      </c>
      <c r="AX211" s="227" t="s">
        <v>37</v>
      </c>
      <c r="AY211" s="228" t="s">
        <v>108</v>
      </c>
    </row>
    <row r="212" spans="2:65" s="188" customFormat="1" ht="22.5" customHeight="1" x14ac:dyDescent="0.3">
      <c r="B212" s="207"/>
      <c r="C212" s="206" t="s">
        <v>290</v>
      </c>
      <c r="D212" s="206" t="s">
        <v>110</v>
      </c>
      <c r="E212" s="205" t="s">
        <v>291</v>
      </c>
      <c r="F212" s="200" t="s">
        <v>292</v>
      </c>
      <c r="G212" s="204" t="s">
        <v>285</v>
      </c>
      <c r="H212" s="203">
        <v>6</v>
      </c>
      <c r="I212" s="202"/>
      <c r="J212" s="201">
        <f>ROUND(I212*H212,2)</f>
        <v>0</v>
      </c>
      <c r="K212" s="200" t="s">
        <v>114</v>
      </c>
      <c r="L212" s="189"/>
      <c r="M212" s="199" t="s">
        <v>1</v>
      </c>
      <c r="N212" s="224" t="s">
        <v>26</v>
      </c>
      <c r="O212" s="223"/>
      <c r="P212" s="222">
        <f>O212*H212</f>
        <v>0</v>
      </c>
      <c r="Q212" s="222">
        <v>0.1575</v>
      </c>
      <c r="R212" s="222">
        <f>Q212*H212</f>
        <v>0.94500000000000006</v>
      </c>
      <c r="S212" s="222">
        <v>0</v>
      </c>
      <c r="T212" s="221">
        <f>S212*H212</f>
        <v>0</v>
      </c>
      <c r="AR212" s="193" t="s">
        <v>115</v>
      </c>
      <c r="AT212" s="193" t="s">
        <v>110</v>
      </c>
      <c r="AU212" s="193" t="s">
        <v>42</v>
      </c>
      <c r="AY212" s="193" t="s">
        <v>108</v>
      </c>
      <c r="BE212" s="194">
        <f>IF(N212="základní",J212,0)</f>
        <v>0</v>
      </c>
      <c r="BF212" s="194">
        <f>IF(N212="snížená",J212,0)</f>
        <v>0</v>
      </c>
      <c r="BG212" s="194">
        <f>IF(N212="zákl. přenesená",J212,0)</f>
        <v>0</v>
      </c>
      <c r="BH212" s="194">
        <f>IF(N212="sníž. přenesená",J212,0)</f>
        <v>0</v>
      </c>
      <c r="BI212" s="194">
        <f>IF(N212="nulová",J212,0)</f>
        <v>0</v>
      </c>
      <c r="BJ212" s="193" t="s">
        <v>38</v>
      </c>
      <c r="BK212" s="194">
        <f>ROUND(I212*H212,2)</f>
        <v>0</v>
      </c>
      <c r="BL212" s="193" t="s">
        <v>115</v>
      </c>
      <c r="BM212" s="193" t="s">
        <v>293</v>
      </c>
    </row>
    <row r="213" spans="2:65" s="257" customFormat="1" x14ac:dyDescent="0.3">
      <c r="B213" s="262"/>
      <c r="D213" s="236" t="s">
        <v>117</v>
      </c>
      <c r="E213" s="258" t="s">
        <v>1</v>
      </c>
      <c r="F213" s="264" t="s">
        <v>294</v>
      </c>
      <c r="H213" s="258" t="s">
        <v>1</v>
      </c>
      <c r="I213" s="263"/>
      <c r="L213" s="262"/>
      <c r="M213" s="261"/>
      <c r="N213" s="260"/>
      <c r="O213" s="260"/>
      <c r="P213" s="260"/>
      <c r="Q213" s="260"/>
      <c r="R213" s="260"/>
      <c r="S213" s="260"/>
      <c r="T213" s="259"/>
      <c r="AT213" s="258" t="s">
        <v>117</v>
      </c>
      <c r="AU213" s="258" t="s">
        <v>42</v>
      </c>
      <c r="AV213" s="257" t="s">
        <v>38</v>
      </c>
      <c r="AW213" s="257" t="s">
        <v>19</v>
      </c>
      <c r="AX213" s="257" t="s">
        <v>37</v>
      </c>
      <c r="AY213" s="258" t="s">
        <v>108</v>
      </c>
    </row>
    <row r="214" spans="2:65" s="227" customFormat="1" x14ac:dyDescent="0.3">
      <c r="B214" s="232"/>
      <c r="D214" s="236" t="s">
        <v>117</v>
      </c>
      <c r="E214" s="228" t="s">
        <v>1</v>
      </c>
      <c r="F214" s="235" t="s">
        <v>295</v>
      </c>
      <c r="H214" s="234">
        <v>5</v>
      </c>
      <c r="I214" s="233"/>
      <c r="L214" s="232"/>
      <c r="M214" s="231"/>
      <c r="N214" s="230"/>
      <c r="O214" s="230"/>
      <c r="P214" s="230"/>
      <c r="Q214" s="230"/>
      <c r="R214" s="230"/>
      <c r="S214" s="230"/>
      <c r="T214" s="229"/>
      <c r="AT214" s="228" t="s">
        <v>117</v>
      </c>
      <c r="AU214" s="228" t="s">
        <v>42</v>
      </c>
      <c r="AV214" s="227" t="s">
        <v>42</v>
      </c>
      <c r="AW214" s="227" t="s">
        <v>19</v>
      </c>
      <c r="AX214" s="227" t="s">
        <v>37</v>
      </c>
      <c r="AY214" s="228" t="s">
        <v>108</v>
      </c>
    </row>
    <row r="215" spans="2:65" s="257" customFormat="1" x14ac:dyDescent="0.3">
      <c r="B215" s="262"/>
      <c r="D215" s="236" t="s">
        <v>117</v>
      </c>
      <c r="E215" s="258" t="s">
        <v>1</v>
      </c>
      <c r="F215" s="264" t="s">
        <v>296</v>
      </c>
      <c r="H215" s="258" t="s">
        <v>1</v>
      </c>
      <c r="I215" s="263"/>
      <c r="L215" s="262"/>
      <c r="M215" s="261"/>
      <c r="N215" s="260"/>
      <c r="O215" s="260"/>
      <c r="P215" s="260"/>
      <c r="Q215" s="260"/>
      <c r="R215" s="260"/>
      <c r="S215" s="260"/>
      <c r="T215" s="259"/>
      <c r="AT215" s="258" t="s">
        <v>117</v>
      </c>
      <c r="AU215" s="258" t="s">
        <v>42</v>
      </c>
      <c r="AV215" s="257" t="s">
        <v>38</v>
      </c>
      <c r="AW215" s="257" t="s">
        <v>19</v>
      </c>
      <c r="AX215" s="257" t="s">
        <v>37</v>
      </c>
      <c r="AY215" s="258" t="s">
        <v>108</v>
      </c>
    </row>
    <row r="216" spans="2:65" s="227" customFormat="1" x14ac:dyDescent="0.3">
      <c r="B216" s="232"/>
      <c r="D216" s="240" t="s">
        <v>117</v>
      </c>
      <c r="E216" s="239" t="s">
        <v>1</v>
      </c>
      <c r="F216" s="238" t="s">
        <v>297</v>
      </c>
      <c r="H216" s="237">
        <v>1</v>
      </c>
      <c r="I216" s="233"/>
      <c r="L216" s="232"/>
      <c r="M216" s="231"/>
      <c r="N216" s="230"/>
      <c r="O216" s="230"/>
      <c r="P216" s="230"/>
      <c r="Q216" s="230"/>
      <c r="R216" s="230"/>
      <c r="S216" s="230"/>
      <c r="T216" s="229"/>
      <c r="AT216" s="228" t="s">
        <v>117</v>
      </c>
      <c r="AU216" s="228" t="s">
        <v>42</v>
      </c>
      <c r="AV216" s="227" t="s">
        <v>42</v>
      </c>
      <c r="AW216" s="227" t="s">
        <v>19</v>
      </c>
      <c r="AX216" s="227" t="s">
        <v>37</v>
      </c>
      <c r="AY216" s="228" t="s">
        <v>108</v>
      </c>
    </row>
    <row r="217" spans="2:65" s="188" customFormat="1" ht="22.5" customHeight="1" x14ac:dyDescent="0.3">
      <c r="B217" s="207"/>
      <c r="C217" s="206" t="s">
        <v>298</v>
      </c>
      <c r="D217" s="206" t="s">
        <v>110</v>
      </c>
      <c r="E217" s="205" t="s">
        <v>299</v>
      </c>
      <c r="F217" s="200" t="s">
        <v>300</v>
      </c>
      <c r="G217" s="204" t="s">
        <v>113</v>
      </c>
      <c r="H217" s="203">
        <v>131.58500000000001</v>
      </c>
      <c r="I217" s="202"/>
      <c r="J217" s="201">
        <f>ROUND(I217*H217,2)</f>
        <v>0</v>
      </c>
      <c r="K217" s="200" t="s">
        <v>114</v>
      </c>
      <c r="L217" s="189"/>
      <c r="M217" s="199" t="s">
        <v>1</v>
      </c>
      <c r="N217" s="224" t="s">
        <v>26</v>
      </c>
      <c r="O217" s="223"/>
      <c r="P217" s="222">
        <f>O217*H217</f>
        <v>0</v>
      </c>
      <c r="Q217" s="222">
        <v>3.3579999999999999E-2</v>
      </c>
      <c r="R217" s="222">
        <f>Q217*H217</f>
        <v>4.4186243000000003</v>
      </c>
      <c r="S217" s="222">
        <v>0</v>
      </c>
      <c r="T217" s="221">
        <f>S217*H217</f>
        <v>0</v>
      </c>
      <c r="AR217" s="193" t="s">
        <v>115</v>
      </c>
      <c r="AT217" s="193" t="s">
        <v>110</v>
      </c>
      <c r="AU217" s="193" t="s">
        <v>42</v>
      </c>
      <c r="AY217" s="193" t="s">
        <v>108</v>
      </c>
      <c r="BE217" s="194">
        <f>IF(N217="základní",J217,0)</f>
        <v>0</v>
      </c>
      <c r="BF217" s="194">
        <f>IF(N217="snížená",J217,0)</f>
        <v>0</v>
      </c>
      <c r="BG217" s="194">
        <f>IF(N217="zákl. přenesená",J217,0)</f>
        <v>0</v>
      </c>
      <c r="BH217" s="194">
        <f>IF(N217="sníž. přenesená",J217,0)</f>
        <v>0</v>
      </c>
      <c r="BI217" s="194">
        <f>IF(N217="nulová",J217,0)</f>
        <v>0</v>
      </c>
      <c r="BJ217" s="193" t="s">
        <v>38</v>
      </c>
      <c r="BK217" s="194">
        <f>ROUND(I217*H217,2)</f>
        <v>0</v>
      </c>
      <c r="BL217" s="193" t="s">
        <v>115</v>
      </c>
      <c r="BM217" s="193" t="s">
        <v>301</v>
      </c>
    </row>
    <row r="218" spans="2:65" s="257" customFormat="1" x14ac:dyDescent="0.3">
      <c r="B218" s="262"/>
      <c r="D218" s="236" t="s">
        <v>117</v>
      </c>
      <c r="E218" s="258" t="s">
        <v>1</v>
      </c>
      <c r="F218" s="264" t="s">
        <v>302</v>
      </c>
      <c r="H218" s="258" t="s">
        <v>1</v>
      </c>
      <c r="I218" s="263"/>
      <c r="L218" s="262"/>
      <c r="M218" s="261"/>
      <c r="N218" s="260"/>
      <c r="O218" s="260"/>
      <c r="P218" s="260"/>
      <c r="Q218" s="260"/>
      <c r="R218" s="260"/>
      <c r="S218" s="260"/>
      <c r="T218" s="259"/>
      <c r="AT218" s="258" t="s">
        <v>117</v>
      </c>
      <c r="AU218" s="258" t="s">
        <v>42</v>
      </c>
      <c r="AV218" s="257" t="s">
        <v>38</v>
      </c>
      <c r="AW218" s="257" t="s">
        <v>19</v>
      </c>
      <c r="AX218" s="257" t="s">
        <v>37</v>
      </c>
      <c r="AY218" s="258" t="s">
        <v>108</v>
      </c>
    </row>
    <row r="219" spans="2:65" s="227" customFormat="1" ht="40.5" x14ac:dyDescent="0.3">
      <c r="B219" s="232"/>
      <c r="D219" s="236" t="s">
        <v>117</v>
      </c>
      <c r="E219" s="228" t="s">
        <v>1</v>
      </c>
      <c r="F219" s="235" t="s">
        <v>303</v>
      </c>
      <c r="H219" s="234">
        <v>29.488</v>
      </c>
      <c r="I219" s="233"/>
      <c r="L219" s="232"/>
      <c r="M219" s="231"/>
      <c r="N219" s="230"/>
      <c r="O219" s="230"/>
      <c r="P219" s="230"/>
      <c r="Q219" s="230"/>
      <c r="R219" s="230"/>
      <c r="S219" s="230"/>
      <c r="T219" s="229"/>
      <c r="AT219" s="228" t="s">
        <v>117</v>
      </c>
      <c r="AU219" s="228" t="s">
        <v>42</v>
      </c>
      <c r="AV219" s="227" t="s">
        <v>42</v>
      </c>
      <c r="AW219" s="227" t="s">
        <v>19</v>
      </c>
      <c r="AX219" s="227" t="s">
        <v>37</v>
      </c>
      <c r="AY219" s="228" t="s">
        <v>108</v>
      </c>
    </row>
    <row r="220" spans="2:65" s="257" customFormat="1" x14ac:dyDescent="0.3">
      <c r="B220" s="262"/>
      <c r="D220" s="236" t="s">
        <v>117</v>
      </c>
      <c r="E220" s="258" t="s">
        <v>1</v>
      </c>
      <c r="F220" s="264" t="s">
        <v>304</v>
      </c>
      <c r="H220" s="258" t="s">
        <v>1</v>
      </c>
      <c r="I220" s="263"/>
      <c r="L220" s="262"/>
      <c r="M220" s="261"/>
      <c r="N220" s="260"/>
      <c r="O220" s="260"/>
      <c r="P220" s="260"/>
      <c r="Q220" s="260"/>
      <c r="R220" s="260"/>
      <c r="S220" s="260"/>
      <c r="T220" s="259"/>
      <c r="AT220" s="258" t="s">
        <v>117</v>
      </c>
      <c r="AU220" s="258" t="s">
        <v>42</v>
      </c>
      <c r="AV220" s="257" t="s">
        <v>38</v>
      </c>
      <c r="AW220" s="257" t="s">
        <v>19</v>
      </c>
      <c r="AX220" s="257" t="s">
        <v>37</v>
      </c>
      <c r="AY220" s="258" t="s">
        <v>108</v>
      </c>
    </row>
    <row r="221" spans="2:65" s="227" customFormat="1" x14ac:dyDescent="0.3">
      <c r="B221" s="232"/>
      <c r="D221" s="236" t="s">
        <v>117</v>
      </c>
      <c r="E221" s="228" t="s">
        <v>1</v>
      </c>
      <c r="F221" s="235" t="s">
        <v>305</v>
      </c>
      <c r="H221" s="234">
        <v>10.368</v>
      </c>
      <c r="I221" s="233"/>
      <c r="L221" s="232"/>
      <c r="M221" s="231"/>
      <c r="N221" s="230"/>
      <c r="O221" s="230"/>
      <c r="P221" s="230"/>
      <c r="Q221" s="230"/>
      <c r="R221" s="230"/>
      <c r="S221" s="230"/>
      <c r="T221" s="229"/>
      <c r="AT221" s="228" t="s">
        <v>117</v>
      </c>
      <c r="AU221" s="228" t="s">
        <v>42</v>
      </c>
      <c r="AV221" s="227" t="s">
        <v>42</v>
      </c>
      <c r="AW221" s="227" t="s">
        <v>19</v>
      </c>
      <c r="AX221" s="227" t="s">
        <v>37</v>
      </c>
      <c r="AY221" s="228" t="s">
        <v>108</v>
      </c>
    </row>
    <row r="222" spans="2:65" s="227" customFormat="1" x14ac:dyDescent="0.3">
      <c r="B222" s="232"/>
      <c r="D222" s="236" t="s">
        <v>117</v>
      </c>
      <c r="E222" s="228" t="s">
        <v>1</v>
      </c>
      <c r="F222" s="235" t="s">
        <v>306</v>
      </c>
      <c r="H222" s="234">
        <v>13.862</v>
      </c>
      <c r="I222" s="233"/>
      <c r="L222" s="232"/>
      <c r="M222" s="231"/>
      <c r="N222" s="230"/>
      <c r="O222" s="230"/>
      <c r="P222" s="230"/>
      <c r="Q222" s="230"/>
      <c r="R222" s="230"/>
      <c r="S222" s="230"/>
      <c r="T222" s="229"/>
      <c r="AT222" s="228" t="s">
        <v>117</v>
      </c>
      <c r="AU222" s="228" t="s">
        <v>42</v>
      </c>
      <c r="AV222" s="227" t="s">
        <v>42</v>
      </c>
      <c r="AW222" s="227" t="s">
        <v>19</v>
      </c>
      <c r="AX222" s="227" t="s">
        <v>37</v>
      </c>
      <c r="AY222" s="228" t="s">
        <v>108</v>
      </c>
    </row>
    <row r="223" spans="2:65" s="227" customFormat="1" x14ac:dyDescent="0.3">
      <c r="B223" s="232"/>
      <c r="D223" s="236" t="s">
        <v>117</v>
      </c>
      <c r="E223" s="228" t="s">
        <v>1</v>
      </c>
      <c r="F223" s="235" t="s">
        <v>307</v>
      </c>
      <c r="H223" s="234">
        <v>14.256</v>
      </c>
      <c r="I223" s="233"/>
      <c r="L223" s="232"/>
      <c r="M223" s="231"/>
      <c r="N223" s="230"/>
      <c r="O223" s="230"/>
      <c r="P223" s="230"/>
      <c r="Q223" s="230"/>
      <c r="R223" s="230"/>
      <c r="S223" s="230"/>
      <c r="T223" s="229"/>
      <c r="AT223" s="228" t="s">
        <v>117</v>
      </c>
      <c r="AU223" s="228" t="s">
        <v>42</v>
      </c>
      <c r="AV223" s="227" t="s">
        <v>42</v>
      </c>
      <c r="AW223" s="227" t="s">
        <v>19</v>
      </c>
      <c r="AX223" s="227" t="s">
        <v>37</v>
      </c>
      <c r="AY223" s="228" t="s">
        <v>108</v>
      </c>
    </row>
    <row r="224" spans="2:65" s="227" customFormat="1" x14ac:dyDescent="0.3">
      <c r="B224" s="232"/>
      <c r="D224" s="236" t="s">
        <v>117</v>
      </c>
      <c r="E224" s="228" t="s">
        <v>1</v>
      </c>
      <c r="F224" s="235" t="s">
        <v>308</v>
      </c>
      <c r="H224" s="234">
        <v>2.4820000000000002</v>
      </c>
      <c r="I224" s="233"/>
      <c r="L224" s="232"/>
      <c r="M224" s="231"/>
      <c r="N224" s="230"/>
      <c r="O224" s="230"/>
      <c r="P224" s="230"/>
      <c r="Q224" s="230"/>
      <c r="R224" s="230"/>
      <c r="S224" s="230"/>
      <c r="T224" s="229"/>
      <c r="AT224" s="228" t="s">
        <v>117</v>
      </c>
      <c r="AU224" s="228" t="s">
        <v>42</v>
      </c>
      <c r="AV224" s="227" t="s">
        <v>42</v>
      </c>
      <c r="AW224" s="227" t="s">
        <v>19</v>
      </c>
      <c r="AX224" s="227" t="s">
        <v>37</v>
      </c>
      <c r="AY224" s="228" t="s">
        <v>108</v>
      </c>
    </row>
    <row r="225" spans="2:65" s="227" customFormat="1" x14ac:dyDescent="0.3">
      <c r="B225" s="232"/>
      <c r="D225" s="236" t="s">
        <v>117</v>
      </c>
      <c r="E225" s="228" t="s">
        <v>1</v>
      </c>
      <c r="F225" s="235" t="s">
        <v>309</v>
      </c>
      <c r="H225" s="234">
        <v>1.536</v>
      </c>
      <c r="I225" s="233"/>
      <c r="L225" s="232"/>
      <c r="M225" s="231"/>
      <c r="N225" s="230"/>
      <c r="O225" s="230"/>
      <c r="P225" s="230"/>
      <c r="Q225" s="230"/>
      <c r="R225" s="230"/>
      <c r="S225" s="230"/>
      <c r="T225" s="229"/>
      <c r="AT225" s="228" t="s">
        <v>117</v>
      </c>
      <c r="AU225" s="228" t="s">
        <v>42</v>
      </c>
      <c r="AV225" s="227" t="s">
        <v>42</v>
      </c>
      <c r="AW225" s="227" t="s">
        <v>19</v>
      </c>
      <c r="AX225" s="227" t="s">
        <v>37</v>
      </c>
      <c r="AY225" s="228" t="s">
        <v>108</v>
      </c>
    </row>
    <row r="226" spans="2:65" s="257" customFormat="1" x14ac:dyDescent="0.3">
      <c r="B226" s="262"/>
      <c r="D226" s="236" t="s">
        <v>117</v>
      </c>
      <c r="E226" s="258" t="s">
        <v>1</v>
      </c>
      <c r="F226" s="264" t="s">
        <v>310</v>
      </c>
      <c r="H226" s="258" t="s">
        <v>1</v>
      </c>
      <c r="I226" s="263"/>
      <c r="L226" s="262"/>
      <c r="M226" s="261"/>
      <c r="N226" s="260"/>
      <c r="O226" s="260"/>
      <c r="P226" s="260"/>
      <c r="Q226" s="260"/>
      <c r="R226" s="260"/>
      <c r="S226" s="260"/>
      <c r="T226" s="259"/>
      <c r="AT226" s="258" t="s">
        <v>117</v>
      </c>
      <c r="AU226" s="258" t="s">
        <v>42</v>
      </c>
      <c r="AV226" s="257" t="s">
        <v>38</v>
      </c>
      <c r="AW226" s="257" t="s">
        <v>19</v>
      </c>
      <c r="AX226" s="257" t="s">
        <v>37</v>
      </c>
      <c r="AY226" s="258" t="s">
        <v>108</v>
      </c>
    </row>
    <row r="227" spans="2:65" s="227" customFormat="1" x14ac:dyDescent="0.3">
      <c r="B227" s="232"/>
      <c r="D227" s="236" t="s">
        <v>117</v>
      </c>
      <c r="E227" s="228" t="s">
        <v>1</v>
      </c>
      <c r="F227" s="235" t="s">
        <v>305</v>
      </c>
      <c r="H227" s="234">
        <v>10.368</v>
      </c>
      <c r="I227" s="233"/>
      <c r="L227" s="232"/>
      <c r="M227" s="231"/>
      <c r="N227" s="230"/>
      <c r="O227" s="230"/>
      <c r="P227" s="230"/>
      <c r="Q227" s="230"/>
      <c r="R227" s="230"/>
      <c r="S227" s="230"/>
      <c r="T227" s="229"/>
      <c r="AT227" s="228" t="s">
        <v>117</v>
      </c>
      <c r="AU227" s="228" t="s">
        <v>42</v>
      </c>
      <c r="AV227" s="227" t="s">
        <v>42</v>
      </c>
      <c r="AW227" s="227" t="s">
        <v>19</v>
      </c>
      <c r="AX227" s="227" t="s">
        <v>37</v>
      </c>
      <c r="AY227" s="228" t="s">
        <v>108</v>
      </c>
    </row>
    <row r="228" spans="2:65" s="227" customFormat="1" x14ac:dyDescent="0.3">
      <c r="B228" s="232"/>
      <c r="D228" s="236" t="s">
        <v>117</v>
      </c>
      <c r="E228" s="228" t="s">
        <v>1</v>
      </c>
      <c r="F228" s="235" t="s">
        <v>307</v>
      </c>
      <c r="H228" s="234">
        <v>14.256</v>
      </c>
      <c r="I228" s="233"/>
      <c r="L228" s="232"/>
      <c r="M228" s="231"/>
      <c r="N228" s="230"/>
      <c r="O228" s="230"/>
      <c r="P228" s="230"/>
      <c r="Q228" s="230"/>
      <c r="R228" s="230"/>
      <c r="S228" s="230"/>
      <c r="T228" s="229"/>
      <c r="AT228" s="228" t="s">
        <v>117</v>
      </c>
      <c r="AU228" s="228" t="s">
        <v>42</v>
      </c>
      <c r="AV228" s="227" t="s">
        <v>42</v>
      </c>
      <c r="AW228" s="227" t="s">
        <v>19</v>
      </c>
      <c r="AX228" s="227" t="s">
        <v>37</v>
      </c>
      <c r="AY228" s="228" t="s">
        <v>108</v>
      </c>
    </row>
    <row r="229" spans="2:65" s="227" customFormat="1" x14ac:dyDescent="0.3">
      <c r="B229" s="232"/>
      <c r="D229" s="236" t="s">
        <v>117</v>
      </c>
      <c r="E229" s="228" t="s">
        <v>1</v>
      </c>
      <c r="F229" s="235" t="s">
        <v>311</v>
      </c>
      <c r="H229" s="234">
        <v>12.13</v>
      </c>
      <c r="I229" s="233"/>
      <c r="L229" s="232"/>
      <c r="M229" s="231"/>
      <c r="N229" s="230"/>
      <c r="O229" s="230"/>
      <c r="P229" s="230"/>
      <c r="Q229" s="230"/>
      <c r="R229" s="230"/>
      <c r="S229" s="230"/>
      <c r="T229" s="229"/>
      <c r="AT229" s="228" t="s">
        <v>117</v>
      </c>
      <c r="AU229" s="228" t="s">
        <v>42</v>
      </c>
      <c r="AV229" s="227" t="s">
        <v>42</v>
      </c>
      <c r="AW229" s="227" t="s">
        <v>19</v>
      </c>
      <c r="AX229" s="227" t="s">
        <v>37</v>
      </c>
      <c r="AY229" s="228" t="s">
        <v>108</v>
      </c>
    </row>
    <row r="230" spans="2:65" s="227" customFormat="1" x14ac:dyDescent="0.3">
      <c r="B230" s="232"/>
      <c r="D230" s="236" t="s">
        <v>117</v>
      </c>
      <c r="E230" s="228" t="s">
        <v>1</v>
      </c>
      <c r="F230" s="235" t="s">
        <v>312</v>
      </c>
      <c r="H230" s="234">
        <v>8.4819999999999993</v>
      </c>
      <c r="I230" s="233"/>
      <c r="L230" s="232"/>
      <c r="M230" s="231"/>
      <c r="N230" s="230"/>
      <c r="O230" s="230"/>
      <c r="P230" s="230"/>
      <c r="Q230" s="230"/>
      <c r="R230" s="230"/>
      <c r="S230" s="230"/>
      <c r="T230" s="229"/>
      <c r="AT230" s="228" t="s">
        <v>117</v>
      </c>
      <c r="AU230" s="228" t="s">
        <v>42</v>
      </c>
      <c r="AV230" s="227" t="s">
        <v>42</v>
      </c>
      <c r="AW230" s="227" t="s">
        <v>19</v>
      </c>
      <c r="AX230" s="227" t="s">
        <v>37</v>
      </c>
      <c r="AY230" s="228" t="s">
        <v>108</v>
      </c>
    </row>
    <row r="231" spans="2:65" s="227" customFormat="1" x14ac:dyDescent="0.3">
      <c r="B231" s="232"/>
      <c r="D231" s="236" t="s">
        <v>117</v>
      </c>
      <c r="E231" s="228" t="s">
        <v>1</v>
      </c>
      <c r="F231" s="235" t="s">
        <v>313</v>
      </c>
      <c r="H231" s="234">
        <v>2.2989999999999999</v>
      </c>
      <c r="I231" s="233"/>
      <c r="L231" s="232"/>
      <c r="M231" s="231"/>
      <c r="N231" s="230"/>
      <c r="O231" s="230"/>
      <c r="P231" s="230"/>
      <c r="Q231" s="230"/>
      <c r="R231" s="230"/>
      <c r="S231" s="230"/>
      <c r="T231" s="229"/>
      <c r="AT231" s="228" t="s">
        <v>117</v>
      </c>
      <c r="AU231" s="228" t="s">
        <v>42</v>
      </c>
      <c r="AV231" s="227" t="s">
        <v>42</v>
      </c>
      <c r="AW231" s="227" t="s">
        <v>19</v>
      </c>
      <c r="AX231" s="227" t="s">
        <v>37</v>
      </c>
      <c r="AY231" s="228" t="s">
        <v>108</v>
      </c>
    </row>
    <row r="232" spans="2:65" s="227" customFormat="1" x14ac:dyDescent="0.3">
      <c r="B232" s="232"/>
      <c r="D232" s="236" t="s">
        <v>117</v>
      </c>
      <c r="E232" s="228" t="s">
        <v>1</v>
      </c>
      <c r="F232" s="235" t="s">
        <v>308</v>
      </c>
      <c r="H232" s="234">
        <v>2.4820000000000002</v>
      </c>
      <c r="I232" s="233"/>
      <c r="L232" s="232"/>
      <c r="M232" s="231"/>
      <c r="N232" s="230"/>
      <c r="O232" s="230"/>
      <c r="P232" s="230"/>
      <c r="Q232" s="230"/>
      <c r="R232" s="230"/>
      <c r="S232" s="230"/>
      <c r="T232" s="229"/>
      <c r="AT232" s="228" t="s">
        <v>117</v>
      </c>
      <c r="AU232" s="228" t="s">
        <v>42</v>
      </c>
      <c r="AV232" s="227" t="s">
        <v>42</v>
      </c>
      <c r="AW232" s="227" t="s">
        <v>19</v>
      </c>
      <c r="AX232" s="227" t="s">
        <v>37</v>
      </c>
      <c r="AY232" s="228" t="s">
        <v>108</v>
      </c>
    </row>
    <row r="233" spans="2:65" s="227" customFormat="1" x14ac:dyDescent="0.3">
      <c r="B233" s="232"/>
      <c r="D233" s="236" t="s">
        <v>117</v>
      </c>
      <c r="E233" s="228" t="s">
        <v>1</v>
      </c>
      <c r="F233" s="235" t="s">
        <v>314</v>
      </c>
      <c r="H233" s="234">
        <v>1.1519999999999999</v>
      </c>
      <c r="I233" s="233"/>
      <c r="L233" s="232"/>
      <c r="M233" s="231"/>
      <c r="N233" s="230"/>
      <c r="O233" s="230"/>
      <c r="P233" s="230"/>
      <c r="Q233" s="230"/>
      <c r="R233" s="230"/>
      <c r="S233" s="230"/>
      <c r="T233" s="229"/>
      <c r="AT233" s="228" t="s">
        <v>117</v>
      </c>
      <c r="AU233" s="228" t="s">
        <v>42</v>
      </c>
      <c r="AV233" s="227" t="s">
        <v>42</v>
      </c>
      <c r="AW233" s="227" t="s">
        <v>19</v>
      </c>
      <c r="AX233" s="227" t="s">
        <v>37</v>
      </c>
      <c r="AY233" s="228" t="s">
        <v>108</v>
      </c>
    </row>
    <row r="234" spans="2:65" s="227" customFormat="1" x14ac:dyDescent="0.3">
      <c r="B234" s="232"/>
      <c r="D234" s="236" t="s">
        <v>117</v>
      </c>
      <c r="E234" s="228" t="s">
        <v>1</v>
      </c>
      <c r="F234" s="235" t="s">
        <v>315</v>
      </c>
      <c r="H234" s="234">
        <v>8.4239999999999995</v>
      </c>
      <c r="I234" s="233"/>
      <c r="L234" s="232"/>
      <c r="M234" s="231"/>
      <c r="N234" s="230"/>
      <c r="O234" s="230"/>
      <c r="P234" s="230"/>
      <c r="Q234" s="230"/>
      <c r="R234" s="230"/>
      <c r="S234" s="230"/>
      <c r="T234" s="229"/>
      <c r="AT234" s="228" t="s">
        <v>117</v>
      </c>
      <c r="AU234" s="228" t="s">
        <v>42</v>
      </c>
      <c r="AV234" s="227" t="s">
        <v>42</v>
      </c>
      <c r="AW234" s="227" t="s">
        <v>19</v>
      </c>
      <c r="AX234" s="227" t="s">
        <v>37</v>
      </c>
      <c r="AY234" s="228" t="s">
        <v>108</v>
      </c>
    </row>
    <row r="235" spans="2:65" s="208" customFormat="1" ht="29.85" customHeight="1" x14ac:dyDescent="0.3">
      <c r="B235" s="216"/>
      <c r="D235" s="220" t="s">
        <v>36</v>
      </c>
      <c r="E235" s="219" t="s">
        <v>316</v>
      </c>
      <c r="F235" s="219" t="s">
        <v>317</v>
      </c>
      <c r="I235" s="218"/>
      <c r="J235" s="217">
        <f>BK235</f>
        <v>0</v>
      </c>
      <c r="L235" s="216"/>
      <c r="M235" s="215"/>
      <c r="N235" s="213"/>
      <c r="O235" s="213"/>
      <c r="P235" s="214">
        <f>SUM(P236:P598)</f>
        <v>0</v>
      </c>
      <c r="Q235" s="213"/>
      <c r="R235" s="214">
        <f>SUM(R236:R598)</f>
        <v>22.910513989999998</v>
      </c>
      <c r="S235" s="213"/>
      <c r="T235" s="212">
        <f>SUM(T236:T598)</f>
        <v>0</v>
      </c>
      <c r="AR235" s="210" t="s">
        <v>38</v>
      </c>
      <c r="AT235" s="211" t="s">
        <v>36</v>
      </c>
      <c r="AU235" s="211" t="s">
        <v>38</v>
      </c>
      <c r="AY235" s="210" t="s">
        <v>108</v>
      </c>
      <c r="BK235" s="209">
        <f>SUM(BK236:BK598)</f>
        <v>0</v>
      </c>
    </row>
    <row r="236" spans="2:65" s="188" customFormat="1" ht="22.5" customHeight="1" x14ac:dyDescent="0.3">
      <c r="B236" s="207"/>
      <c r="C236" s="206" t="s">
        <v>318</v>
      </c>
      <c r="D236" s="206" t="s">
        <v>110</v>
      </c>
      <c r="E236" s="205" t="s">
        <v>319</v>
      </c>
      <c r="F236" s="200" t="s">
        <v>320</v>
      </c>
      <c r="G236" s="204" t="s">
        <v>113</v>
      </c>
      <c r="H236" s="203">
        <v>272.79000000000002</v>
      </c>
      <c r="I236" s="202"/>
      <c r="J236" s="201">
        <f>ROUND(I236*H236,2)</f>
        <v>0</v>
      </c>
      <c r="K236" s="200" t="s">
        <v>140</v>
      </c>
      <c r="L236" s="189"/>
      <c r="M236" s="199" t="s">
        <v>1</v>
      </c>
      <c r="N236" s="224" t="s">
        <v>26</v>
      </c>
      <c r="O236" s="223"/>
      <c r="P236" s="222">
        <f>O236*H236</f>
        <v>0</v>
      </c>
      <c r="Q236" s="222">
        <v>2.5999999999999998E-4</v>
      </c>
      <c r="R236" s="222">
        <f>Q236*H236</f>
        <v>7.09254E-2</v>
      </c>
      <c r="S236" s="222">
        <v>0</v>
      </c>
      <c r="T236" s="221">
        <f>S236*H236</f>
        <v>0</v>
      </c>
      <c r="AR236" s="193" t="s">
        <v>115</v>
      </c>
      <c r="AT236" s="193" t="s">
        <v>110</v>
      </c>
      <c r="AU236" s="193" t="s">
        <v>42</v>
      </c>
      <c r="AY236" s="193" t="s">
        <v>108</v>
      </c>
      <c r="BE236" s="194">
        <f>IF(N236="základní",J236,0)</f>
        <v>0</v>
      </c>
      <c r="BF236" s="194">
        <f>IF(N236="snížená",J236,0)</f>
        <v>0</v>
      </c>
      <c r="BG236" s="194">
        <f>IF(N236="zákl. přenesená",J236,0)</f>
        <v>0</v>
      </c>
      <c r="BH236" s="194">
        <f>IF(N236="sníž. přenesená",J236,0)</f>
        <v>0</v>
      </c>
      <c r="BI236" s="194">
        <f>IF(N236="nulová",J236,0)</f>
        <v>0</v>
      </c>
      <c r="BJ236" s="193" t="s">
        <v>38</v>
      </c>
      <c r="BK236" s="194">
        <f>ROUND(I236*H236,2)</f>
        <v>0</v>
      </c>
      <c r="BL236" s="193" t="s">
        <v>115</v>
      </c>
      <c r="BM236" s="193" t="s">
        <v>321</v>
      </c>
    </row>
    <row r="237" spans="2:65" s="257" customFormat="1" x14ac:dyDescent="0.3">
      <c r="B237" s="262"/>
      <c r="D237" s="236" t="s">
        <v>117</v>
      </c>
      <c r="E237" s="258" t="s">
        <v>1</v>
      </c>
      <c r="F237" s="264" t="s">
        <v>275</v>
      </c>
      <c r="H237" s="258" t="s">
        <v>1</v>
      </c>
      <c r="I237" s="263"/>
      <c r="L237" s="262"/>
      <c r="M237" s="261"/>
      <c r="N237" s="260"/>
      <c r="O237" s="260"/>
      <c r="P237" s="260"/>
      <c r="Q237" s="260"/>
      <c r="R237" s="260"/>
      <c r="S237" s="260"/>
      <c r="T237" s="259"/>
      <c r="AT237" s="258" t="s">
        <v>117</v>
      </c>
      <c r="AU237" s="258" t="s">
        <v>42</v>
      </c>
      <c r="AV237" s="257" t="s">
        <v>38</v>
      </c>
      <c r="AW237" s="257" t="s">
        <v>19</v>
      </c>
      <c r="AX237" s="257" t="s">
        <v>37</v>
      </c>
      <c r="AY237" s="258" t="s">
        <v>108</v>
      </c>
    </row>
    <row r="238" spans="2:65" s="257" customFormat="1" x14ac:dyDescent="0.3">
      <c r="B238" s="262"/>
      <c r="D238" s="236" t="s">
        <v>117</v>
      </c>
      <c r="E238" s="258" t="s">
        <v>1</v>
      </c>
      <c r="F238" s="264" t="s">
        <v>322</v>
      </c>
      <c r="H238" s="258" t="s">
        <v>1</v>
      </c>
      <c r="I238" s="263"/>
      <c r="L238" s="262"/>
      <c r="M238" s="261"/>
      <c r="N238" s="260"/>
      <c r="O238" s="260"/>
      <c r="P238" s="260"/>
      <c r="Q238" s="260"/>
      <c r="R238" s="260"/>
      <c r="S238" s="260"/>
      <c r="T238" s="259"/>
      <c r="AT238" s="258" t="s">
        <v>117</v>
      </c>
      <c r="AU238" s="258" t="s">
        <v>42</v>
      </c>
      <c r="AV238" s="257" t="s">
        <v>38</v>
      </c>
      <c r="AW238" s="257" t="s">
        <v>19</v>
      </c>
      <c r="AX238" s="257" t="s">
        <v>37</v>
      </c>
      <c r="AY238" s="258" t="s">
        <v>108</v>
      </c>
    </row>
    <row r="239" spans="2:65" s="227" customFormat="1" x14ac:dyDescent="0.3">
      <c r="B239" s="232"/>
      <c r="D239" s="236" t="s">
        <v>117</v>
      </c>
      <c r="E239" s="228" t="s">
        <v>1</v>
      </c>
      <c r="F239" s="235" t="s">
        <v>323</v>
      </c>
      <c r="H239" s="234">
        <v>1.98</v>
      </c>
      <c r="I239" s="233"/>
      <c r="L239" s="232"/>
      <c r="M239" s="231"/>
      <c r="N239" s="230"/>
      <c r="O239" s="230"/>
      <c r="P239" s="230"/>
      <c r="Q239" s="230"/>
      <c r="R239" s="230"/>
      <c r="S239" s="230"/>
      <c r="T239" s="229"/>
      <c r="AT239" s="228" t="s">
        <v>117</v>
      </c>
      <c r="AU239" s="228" t="s">
        <v>42</v>
      </c>
      <c r="AV239" s="227" t="s">
        <v>42</v>
      </c>
      <c r="AW239" s="227" t="s">
        <v>19</v>
      </c>
      <c r="AX239" s="227" t="s">
        <v>37</v>
      </c>
      <c r="AY239" s="228" t="s">
        <v>108</v>
      </c>
    </row>
    <row r="240" spans="2:65" s="227" customFormat="1" x14ac:dyDescent="0.3">
      <c r="B240" s="232"/>
      <c r="D240" s="236" t="s">
        <v>117</v>
      </c>
      <c r="E240" s="228" t="s">
        <v>1</v>
      </c>
      <c r="F240" s="235" t="s">
        <v>324</v>
      </c>
      <c r="H240" s="234">
        <v>1.98</v>
      </c>
      <c r="I240" s="233"/>
      <c r="L240" s="232"/>
      <c r="M240" s="231"/>
      <c r="N240" s="230"/>
      <c r="O240" s="230"/>
      <c r="P240" s="230"/>
      <c r="Q240" s="230"/>
      <c r="R240" s="230"/>
      <c r="S240" s="230"/>
      <c r="T240" s="229"/>
      <c r="AT240" s="228" t="s">
        <v>117</v>
      </c>
      <c r="AU240" s="228" t="s">
        <v>42</v>
      </c>
      <c r="AV240" s="227" t="s">
        <v>42</v>
      </c>
      <c r="AW240" s="227" t="s">
        <v>19</v>
      </c>
      <c r="AX240" s="227" t="s">
        <v>37</v>
      </c>
      <c r="AY240" s="228" t="s">
        <v>108</v>
      </c>
    </row>
    <row r="241" spans="2:65" s="227" customFormat="1" x14ac:dyDescent="0.3">
      <c r="B241" s="232"/>
      <c r="D241" s="240" t="s">
        <v>117</v>
      </c>
      <c r="E241" s="239" t="s">
        <v>1</v>
      </c>
      <c r="F241" s="238" t="s">
        <v>276</v>
      </c>
      <c r="H241" s="237">
        <v>268.83</v>
      </c>
      <c r="I241" s="233"/>
      <c r="L241" s="232"/>
      <c r="M241" s="231"/>
      <c r="N241" s="230"/>
      <c r="O241" s="230"/>
      <c r="P241" s="230"/>
      <c r="Q241" s="230"/>
      <c r="R241" s="230"/>
      <c r="S241" s="230"/>
      <c r="T241" s="229"/>
      <c r="AT241" s="228" t="s">
        <v>117</v>
      </c>
      <c r="AU241" s="228" t="s">
        <v>42</v>
      </c>
      <c r="AV241" s="227" t="s">
        <v>42</v>
      </c>
      <c r="AW241" s="227" t="s">
        <v>19</v>
      </c>
      <c r="AX241" s="227" t="s">
        <v>37</v>
      </c>
      <c r="AY241" s="228" t="s">
        <v>108</v>
      </c>
    </row>
    <row r="242" spans="2:65" s="188" customFormat="1" ht="22.5" customHeight="1" x14ac:dyDescent="0.3">
      <c r="B242" s="207"/>
      <c r="C242" s="206" t="s">
        <v>325</v>
      </c>
      <c r="D242" s="206" t="s">
        <v>110</v>
      </c>
      <c r="E242" s="205" t="s">
        <v>326</v>
      </c>
      <c r="F242" s="200" t="s">
        <v>327</v>
      </c>
      <c r="G242" s="204" t="s">
        <v>113</v>
      </c>
      <c r="H242" s="203">
        <v>3.96</v>
      </c>
      <c r="I242" s="202"/>
      <c r="J242" s="201">
        <f>ROUND(I242*H242,2)</f>
        <v>0</v>
      </c>
      <c r="K242" s="200" t="s">
        <v>140</v>
      </c>
      <c r="L242" s="189"/>
      <c r="M242" s="199" t="s">
        <v>1</v>
      </c>
      <c r="N242" s="224" t="s">
        <v>26</v>
      </c>
      <c r="O242" s="223"/>
      <c r="P242" s="222">
        <f>O242*H242</f>
        <v>0</v>
      </c>
      <c r="Q242" s="222">
        <v>8.2799999999999992E-3</v>
      </c>
      <c r="R242" s="222">
        <f>Q242*H242</f>
        <v>3.2788799999999993E-2</v>
      </c>
      <c r="S242" s="222">
        <v>0</v>
      </c>
      <c r="T242" s="221">
        <f>S242*H242</f>
        <v>0</v>
      </c>
      <c r="AR242" s="193" t="s">
        <v>115</v>
      </c>
      <c r="AT242" s="193" t="s">
        <v>110</v>
      </c>
      <c r="AU242" s="193" t="s">
        <v>42</v>
      </c>
      <c r="AY242" s="193" t="s">
        <v>108</v>
      </c>
      <c r="BE242" s="194">
        <f>IF(N242="základní",J242,0)</f>
        <v>0</v>
      </c>
      <c r="BF242" s="194">
        <f>IF(N242="snížená",J242,0)</f>
        <v>0</v>
      </c>
      <c r="BG242" s="194">
        <f>IF(N242="zákl. přenesená",J242,0)</f>
        <v>0</v>
      </c>
      <c r="BH242" s="194">
        <f>IF(N242="sníž. přenesená",J242,0)</f>
        <v>0</v>
      </c>
      <c r="BI242" s="194">
        <f>IF(N242="nulová",J242,0)</f>
        <v>0</v>
      </c>
      <c r="BJ242" s="193" t="s">
        <v>38</v>
      </c>
      <c r="BK242" s="194">
        <f>ROUND(I242*H242,2)</f>
        <v>0</v>
      </c>
      <c r="BL242" s="193" t="s">
        <v>115</v>
      </c>
      <c r="BM242" s="193" t="s">
        <v>328</v>
      </c>
    </row>
    <row r="243" spans="2:65" s="257" customFormat="1" x14ac:dyDescent="0.3">
      <c r="B243" s="262"/>
      <c r="D243" s="236" t="s">
        <v>117</v>
      </c>
      <c r="E243" s="258" t="s">
        <v>1</v>
      </c>
      <c r="F243" s="264" t="s">
        <v>275</v>
      </c>
      <c r="H243" s="258" t="s">
        <v>1</v>
      </c>
      <c r="I243" s="263"/>
      <c r="L243" s="262"/>
      <c r="M243" s="261"/>
      <c r="N243" s="260"/>
      <c r="O243" s="260"/>
      <c r="P243" s="260"/>
      <c r="Q243" s="260"/>
      <c r="R243" s="260"/>
      <c r="S243" s="260"/>
      <c r="T243" s="259"/>
      <c r="AT243" s="258" t="s">
        <v>117</v>
      </c>
      <c r="AU243" s="258" t="s">
        <v>42</v>
      </c>
      <c r="AV243" s="257" t="s">
        <v>38</v>
      </c>
      <c r="AW243" s="257" t="s">
        <v>19</v>
      </c>
      <c r="AX243" s="257" t="s">
        <v>37</v>
      </c>
      <c r="AY243" s="258" t="s">
        <v>108</v>
      </c>
    </row>
    <row r="244" spans="2:65" s="257" customFormat="1" x14ac:dyDescent="0.3">
      <c r="B244" s="262"/>
      <c r="D244" s="236" t="s">
        <v>117</v>
      </c>
      <c r="E244" s="258" t="s">
        <v>1</v>
      </c>
      <c r="F244" s="264" t="s">
        <v>322</v>
      </c>
      <c r="H244" s="258" t="s">
        <v>1</v>
      </c>
      <c r="I244" s="263"/>
      <c r="L244" s="262"/>
      <c r="M244" s="261"/>
      <c r="N244" s="260"/>
      <c r="O244" s="260"/>
      <c r="P244" s="260"/>
      <c r="Q244" s="260"/>
      <c r="R244" s="260"/>
      <c r="S244" s="260"/>
      <c r="T244" s="259"/>
      <c r="AT244" s="258" t="s">
        <v>117</v>
      </c>
      <c r="AU244" s="258" t="s">
        <v>42</v>
      </c>
      <c r="AV244" s="257" t="s">
        <v>38</v>
      </c>
      <c r="AW244" s="257" t="s">
        <v>19</v>
      </c>
      <c r="AX244" s="257" t="s">
        <v>37</v>
      </c>
      <c r="AY244" s="258" t="s">
        <v>108</v>
      </c>
    </row>
    <row r="245" spans="2:65" s="227" customFormat="1" x14ac:dyDescent="0.3">
      <c r="B245" s="232"/>
      <c r="D245" s="236" t="s">
        <v>117</v>
      </c>
      <c r="E245" s="228" t="s">
        <v>1</v>
      </c>
      <c r="F245" s="235" t="s">
        <v>323</v>
      </c>
      <c r="H245" s="234">
        <v>1.98</v>
      </c>
      <c r="I245" s="233"/>
      <c r="L245" s="232"/>
      <c r="M245" s="231"/>
      <c r="N245" s="230"/>
      <c r="O245" s="230"/>
      <c r="P245" s="230"/>
      <c r="Q245" s="230"/>
      <c r="R245" s="230"/>
      <c r="S245" s="230"/>
      <c r="T245" s="229"/>
      <c r="AT245" s="228" t="s">
        <v>117</v>
      </c>
      <c r="AU245" s="228" t="s">
        <v>42</v>
      </c>
      <c r="AV245" s="227" t="s">
        <v>42</v>
      </c>
      <c r="AW245" s="227" t="s">
        <v>19</v>
      </c>
      <c r="AX245" s="227" t="s">
        <v>37</v>
      </c>
      <c r="AY245" s="228" t="s">
        <v>108</v>
      </c>
    </row>
    <row r="246" spans="2:65" s="227" customFormat="1" x14ac:dyDescent="0.3">
      <c r="B246" s="232"/>
      <c r="D246" s="240" t="s">
        <v>117</v>
      </c>
      <c r="E246" s="239" t="s">
        <v>1</v>
      </c>
      <c r="F246" s="238" t="s">
        <v>324</v>
      </c>
      <c r="H246" s="237">
        <v>1.98</v>
      </c>
      <c r="I246" s="233"/>
      <c r="L246" s="232"/>
      <c r="M246" s="231"/>
      <c r="N246" s="230"/>
      <c r="O246" s="230"/>
      <c r="P246" s="230"/>
      <c r="Q246" s="230"/>
      <c r="R246" s="230"/>
      <c r="S246" s="230"/>
      <c r="T246" s="229"/>
      <c r="AT246" s="228" t="s">
        <v>117</v>
      </c>
      <c r="AU246" s="228" t="s">
        <v>42</v>
      </c>
      <c r="AV246" s="227" t="s">
        <v>42</v>
      </c>
      <c r="AW246" s="227" t="s">
        <v>19</v>
      </c>
      <c r="AX246" s="227" t="s">
        <v>37</v>
      </c>
      <c r="AY246" s="228" t="s">
        <v>108</v>
      </c>
    </row>
    <row r="247" spans="2:65" s="188" customFormat="1" ht="22.5" customHeight="1" x14ac:dyDescent="0.3">
      <c r="B247" s="207"/>
      <c r="C247" s="252" t="s">
        <v>329</v>
      </c>
      <c r="D247" s="252" t="s">
        <v>186</v>
      </c>
      <c r="E247" s="251" t="s">
        <v>330</v>
      </c>
      <c r="F247" s="246" t="s">
        <v>331</v>
      </c>
      <c r="G247" s="250" t="s">
        <v>113</v>
      </c>
      <c r="H247" s="249">
        <v>4.2370000000000001</v>
      </c>
      <c r="I247" s="248"/>
      <c r="J247" s="247">
        <f>ROUND(I247*H247,2)</f>
        <v>0</v>
      </c>
      <c r="K247" s="246" t="s">
        <v>1</v>
      </c>
      <c r="L247" s="245"/>
      <c r="M247" s="244" t="s">
        <v>1</v>
      </c>
      <c r="N247" s="243" t="s">
        <v>26</v>
      </c>
      <c r="O247" s="223"/>
      <c r="P247" s="222">
        <f>O247*H247</f>
        <v>0</v>
      </c>
      <c r="Q247" s="222">
        <v>1.8E-3</v>
      </c>
      <c r="R247" s="222">
        <f>Q247*H247</f>
        <v>7.6265999999999999E-3</v>
      </c>
      <c r="S247" s="222">
        <v>0</v>
      </c>
      <c r="T247" s="221">
        <f>S247*H247</f>
        <v>0</v>
      </c>
      <c r="AR247" s="193" t="s">
        <v>153</v>
      </c>
      <c r="AT247" s="193" t="s">
        <v>186</v>
      </c>
      <c r="AU247" s="193" t="s">
        <v>42</v>
      </c>
      <c r="AY247" s="193" t="s">
        <v>108</v>
      </c>
      <c r="BE247" s="194">
        <f>IF(N247="základní",J247,0)</f>
        <v>0</v>
      </c>
      <c r="BF247" s="194">
        <f>IF(N247="snížená",J247,0)</f>
        <v>0</v>
      </c>
      <c r="BG247" s="194">
        <f>IF(N247="zákl. přenesená",J247,0)</f>
        <v>0</v>
      </c>
      <c r="BH247" s="194">
        <f>IF(N247="sníž. přenesená",J247,0)</f>
        <v>0</v>
      </c>
      <c r="BI247" s="194">
        <f>IF(N247="nulová",J247,0)</f>
        <v>0</v>
      </c>
      <c r="BJ247" s="193" t="s">
        <v>38</v>
      </c>
      <c r="BK247" s="194">
        <f>ROUND(I247*H247,2)</f>
        <v>0</v>
      </c>
      <c r="BL247" s="193" t="s">
        <v>115</v>
      </c>
      <c r="BM247" s="193" t="s">
        <v>332</v>
      </c>
    </row>
    <row r="248" spans="2:65" s="227" customFormat="1" x14ac:dyDescent="0.3">
      <c r="B248" s="232"/>
      <c r="D248" s="240" t="s">
        <v>117</v>
      </c>
      <c r="F248" s="238" t="s">
        <v>333</v>
      </c>
      <c r="H248" s="237">
        <v>4.2370000000000001</v>
      </c>
      <c r="I248" s="233"/>
      <c r="L248" s="232"/>
      <c r="M248" s="231"/>
      <c r="N248" s="230"/>
      <c r="O248" s="230"/>
      <c r="P248" s="230"/>
      <c r="Q248" s="230"/>
      <c r="R248" s="230"/>
      <c r="S248" s="230"/>
      <c r="T248" s="229"/>
      <c r="AT248" s="228" t="s">
        <v>117</v>
      </c>
      <c r="AU248" s="228" t="s">
        <v>42</v>
      </c>
      <c r="AV248" s="227" t="s">
        <v>42</v>
      </c>
      <c r="AW248" s="227" t="s">
        <v>2</v>
      </c>
      <c r="AX248" s="227" t="s">
        <v>38</v>
      </c>
      <c r="AY248" s="228" t="s">
        <v>108</v>
      </c>
    </row>
    <row r="249" spans="2:65" s="188" customFormat="1" ht="22.5" customHeight="1" x14ac:dyDescent="0.3">
      <c r="B249" s="207"/>
      <c r="C249" s="206" t="s">
        <v>334</v>
      </c>
      <c r="D249" s="206" t="s">
        <v>110</v>
      </c>
      <c r="E249" s="205" t="s">
        <v>335</v>
      </c>
      <c r="F249" s="200" t="s">
        <v>336</v>
      </c>
      <c r="G249" s="204" t="s">
        <v>113</v>
      </c>
      <c r="H249" s="203">
        <v>268.83</v>
      </c>
      <c r="I249" s="202"/>
      <c r="J249" s="201">
        <f>ROUND(I249*H249,2)</f>
        <v>0</v>
      </c>
      <c r="K249" s="200" t="s">
        <v>140</v>
      </c>
      <c r="L249" s="189"/>
      <c r="M249" s="199" t="s">
        <v>1</v>
      </c>
      <c r="N249" s="224" t="s">
        <v>26</v>
      </c>
      <c r="O249" s="223"/>
      <c r="P249" s="222">
        <f>O249*H249</f>
        <v>0</v>
      </c>
      <c r="Q249" s="222">
        <v>8.6499999999999997E-3</v>
      </c>
      <c r="R249" s="222">
        <f>Q249*H249</f>
        <v>2.3253794999999999</v>
      </c>
      <c r="S249" s="222">
        <v>0</v>
      </c>
      <c r="T249" s="221">
        <f>S249*H249</f>
        <v>0</v>
      </c>
      <c r="AR249" s="193" t="s">
        <v>115</v>
      </c>
      <c r="AT249" s="193" t="s">
        <v>110</v>
      </c>
      <c r="AU249" s="193" t="s">
        <v>42</v>
      </c>
      <c r="AY249" s="193" t="s">
        <v>108</v>
      </c>
      <c r="BE249" s="194">
        <f>IF(N249="základní",J249,0)</f>
        <v>0</v>
      </c>
      <c r="BF249" s="194">
        <f>IF(N249="snížená",J249,0)</f>
        <v>0</v>
      </c>
      <c r="BG249" s="194">
        <f>IF(N249="zákl. přenesená",J249,0)</f>
        <v>0</v>
      </c>
      <c r="BH249" s="194">
        <f>IF(N249="sníž. přenesená",J249,0)</f>
        <v>0</v>
      </c>
      <c r="BI249" s="194">
        <f>IF(N249="nulová",J249,0)</f>
        <v>0</v>
      </c>
      <c r="BJ249" s="193" t="s">
        <v>38</v>
      </c>
      <c r="BK249" s="194">
        <f>ROUND(I249*H249,2)</f>
        <v>0</v>
      </c>
      <c r="BL249" s="193" t="s">
        <v>115</v>
      </c>
      <c r="BM249" s="193" t="s">
        <v>337</v>
      </c>
    </row>
    <row r="250" spans="2:65" s="257" customFormat="1" x14ac:dyDescent="0.3">
      <c r="B250" s="262"/>
      <c r="D250" s="236" t="s">
        <v>117</v>
      </c>
      <c r="E250" s="258" t="s">
        <v>1</v>
      </c>
      <c r="F250" s="264" t="s">
        <v>302</v>
      </c>
      <c r="H250" s="258" t="s">
        <v>1</v>
      </c>
      <c r="I250" s="263"/>
      <c r="L250" s="262"/>
      <c r="M250" s="261"/>
      <c r="N250" s="260"/>
      <c r="O250" s="260"/>
      <c r="P250" s="260"/>
      <c r="Q250" s="260"/>
      <c r="R250" s="260"/>
      <c r="S250" s="260"/>
      <c r="T250" s="259"/>
      <c r="AT250" s="258" t="s">
        <v>117</v>
      </c>
      <c r="AU250" s="258" t="s">
        <v>42</v>
      </c>
      <c r="AV250" s="257" t="s">
        <v>38</v>
      </c>
      <c r="AW250" s="257" t="s">
        <v>19</v>
      </c>
      <c r="AX250" s="257" t="s">
        <v>37</v>
      </c>
      <c r="AY250" s="258" t="s">
        <v>108</v>
      </c>
    </row>
    <row r="251" spans="2:65" s="257" customFormat="1" x14ac:dyDescent="0.3">
      <c r="B251" s="262"/>
      <c r="D251" s="236" t="s">
        <v>117</v>
      </c>
      <c r="E251" s="258" t="s">
        <v>1</v>
      </c>
      <c r="F251" s="264" t="s">
        <v>338</v>
      </c>
      <c r="H251" s="258" t="s">
        <v>1</v>
      </c>
      <c r="I251" s="263"/>
      <c r="L251" s="262"/>
      <c r="M251" s="261"/>
      <c r="N251" s="260"/>
      <c r="O251" s="260"/>
      <c r="P251" s="260"/>
      <c r="Q251" s="260"/>
      <c r="R251" s="260"/>
      <c r="S251" s="260"/>
      <c r="T251" s="259"/>
      <c r="AT251" s="258" t="s">
        <v>117</v>
      </c>
      <c r="AU251" s="258" t="s">
        <v>42</v>
      </c>
      <c r="AV251" s="257" t="s">
        <v>38</v>
      </c>
      <c r="AW251" s="257" t="s">
        <v>19</v>
      </c>
      <c r="AX251" s="257" t="s">
        <v>37</v>
      </c>
      <c r="AY251" s="258" t="s">
        <v>108</v>
      </c>
    </row>
    <row r="252" spans="2:65" s="227" customFormat="1" x14ac:dyDescent="0.3">
      <c r="B252" s="232"/>
      <c r="D252" s="236" t="s">
        <v>117</v>
      </c>
      <c r="E252" s="228" t="s">
        <v>1</v>
      </c>
      <c r="F252" s="235" t="s">
        <v>339</v>
      </c>
      <c r="H252" s="234">
        <v>6.2350000000000003</v>
      </c>
      <c r="I252" s="233"/>
      <c r="L252" s="232"/>
      <c r="M252" s="231"/>
      <c r="N252" s="230"/>
      <c r="O252" s="230"/>
      <c r="P252" s="230"/>
      <c r="Q252" s="230"/>
      <c r="R252" s="230"/>
      <c r="S252" s="230"/>
      <c r="T252" s="229"/>
      <c r="AT252" s="228" t="s">
        <v>117</v>
      </c>
      <c r="AU252" s="228" t="s">
        <v>42</v>
      </c>
      <c r="AV252" s="227" t="s">
        <v>42</v>
      </c>
      <c r="AW252" s="227" t="s">
        <v>19</v>
      </c>
      <c r="AX252" s="227" t="s">
        <v>37</v>
      </c>
      <c r="AY252" s="228" t="s">
        <v>108</v>
      </c>
    </row>
    <row r="253" spans="2:65" s="227" customFormat="1" x14ac:dyDescent="0.3">
      <c r="B253" s="232"/>
      <c r="D253" s="236" t="s">
        <v>117</v>
      </c>
      <c r="E253" s="228" t="s">
        <v>1</v>
      </c>
      <c r="F253" s="235" t="s">
        <v>340</v>
      </c>
      <c r="H253" s="234">
        <v>6.16</v>
      </c>
      <c r="I253" s="233"/>
      <c r="L253" s="232"/>
      <c r="M253" s="231"/>
      <c r="N253" s="230"/>
      <c r="O253" s="230"/>
      <c r="P253" s="230"/>
      <c r="Q253" s="230"/>
      <c r="R253" s="230"/>
      <c r="S253" s="230"/>
      <c r="T253" s="229"/>
      <c r="AT253" s="228" t="s">
        <v>117</v>
      </c>
      <c r="AU253" s="228" t="s">
        <v>42</v>
      </c>
      <c r="AV253" s="227" t="s">
        <v>42</v>
      </c>
      <c r="AW253" s="227" t="s">
        <v>19</v>
      </c>
      <c r="AX253" s="227" t="s">
        <v>37</v>
      </c>
      <c r="AY253" s="228" t="s">
        <v>108</v>
      </c>
    </row>
    <row r="254" spans="2:65" s="227" customFormat="1" x14ac:dyDescent="0.3">
      <c r="B254" s="232"/>
      <c r="D254" s="236" t="s">
        <v>117</v>
      </c>
      <c r="E254" s="228" t="s">
        <v>1</v>
      </c>
      <c r="F254" s="235" t="s">
        <v>341</v>
      </c>
      <c r="H254" s="234">
        <v>6.58</v>
      </c>
      <c r="I254" s="233"/>
      <c r="L254" s="232"/>
      <c r="M254" s="231"/>
      <c r="N254" s="230"/>
      <c r="O254" s="230"/>
      <c r="P254" s="230"/>
      <c r="Q254" s="230"/>
      <c r="R254" s="230"/>
      <c r="S254" s="230"/>
      <c r="T254" s="229"/>
      <c r="AT254" s="228" t="s">
        <v>117</v>
      </c>
      <c r="AU254" s="228" t="s">
        <v>42</v>
      </c>
      <c r="AV254" s="227" t="s">
        <v>42</v>
      </c>
      <c r="AW254" s="227" t="s">
        <v>19</v>
      </c>
      <c r="AX254" s="227" t="s">
        <v>37</v>
      </c>
      <c r="AY254" s="228" t="s">
        <v>108</v>
      </c>
    </row>
    <row r="255" spans="2:65" s="227" customFormat="1" x14ac:dyDescent="0.3">
      <c r="B255" s="232"/>
      <c r="D255" s="236" t="s">
        <v>117</v>
      </c>
      <c r="E255" s="228" t="s">
        <v>1</v>
      </c>
      <c r="F255" s="235" t="s">
        <v>342</v>
      </c>
      <c r="H255" s="234">
        <v>5.85</v>
      </c>
      <c r="I255" s="233"/>
      <c r="L255" s="232"/>
      <c r="M255" s="231"/>
      <c r="N255" s="230"/>
      <c r="O255" s="230"/>
      <c r="P255" s="230"/>
      <c r="Q255" s="230"/>
      <c r="R255" s="230"/>
      <c r="S255" s="230"/>
      <c r="T255" s="229"/>
      <c r="AT255" s="228" t="s">
        <v>117</v>
      </c>
      <c r="AU255" s="228" t="s">
        <v>42</v>
      </c>
      <c r="AV255" s="227" t="s">
        <v>42</v>
      </c>
      <c r="AW255" s="227" t="s">
        <v>19</v>
      </c>
      <c r="AX255" s="227" t="s">
        <v>37</v>
      </c>
      <c r="AY255" s="228" t="s">
        <v>108</v>
      </c>
    </row>
    <row r="256" spans="2:65" s="227" customFormat="1" x14ac:dyDescent="0.3">
      <c r="B256" s="232"/>
      <c r="D256" s="236" t="s">
        <v>117</v>
      </c>
      <c r="E256" s="228" t="s">
        <v>1</v>
      </c>
      <c r="F256" s="235" t="s">
        <v>339</v>
      </c>
      <c r="H256" s="234">
        <v>6.2350000000000003</v>
      </c>
      <c r="I256" s="233"/>
      <c r="L256" s="232"/>
      <c r="M256" s="231"/>
      <c r="N256" s="230"/>
      <c r="O256" s="230"/>
      <c r="P256" s="230"/>
      <c r="Q256" s="230"/>
      <c r="R256" s="230"/>
      <c r="S256" s="230"/>
      <c r="T256" s="229"/>
      <c r="AT256" s="228" t="s">
        <v>117</v>
      </c>
      <c r="AU256" s="228" t="s">
        <v>42</v>
      </c>
      <c r="AV256" s="227" t="s">
        <v>42</v>
      </c>
      <c r="AW256" s="227" t="s">
        <v>19</v>
      </c>
      <c r="AX256" s="227" t="s">
        <v>37</v>
      </c>
      <c r="AY256" s="228" t="s">
        <v>108</v>
      </c>
    </row>
    <row r="257" spans="2:51" s="227" customFormat="1" x14ac:dyDescent="0.3">
      <c r="B257" s="232"/>
      <c r="D257" s="236" t="s">
        <v>117</v>
      </c>
      <c r="E257" s="228" t="s">
        <v>1</v>
      </c>
      <c r="F257" s="235" t="s">
        <v>343</v>
      </c>
      <c r="H257" s="234">
        <v>3.42</v>
      </c>
      <c r="I257" s="233"/>
      <c r="L257" s="232"/>
      <c r="M257" s="231"/>
      <c r="N257" s="230"/>
      <c r="O257" s="230"/>
      <c r="P257" s="230"/>
      <c r="Q257" s="230"/>
      <c r="R257" s="230"/>
      <c r="S257" s="230"/>
      <c r="T257" s="229"/>
      <c r="AT257" s="228" t="s">
        <v>117</v>
      </c>
      <c r="AU257" s="228" t="s">
        <v>42</v>
      </c>
      <c r="AV257" s="227" t="s">
        <v>42</v>
      </c>
      <c r="AW257" s="227" t="s">
        <v>19</v>
      </c>
      <c r="AX257" s="227" t="s">
        <v>37</v>
      </c>
      <c r="AY257" s="228" t="s">
        <v>108</v>
      </c>
    </row>
    <row r="258" spans="2:51" s="227" customFormat="1" x14ac:dyDescent="0.3">
      <c r="B258" s="232"/>
      <c r="D258" s="236" t="s">
        <v>117</v>
      </c>
      <c r="E258" s="228" t="s">
        <v>1</v>
      </c>
      <c r="F258" s="235" t="s">
        <v>344</v>
      </c>
      <c r="H258" s="234">
        <v>5.76</v>
      </c>
      <c r="I258" s="233"/>
      <c r="L258" s="232"/>
      <c r="M258" s="231"/>
      <c r="N258" s="230"/>
      <c r="O258" s="230"/>
      <c r="P258" s="230"/>
      <c r="Q258" s="230"/>
      <c r="R258" s="230"/>
      <c r="S258" s="230"/>
      <c r="T258" s="229"/>
      <c r="AT258" s="228" t="s">
        <v>117</v>
      </c>
      <c r="AU258" s="228" t="s">
        <v>42</v>
      </c>
      <c r="AV258" s="227" t="s">
        <v>42</v>
      </c>
      <c r="AW258" s="227" t="s">
        <v>19</v>
      </c>
      <c r="AX258" s="227" t="s">
        <v>37</v>
      </c>
      <c r="AY258" s="228" t="s">
        <v>108</v>
      </c>
    </row>
    <row r="259" spans="2:51" s="227" customFormat="1" x14ac:dyDescent="0.3">
      <c r="B259" s="232"/>
      <c r="D259" s="236" t="s">
        <v>117</v>
      </c>
      <c r="E259" s="228" t="s">
        <v>1</v>
      </c>
      <c r="F259" s="235" t="s">
        <v>345</v>
      </c>
      <c r="H259" s="234">
        <v>8.1199999999999992</v>
      </c>
      <c r="I259" s="233"/>
      <c r="L259" s="232"/>
      <c r="M259" s="231"/>
      <c r="N259" s="230"/>
      <c r="O259" s="230"/>
      <c r="P259" s="230"/>
      <c r="Q259" s="230"/>
      <c r="R259" s="230"/>
      <c r="S259" s="230"/>
      <c r="T259" s="229"/>
      <c r="AT259" s="228" t="s">
        <v>117</v>
      </c>
      <c r="AU259" s="228" t="s">
        <v>42</v>
      </c>
      <c r="AV259" s="227" t="s">
        <v>42</v>
      </c>
      <c r="AW259" s="227" t="s">
        <v>19</v>
      </c>
      <c r="AX259" s="227" t="s">
        <v>37</v>
      </c>
      <c r="AY259" s="228" t="s">
        <v>108</v>
      </c>
    </row>
    <row r="260" spans="2:51" s="227" customFormat="1" x14ac:dyDescent="0.3">
      <c r="B260" s="232"/>
      <c r="D260" s="236" t="s">
        <v>117</v>
      </c>
      <c r="E260" s="228" t="s">
        <v>1</v>
      </c>
      <c r="F260" s="235" t="s">
        <v>346</v>
      </c>
      <c r="H260" s="234">
        <v>4.6399999999999997</v>
      </c>
      <c r="I260" s="233"/>
      <c r="L260" s="232"/>
      <c r="M260" s="231"/>
      <c r="N260" s="230"/>
      <c r="O260" s="230"/>
      <c r="P260" s="230"/>
      <c r="Q260" s="230"/>
      <c r="R260" s="230"/>
      <c r="S260" s="230"/>
      <c r="T260" s="229"/>
      <c r="AT260" s="228" t="s">
        <v>117</v>
      </c>
      <c r="AU260" s="228" t="s">
        <v>42</v>
      </c>
      <c r="AV260" s="227" t="s">
        <v>42</v>
      </c>
      <c r="AW260" s="227" t="s">
        <v>19</v>
      </c>
      <c r="AX260" s="227" t="s">
        <v>37</v>
      </c>
      <c r="AY260" s="228" t="s">
        <v>108</v>
      </c>
    </row>
    <row r="261" spans="2:51" s="227" customFormat="1" x14ac:dyDescent="0.3">
      <c r="B261" s="232"/>
      <c r="D261" s="236" t="s">
        <v>117</v>
      </c>
      <c r="E261" s="228" t="s">
        <v>1</v>
      </c>
      <c r="F261" s="235" t="s">
        <v>347</v>
      </c>
      <c r="H261" s="234">
        <v>5.0750000000000002</v>
      </c>
      <c r="I261" s="233"/>
      <c r="L261" s="232"/>
      <c r="M261" s="231"/>
      <c r="N261" s="230"/>
      <c r="O261" s="230"/>
      <c r="P261" s="230"/>
      <c r="Q261" s="230"/>
      <c r="R261" s="230"/>
      <c r="S261" s="230"/>
      <c r="T261" s="229"/>
      <c r="AT261" s="228" t="s">
        <v>117</v>
      </c>
      <c r="AU261" s="228" t="s">
        <v>42</v>
      </c>
      <c r="AV261" s="227" t="s">
        <v>42</v>
      </c>
      <c r="AW261" s="227" t="s">
        <v>19</v>
      </c>
      <c r="AX261" s="227" t="s">
        <v>37</v>
      </c>
      <c r="AY261" s="228" t="s">
        <v>108</v>
      </c>
    </row>
    <row r="262" spans="2:51" s="227" customFormat="1" x14ac:dyDescent="0.3">
      <c r="B262" s="232"/>
      <c r="D262" s="236" t="s">
        <v>117</v>
      </c>
      <c r="E262" s="228" t="s">
        <v>1</v>
      </c>
      <c r="F262" s="235" t="s">
        <v>348</v>
      </c>
      <c r="H262" s="234">
        <v>3.625</v>
      </c>
      <c r="I262" s="233"/>
      <c r="L262" s="232"/>
      <c r="M262" s="231"/>
      <c r="N262" s="230"/>
      <c r="O262" s="230"/>
      <c r="P262" s="230"/>
      <c r="Q262" s="230"/>
      <c r="R262" s="230"/>
      <c r="S262" s="230"/>
      <c r="T262" s="229"/>
      <c r="AT262" s="228" t="s">
        <v>117</v>
      </c>
      <c r="AU262" s="228" t="s">
        <v>42</v>
      </c>
      <c r="AV262" s="227" t="s">
        <v>42</v>
      </c>
      <c r="AW262" s="227" t="s">
        <v>19</v>
      </c>
      <c r="AX262" s="227" t="s">
        <v>37</v>
      </c>
      <c r="AY262" s="228" t="s">
        <v>108</v>
      </c>
    </row>
    <row r="263" spans="2:51" s="227" customFormat="1" x14ac:dyDescent="0.3">
      <c r="B263" s="232"/>
      <c r="D263" s="236" t="s">
        <v>117</v>
      </c>
      <c r="E263" s="228" t="s">
        <v>1</v>
      </c>
      <c r="F263" s="235" t="s">
        <v>349</v>
      </c>
      <c r="H263" s="234">
        <v>19.504999999999999</v>
      </c>
      <c r="I263" s="233"/>
      <c r="L263" s="232"/>
      <c r="M263" s="231"/>
      <c r="N263" s="230"/>
      <c r="O263" s="230"/>
      <c r="P263" s="230"/>
      <c r="Q263" s="230"/>
      <c r="R263" s="230"/>
      <c r="S263" s="230"/>
      <c r="T263" s="229"/>
      <c r="AT263" s="228" t="s">
        <v>117</v>
      </c>
      <c r="AU263" s="228" t="s">
        <v>42</v>
      </c>
      <c r="AV263" s="227" t="s">
        <v>42</v>
      </c>
      <c r="AW263" s="227" t="s">
        <v>19</v>
      </c>
      <c r="AX263" s="227" t="s">
        <v>37</v>
      </c>
      <c r="AY263" s="228" t="s">
        <v>108</v>
      </c>
    </row>
    <row r="264" spans="2:51" s="227" customFormat="1" x14ac:dyDescent="0.3">
      <c r="B264" s="232"/>
      <c r="D264" s="236" t="s">
        <v>117</v>
      </c>
      <c r="E264" s="228" t="s">
        <v>1</v>
      </c>
      <c r="F264" s="235" t="s">
        <v>350</v>
      </c>
      <c r="H264" s="234">
        <v>7.47</v>
      </c>
      <c r="I264" s="233"/>
      <c r="L264" s="232"/>
      <c r="M264" s="231"/>
      <c r="N264" s="230"/>
      <c r="O264" s="230"/>
      <c r="P264" s="230"/>
      <c r="Q264" s="230"/>
      <c r="R264" s="230"/>
      <c r="S264" s="230"/>
      <c r="T264" s="229"/>
      <c r="AT264" s="228" t="s">
        <v>117</v>
      </c>
      <c r="AU264" s="228" t="s">
        <v>42</v>
      </c>
      <c r="AV264" s="227" t="s">
        <v>42</v>
      </c>
      <c r="AW264" s="227" t="s">
        <v>19</v>
      </c>
      <c r="AX264" s="227" t="s">
        <v>37</v>
      </c>
      <c r="AY264" s="228" t="s">
        <v>108</v>
      </c>
    </row>
    <row r="265" spans="2:51" s="227" customFormat="1" x14ac:dyDescent="0.3">
      <c r="B265" s="232"/>
      <c r="D265" s="236" t="s">
        <v>117</v>
      </c>
      <c r="E265" s="228" t="s">
        <v>1</v>
      </c>
      <c r="F265" s="235" t="s">
        <v>351</v>
      </c>
      <c r="H265" s="234">
        <v>13.65</v>
      </c>
      <c r="I265" s="233"/>
      <c r="L265" s="232"/>
      <c r="M265" s="231"/>
      <c r="N265" s="230"/>
      <c r="O265" s="230"/>
      <c r="P265" s="230"/>
      <c r="Q265" s="230"/>
      <c r="R265" s="230"/>
      <c r="S265" s="230"/>
      <c r="T265" s="229"/>
      <c r="AT265" s="228" t="s">
        <v>117</v>
      </c>
      <c r="AU265" s="228" t="s">
        <v>42</v>
      </c>
      <c r="AV265" s="227" t="s">
        <v>42</v>
      </c>
      <c r="AW265" s="227" t="s">
        <v>19</v>
      </c>
      <c r="AX265" s="227" t="s">
        <v>37</v>
      </c>
      <c r="AY265" s="228" t="s">
        <v>108</v>
      </c>
    </row>
    <row r="266" spans="2:51" s="227" customFormat="1" x14ac:dyDescent="0.3">
      <c r="B266" s="232"/>
      <c r="D266" s="236" t="s">
        <v>117</v>
      </c>
      <c r="E266" s="228" t="s">
        <v>1</v>
      </c>
      <c r="F266" s="235" t="s">
        <v>352</v>
      </c>
      <c r="H266" s="234">
        <v>9.3000000000000007</v>
      </c>
      <c r="I266" s="233"/>
      <c r="L266" s="232"/>
      <c r="M266" s="231"/>
      <c r="N266" s="230"/>
      <c r="O266" s="230"/>
      <c r="P266" s="230"/>
      <c r="Q266" s="230"/>
      <c r="R266" s="230"/>
      <c r="S266" s="230"/>
      <c r="T266" s="229"/>
      <c r="AT266" s="228" t="s">
        <v>117</v>
      </c>
      <c r="AU266" s="228" t="s">
        <v>42</v>
      </c>
      <c r="AV266" s="227" t="s">
        <v>42</v>
      </c>
      <c r="AW266" s="227" t="s">
        <v>19</v>
      </c>
      <c r="AX266" s="227" t="s">
        <v>37</v>
      </c>
      <c r="AY266" s="228" t="s">
        <v>108</v>
      </c>
    </row>
    <row r="267" spans="2:51" s="227" customFormat="1" x14ac:dyDescent="0.3">
      <c r="B267" s="232"/>
      <c r="D267" s="236" t="s">
        <v>117</v>
      </c>
      <c r="E267" s="228" t="s">
        <v>1</v>
      </c>
      <c r="F267" s="235" t="s">
        <v>353</v>
      </c>
      <c r="H267" s="234">
        <v>4.93</v>
      </c>
      <c r="I267" s="233"/>
      <c r="L267" s="232"/>
      <c r="M267" s="231"/>
      <c r="N267" s="230"/>
      <c r="O267" s="230"/>
      <c r="P267" s="230"/>
      <c r="Q267" s="230"/>
      <c r="R267" s="230"/>
      <c r="S267" s="230"/>
      <c r="T267" s="229"/>
      <c r="AT267" s="228" t="s">
        <v>117</v>
      </c>
      <c r="AU267" s="228" t="s">
        <v>42</v>
      </c>
      <c r="AV267" s="227" t="s">
        <v>42</v>
      </c>
      <c r="AW267" s="227" t="s">
        <v>19</v>
      </c>
      <c r="AX267" s="227" t="s">
        <v>37</v>
      </c>
      <c r="AY267" s="228" t="s">
        <v>108</v>
      </c>
    </row>
    <row r="268" spans="2:51" s="227" customFormat="1" x14ac:dyDescent="0.3">
      <c r="B268" s="232"/>
      <c r="D268" s="236" t="s">
        <v>117</v>
      </c>
      <c r="E268" s="228" t="s">
        <v>1</v>
      </c>
      <c r="F268" s="235" t="s">
        <v>354</v>
      </c>
      <c r="H268" s="234">
        <v>4.2050000000000001</v>
      </c>
      <c r="I268" s="233"/>
      <c r="L268" s="232"/>
      <c r="M268" s="231"/>
      <c r="N268" s="230"/>
      <c r="O268" s="230"/>
      <c r="P268" s="230"/>
      <c r="Q268" s="230"/>
      <c r="R268" s="230"/>
      <c r="S268" s="230"/>
      <c r="T268" s="229"/>
      <c r="AT268" s="228" t="s">
        <v>117</v>
      </c>
      <c r="AU268" s="228" t="s">
        <v>42</v>
      </c>
      <c r="AV268" s="227" t="s">
        <v>42</v>
      </c>
      <c r="AW268" s="227" t="s">
        <v>19</v>
      </c>
      <c r="AX268" s="227" t="s">
        <v>37</v>
      </c>
      <c r="AY268" s="228" t="s">
        <v>108</v>
      </c>
    </row>
    <row r="269" spans="2:51" s="227" customFormat="1" x14ac:dyDescent="0.3">
      <c r="B269" s="232"/>
      <c r="D269" s="236" t="s">
        <v>117</v>
      </c>
      <c r="E269" s="228" t="s">
        <v>1</v>
      </c>
      <c r="F269" s="235" t="s">
        <v>355</v>
      </c>
      <c r="H269" s="234">
        <v>7.25</v>
      </c>
      <c r="I269" s="233"/>
      <c r="L269" s="232"/>
      <c r="M269" s="231"/>
      <c r="N269" s="230"/>
      <c r="O269" s="230"/>
      <c r="P269" s="230"/>
      <c r="Q269" s="230"/>
      <c r="R269" s="230"/>
      <c r="S269" s="230"/>
      <c r="T269" s="229"/>
      <c r="AT269" s="228" t="s">
        <v>117</v>
      </c>
      <c r="AU269" s="228" t="s">
        <v>42</v>
      </c>
      <c r="AV269" s="227" t="s">
        <v>42</v>
      </c>
      <c r="AW269" s="227" t="s">
        <v>19</v>
      </c>
      <c r="AX269" s="227" t="s">
        <v>37</v>
      </c>
      <c r="AY269" s="228" t="s">
        <v>108</v>
      </c>
    </row>
    <row r="270" spans="2:51" s="227" customFormat="1" x14ac:dyDescent="0.3">
      <c r="B270" s="232"/>
      <c r="D270" s="236" t="s">
        <v>117</v>
      </c>
      <c r="E270" s="228" t="s">
        <v>1</v>
      </c>
      <c r="F270" s="235" t="s">
        <v>354</v>
      </c>
      <c r="H270" s="234">
        <v>4.2050000000000001</v>
      </c>
      <c r="I270" s="233"/>
      <c r="L270" s="232"/>
      <c r="M270" s="231"/>
      <c r="N270" s="230"/>
      <c r="O270" s="230"/>
      <c r="P270" s="230"/>
      <c r="Q270" s="230"/>
      <c r="R270" s="230"/>
      <c r="S270" s="230"/>
      <c r="T270" s="229"/>
      <c r="AT270" s="228" t="s">
        <v>117</v>
      </c>
      <c r="AU270" s="228" t="s">
        <v>42</v>
      </c>
      <c r="AV270" s="227" t="s">
        <v>42</v>
      </c>
      <c r="AW270" s="227" t="s">
        <v>19</v>
      </c>
      <c r="AX270" s="227" t="s">
        <v>37</v>
      </c>
      <c r="AY270" s="228" t="s">
        <v>108</v>
      </c>
    </row>
    <row r="271" spans="2:51" s="227" customFormat="1" x14ac:dyDescent="0.3">
      <c r="B271" s="232"/>
      <c r="D271" s="236" t="s">
        <v>117</v>
      </c>
      <c r="E271" s="228" t="s">
        <v>1</v>
      </c>
      <c r="F271" s="235" t="s">
        <v>356</v>
      </c>
      <c r="H271" s="234">
        <v>19.72</v>
      </c>
      <c r="I271" s="233"/>
      <c r="L271" s="232"/>
      <c r="M271" s="231"/>
      <c r="N271" s="230"/>
      <c r="O271" s="230"/>
      <c r="P271" s="230"/>
      <c r="Q271" s="230"/>
      <c r="R271" s="230"/>
      <c r="S271" s="230"/>
      <c r="T271" s="229"/>
      <c r="AT271" s="228" t="s">
        <v>117</v>
      </c>
      <c r="AU271" s="228" t="s">
        <v>42</v>
      </c>
      <c r="AV271" s="227" t="s">
        <v>42</v>
      </c>
      <c r="AW271" s="227" t="s">
        <v>19</v>
      </c>
      <c r="AX271" s="227" t="s">
        <v>37</v>
      </c>
      <c r="AY271" s="228" t="s">
        <v>108</v>
      </c>
    </row>
    <row r="272" spans="2:51" s="227" customFormat="1" x14ac:dyDescent="0.3">
      <c r="B272" s="232"/>
      <c r="D272" s="236" t="s">
        <v>117</v>
      </c>
      <c r="E272" s="228" t="s">
        <v>1</v>
      </c>
      <c r="F272" s="235" t="s">
        <v>357</v>
      </c>
      <c r="H272" s="234">
        <v>11.14</v>
      </c>
      <c r="I272" s="233"/>
      <c r="L272" s="232"/>
      <c r="M272" s="231"/>
      <c r="N272" s="230"/>
      <c r="O272" s="230"/>
      <c r="P272" s="230"/>
      <c r="Q272" s="230"/>
      <c r="R272" s="230"/>
      <c r="S272" s="230"/>
      <c r="T272" s="229"/>
      <c r="AT272" s="228" t="s">
        <v>117</v>
      </c>
      <c r="AU272" s="228" t="s">
        <v>42</v>
      </c>
      <c r="AV272" s="227" t="s">
        <v>42</v>
      </c>
      <c r="AW272" s="227" t="s">
        <v>19</v>
      </c>
      <c r="AX272" s="227" t="s">
        <v>37</v>
      </c>
      <c r="AY272" s="228" t="s">
        <v>108</v>
      </c>
    </row>
    <row r="273" spans="2:65" s="227" customFormat="1" x14ac:dyDescent="0.3">
      <c r="B273" s="232"/>
      <c r="D273" s="236" t="s">
        <v>117</v>
      </c>
      <c r="E273" s="228" t="s">
        <v>1</v>
      </c>
      <c r="F273" s="235" t="s">
        <v>358</v>
      </c>
      <c r="H273" s="234">
        <v>6.2249999999999996</v>
      </c>
      <c r="I273" s="233"/>
      <c r="L273" s="232"/>
      <c r="M273" s="231"/>
      <c r="N273" s="230"/>
      <c r="O273" s="230"/>
      <c r="P273" s="230"/>
      <c r="Q273" s="230"/>
      <c r="R273" s="230"/>
      <c r="S273" s="230"/>
      <c r="T273" s="229"/>
      <c r="AT273" s="228" t="s">
        <v>117</v>
      </c>
      <c r="AU273" s="228" t="s">
        <v>42</v>
      </c>
      <c r="AV273" s="227" t="s">
        <v>42</v>
      </c>
      <c r="AW273" s="227" t="s">
        <v>19</v>
      </c>
      <c r="AX273" s="227" t="s">
        <v>37</v>
      </c>
      <c r="AY273" s="228" t="s">
        <v>108</v>
      </c>
    </row>
    <row r="274" spans="2:65" s="227" customFormat="1" x14ac:dyDescent="0.3">
      <c r="B274" s="232"/>
      <c r="D274" s="236" t="s">
        <v>117</v>
      </c>
      <c r="E274" s="228" t="s">
        <v>1</v>
      </c>
      <c r="F274" s="235" t="s">
        <v>359</v>
      </c>
      <c r="H274" s="234">
        <v>3.45</v>
      </c>
      <c r="I274" s="233"/>
      <c r="L274" s="232"/>
      <c r="M274" s="231"/>
      <c r="N274" s="230"/>
      <c r="O274" s="230"/>
      <c r="P274" s="230"/>
      <c r="Q274" s="230"/>
      <c r="R274" s="230"/>
      <c r="S274" s="230"/>
      <c r="T274" s="229"/>
      <c r="AT274" s="228" t="s">
        <v>117</v>
      </c>
      <c r="AU274" s="228" t="s">
        <v>42</v>
      </c>
      <c r="AV274" s="227" t="s">
        <v>42</v>
      </c>
      <c r="AW274" s="227" t="s">
        <v>19</v>
      </c>
      <c r="AX274" s="227" t="s">
        <v>37</v>
      </c>
      <c r="AY274" s="228" t="s">
        <v>108</v>
      </c>
    </row>
    <row r="275" spans="2:65" s="227" customFormat="1" x14ac:dyDescent="0.3">
      <c r="B275" s="232"/>
      <c r="D275" s="236" t="s">
        <v>117</v>
      </c>
      <c r="E275" s="228" t="s">
        <v>1</v>
      </c>
      <c r="F275" s="235" t="s">
        <v>360</v>
      </c>
      <c r="H275" s="234">
        <v>6.96</v>
      </c>
      <c r="I275" s="233"/>
      <c r="L275" s="232"/>
      <c r="M275" s="231"/>
      <c r="N275" s="230"/>
      <c r="O275" s="230"/>
      <c r="P275" s="230"/>
      <c r="Q275" s="230"/>
      <c r="R275" s="230"/>
      <c r="S275" s="230"/>
      <c r="T275" s="229"/>
      <c r="AT275" s="228" t="s">
        <v>117</v>
      </c>
      <c r="AU275" s="228" t="s">
        <v>42</v>
      </c>
      <c r="AV275" s="227" t="s">
        <v>42</v>
      </c>
      <c r="AW275" s="227" t="s">
        <v>19</v>
      </c>
      <c r="AX275" s="227" t="s">
        <v>37</v>
      </c>
      <c r="AY275" s="228" t="s">
        <v>108</v>
      </c>
    </row>
    <row r="276" spans="2:65" s="227" customFormat="1" x14ac:dyDescent="0.3">
      <c r="B276" s="232"/>
      <c r="D276" s="236" t="s">
        <v>117</v>
      </c>
      <c r="E276" s="228" t="s">
        <v>1</v>
      </c>
      <c r="F276" s="235" t="s">
        <v>361</v>
      </c>
      <c r="H276" s="234">
        <v>8.82</v>
      </c>
      <c r="I276" s="233"/>
      <c r="L276" s="232"/>
      <c r="M276" s="231"/>
      <c r="N276" s="230"/>
      <c r="O276" s="230"/>
      <c r="P276" s="230"/>
      <c r="Q276" s="230"/>
      <c r="R276" s="230"/>
      <c r="S276" s="230"/>
      <c r="T276" s="229"/>
      <c r="AT276" s="228" t="s">
        <v>117</v>
      </c>
      <c r="AU276" s="228" t="s">
        <v>42</v>
      </c>
      <c r="AV276" s="227" t="s">
        <v>42</v>
      </c>
      <c r="AW276" s="227" t="s">
        <v>19</v>
      </c>
      <c r="AX276" s="227" t="s">
        <v>37</v>
      </c>
      <c r="AY276" s="228" t="s">
        <v>108</v>
      </c>
    </row>
    <row r="277" spans="2:65" s="227" customFormat="1" x14ac:dyDescent="0.3">
      <c r="B277" s="232"/>
      <c r="D277" s="236" t="s">
        <v>117</v>
      </c>
      <c r="E277" s="228" t="s">
        <v>1</v>
      </c>
      <c r="F277" s="235" t="s">
        <v>362</v>
      </c>
      <c r="H277" s="234">
        <v>8.4</v>
      </c>
      <c r="I277" s="233"/>
      <c r="L277" s="232"/>
      <c r="M277" s="231"/>
      <c r="N277" s="230"/>
      <c r="O277" s="230"/>
      <c r="P277" s="230"/>
      <c r="Q277" s="230"/>
      <c r="R277" s="230"/>
      <c r="S277" s="230"/>
      <c r="T277" s="229"/>
      <c r="AT277" s="228" t="s">
        <v>117</v>
      </c>
      <c r="AU277" s="228" t="s">
        <v>42</v>
      </c>
      <c r="AV277" s="227" t="s">
        <v>42</v>
      </c>
      <c r="AW277" s="227" t="s">
        <v>19</v>
      </c>
      <c r="AX277" s="227" t="s">
        <v>37</v>
      </c>
      <c r="AY277" s="228" t="s">
        <v>108</v>
      </c>
    </row>
    <row r="278" spans="2:65" s="227" customFormat="1" x14ac:dyDescent="0.3">
      <c r="B278" s="232"/>
      <c r="D278" s="236" t="s">
        <v>117</v>
      </c>
      <c r="E278" s="228" t="s">
        <v>1</v>
      </c>
      <c r="F278" s="235" t="s">
        <v>363</v>
      </c>
      <c r="H278" s="234">
        <v>5.2</v>
      </c>
      <c r="I278" s="233"/>
      <c r="L278" s="232"/>
      <c r="M278" s="231"/>
      <c r="N278" s="230"/>
      <c r="O278" s="230"/>
      <c r="P278" s="230"/>
      <c r="Q278" s="230"/>
      <c r="R278" s="230"/>
      <c r="S278" s="230"/>
      <c r="T278" s="229"/>
      <c r="AT278" s="228" t="s">
        <v>117</v>
      </c>
      <c r="AU278" s="228" t="s">
        <v>42</v>
      </c>
      <c r="AV278" s="227" t="s">
        <v>42</v>
      </c>
      <c r="AW278" s="227" t="s">
        <v>19</v>
      </c>
      <c r="AX278" s="227" t="s">
        <v>37</v>
      </c>
      <c r="AY278" s="228" t="s">
        <v>108</v>
      </c>
    </row>
    <row r="279" spans="2:65" s="227" customFormat="1" x14ac:dyDescent="0.3">
      <c r="B279" s="232"/>
      <c r="D279" s="236" t="s">
        <v>117</v>
      </c>
      <c r="E279" s="228" t="s">
        <v>1</v>
      </c>
      <c r="F279" s="235" t="s">
        <v>364</v>
      </c>
      <c r="H279" s="234">
        <v>9.76</v>
      </c>
      <c r="I279" s="233"/>
      <c r="L279" s="232"/>
      <c r="M279" s="231"/>
      <c r="N279" s="230"/>
      <c r="O279" s="230"/>
      <c r="P279" s="230"/>
      <c r="Q279" s="230"/>
      <c r="R279" s="230"/>
      <c r="S279" s="230"/>
      <c r="T279" s="229"/>
      <c r="AT279" s="228" t="s">
        <v>117</v>
      </c>
      <c r="AU279" s="228" t="s">
        <v>42</v>
      </c>
      <c r="AV279" s="227" t="s">
        <v>42</v>
      </c>
      <c r="AW279" s="227" t="s">
        <v>19</v>
      </c>
      <c r="AX279" s="227" t="s">
        <v>37</v>
      </c>
      <c r="AY279" s="228" t="s">
        <v>108</v>
      </c>
    </row>
    <row r="280" spans="2:65" s="227" customFormat="1" x14ac:dyDescent="0.3">
      <c r="B280" s="232"/>
      <c r="D280" s="236" t="s">
        <v>117</v>
      </c>
      <c r="E280" s="228" t="s">
        <v>1</v>
      </c>
      <c r="F280" s="235" t="s">
        <v>365</v>
      </c>
      <c r="H280" s="234">
        <v>7.8</v>
      </c>
      <c r="I280" s="233"/>
      <c r="L280" s="232"/>
      <c r="M280" s="231"/>
      <c r="N280" s="230"/>
      <c r="O280" s="230"/>
      <c r="P280" s="230"/>
      <c r="Q280" s="230"/>
      <c r="R280" s="230"/>
      <c r="S280" s="230"/>
      <c r="T280" s="229"/>
      <c r="AT280" s="228" t="s">
        <v>117</v>
      </c>
      <c r="AU280" s="228" t="s">
        <v>42</v>
      </c>
      <c r="AV280" s="227" t="s">
        <v>42</v>
      </c>
      <c r="AW280" s="227" t="s">
        <v>19</v>
      </c>
      <c r="AX280" s="227" t="s">
        <v>37</v>
      </c>
      <c r="AY280" s="228" t="s">
        <v>108</v>
      </c>
    </row>
    <row r="281" spans="2:65" s="227" customFormat="1" x14ac:dyDescent="0.3">
      <c r="B281" s="232"/>
      <c r="D281" s="236" t="s">
        <v>117</v>
      </c>
      <c r="E281" s="228" t="s">
        <v>1</v>
      </c>
      <c r="F281" s="235" t="s">
        <v>366</v>
      </c>
      <c r="H281" s="234">
        <v>18.48</v>
      </c>
      <c r="I281" s="233"/>
      <c r="L281" s="232"/>
      <c r="M281" s="231"/>
      <c r="N281" s="230"/>
      <c r="O281" s="230"/>
      <c r="P281" s="230"/>
      <c r="Q281" s="230"/>
      <c r="R281" s="230"/>
      <c r="S281" s="230"/>
      <c r="T281" s="229"/>
      <c r="AT281" s="228" t="s">
        <v>117</v>
      </c>
      <c r="AU281" s="228" t="s">
        <v>42</v>
      </c>
      <c r="AV281" s="227" t="s">
        <v>42</v>
      </c>
      <c r="AW281" s="227" t="s">
        <v>19</v>
      </c>
      <c r="AX281" s="227" t="s">
        <v>37</v>
      </c>
      <c r="AY281" s="228" t="s">
        <v>108</v>
      </c>
    </row>
    <row r="282" spans="2:65" s="227" customFormat="1" x14ac:dyDescent="0.3">
      <c r="B282" s="232"/>
      <c r="D282" s="236" t="s">
        <v>117</v>
      </c>
      <c r="E282" s="228" t="s">
        <v>1</v>
      </c>
      <c r="F282" s="235" t="s">
        <v>367</v>
      </c>
      <c r="H282" s="234">
        <v>18.059999999999999</v>
      </c>
      <c r="I282" s="233"/>
      <c r="L282" s="232"/>
      <c r="M282" s="231"/>
      <c r="N282" s="230"/>
      <c r="O282" s="230"/>
      <c r="P282" s="230"/>
      <c r="Q282" s="230"/>
      <c r="R282" s="230"/>
      <c r="S282" s="230"/>
      <c r="T282" s="229"/>
      <c r="AT282" s="228" t="s">
        <v>117</v>
      </c>
      <c r="AU282" s="228" t="s">
        <v>42</v>
      </c>
      <c r="AV282" s="227" t="s">
        <v>42</v>
      </c>
      <c r="AW282" s="227" t="s">
        <v>19</v>
      </c>
      <c r="AX282" s="227" t="s">
        <v>37</v>
      </c>
      <c r="AY282" s="228" t="s">
        <v>108</v>
      </c>
    </row>
    <row r="283" spans="2:65" s="227" customFormat="1" x14ac:dyDescent="0.3">
      <c r="B283" s="232"/>
      <c r="D283" s="240" t="s">
        <v>117</v>
      </c>
      <c r="E283" s="239" t="s">
        <v>1</v>
      </c>
      <c r="F283" s="238" t="s">
        <v>368</v>
      </c>
      <c r="H283" s="237">
        <v>12.6</v>
      </c>
      <c r="I283" s="233"/>
      <c r="L283" s="232"/>
      <c r="M283" s="231"/>
      <c r="N283" s="230"/>
      <c r="O283" s="230"/>
      <c r="P283" s="230"/>
      <c r="Q283" s="230"/>
      <c r="R283" s="230"/>
      <c r="S283" s="230"/>
      <c r="T283" s="229"/>
      <c r="AT283" s="228" t="s">
        <v>117</v>
      </c>
      <c r="AU283" s="228" t="s">
        <v>42</v>
      </c>
      <c r="AV283" s="227" t="s">
        <v>42</v>
      </c>
      <c r="AW283" s="227" t="s">
        <v>19</v>
      </c>
      <c r="AX283" s="227" t="s">
        <v>37</v>
      </c>
      <c r="AY283" s="228" t="s">
        <v>108</v>
      </c>
    </row>
    <row r="284" spans="2:65" s="188" customFormat="1" ht="22.5" customHeight="1" x14ac:dyDescent="0.3">
      <c r="B284" s="207"/>
      <c r="C284" s="252" t="s">
        <v>369</v>
      </c>
      <c r="D284" s="252" t="s">
        <v>186</v>
      </c>
      <c r="E284" s="251" t="s">
        <v>370</v>
      </c>
      <c r="F284" s="246" t="s">
        <v>371</v>
      </c>
      <c r="G284" s="250" t="s">
        <v>113</v>
      </c>
      <c r="H284" s="249">
        <v>287.64800000000002</v>
      </c>
      <c r="I284" s="248"/>
      <c r="J284" s="247">
        <f>ROUND(I284*H284,2)</f>
        <v>0</v>
      </c>
      <c r="K284" s="246" t="s">
        <v>140</v>
      </c>
      <c r="L284" s="245"/>
      <c r="M284" s="244" t="s">
        <v>1</v>
      </c>
      <c r="N284" s="243" t="s">
        <v>26</v>
      </c>
      <c r="O284" s="223"/>
      <c r="P284" s="222">
        <f>O284*H284</f>
        <v>0</v>
      </c>
      <c r="Q284" s="222">
        <v>3.0000000000000001E-3</v>
      </c>
      <c r="R284" s="222">
        <f>Q284*H284</f>
        <v>0.86294400000000004</v>
      </c>
      <c r="S284" s="222">
        <v>0</v>
      </c>
      <c r="T284" s="221">
        <f>S284*H284</f>
        <v>0</v>
      </c>
      <c r="AR284" s="193" t="s">
        <v>153</v>
      </c>
      <c r="AT284" s="193" t="s">
        <v>186</v>
      </c>
      <c r="AU284" s="193" t="s">
        <v>42</v>
      </c>
      <c r="AY284" s="193" t="s">
        <v>108</v>
      </c>
      <c r="BE284" s="194">
        <f>IF(N284="základní",J284,0)</f>
        <v>0</v>
      </c>
      <c r="BF284" s="194">
        <f>IF(N284="snížená",J284,0)</f>
        <v>0</v>
      </c>
      <c r="BG284" s="194">
        <f>IF(N284="zákl. přenesená",J284,0)</f>
        <v>0</v>
      </c>
      <c r="BH284" s="194">
        <f>IF(N284="sníž. přenesená",J284,0)</f>
        <v>0</v>
      </c>
      <c r="BI284" s="194">
        <f>IF(N284="nulová",J284,0)</f>
        <v>0</v>
      </c>
      <c r="BJ284" s="193" t="s">
        <v>38</v>
      </c>
      <c r="BK284" s="194">
        <f>ROUND(I284*H284,2)</f>
        <v>0</v>
      </c>
      <c r="BL284" s="193" t="s">
        <v>115</v>
      </c>
      <c r="BM284" s="193" t="s">
        <v>372</v>
      </c>
    </row>
    <row r="285" spans="2:65" s="188" customFormat="1" ht="27" x14ac:dyDescent="0.3">
      <c r="B285" s="189"/>
      <c r="D285" s="236" t="s">
        <v>250</v>
      </c>
      <c r="F285" s="256" t="s">
        <v>373</v>
      </c>
      <c r="I285" s="255"/>
      <c r="L285" s="189"/>
      <c r="M285" s="254"/>
      <c r="N285" s="223"/>
      <c r="O285" s="223"/>
      <c r="P285" s="223"/>
      <c r="Q285" s="223"/>
      <c r="R285" s="223"/>
      <c r="S285" s="223"/>
      <c r="T285" s="253"/>
      <c r="AT285" s="193" t="s">
        <v>250</v>
      </c>
      <c r="AU285" s="193" t="s">
        <v>42</v>
      </c>
    </row>
    <row r="286" spans="2:65" s="227" customFormat="1" x14ac:dyDescent="0.3">
      <c r="B286" s="232"/>
      <c r="D286" s="240" t="s">
        <v>117</v>
      </c>
      <c r="F286" s="238" t="s">
        <v>374</v>
      </c>
      <c r="H286" s="237">
        <v>287.64800000000002</v>
      </c>
      <c r="I286" s="233"/>
      <c r="L286" s="232"/>
      <c r="M286" s="231"/>
      <c r="N286" s="230"/>
      <c r="O286" s="230"/>
      <c r="P286" s="230"/>
      <c r="Q286" s="230"/>
      <c r="R286" s="230"/>
      <c r="S286" s="230"/>
      <c r="T286" s="229"/>
      <c r="AT286" s="228" t="s">
        <v>117</v>
      </c>
      <c r="AU286" s="228" t="s">
        <v>42</v>
      </c>
      <c r="AV286" s="227" t="s">
        <v>42</v>
      </c>
      <c r="AW286" s="227" t="s">
        <v>2</v>
      </c>
      <c r="AX286" s="227" t="s">
        <v>38</v>
      </c>
      <c r="AY286" s="228" t="s">
        <v>108</v>
      </c>
    </row>
    <row r="287" spans="2:65" s="188" customFormat="1" ht="22.5" customHeight="1" x14ac:dyDescent="0.3">
      <c r="B287" s="207"/>
      <c r="C287" s="206" t="s">
        <v>375</v>
      </c>
      <c r="D287" s="206" t="s">
        <v>110</v>
      </c>
      <c r="E287" s="205" t="s">
        <v>376</v>
      </c>
      <c r="F287" s="200" t="s">
        <v>377</v>
      </c>
      <c r="G287" s="204" t="s">
        <v>113</v>
      </c>
      <c r="H287" s="203">
        <v>3.96</v>
      </c>
      <c r="I287" s="202"/>
      <c r="J287" s="201">
        <f>ROUND(I287*H287,2)</f>
        <v>0</v>
      </c>
      <c r="K287" s="200" t="s">
        <v>140</v>
      </c>
      <c r="L287" s="189"/>
      <c r="M287" s="199" t="s">
        <v>1</v>
      </c>
      <c r="N287" s="224" t="s">
        <v>26</v>
      </c>
      <c r="O287" s="223"/>
      <c r="P287" s="222">
        <f>O287*H287</f>
        <v>0</v>
      </c>
      <c r="Q287" s="222">
        <v>2.4670000000000001E-2</v>
      </c>
      <c r="R287" s="222">
        <f>Q287*H287</f>
        <v>9.7693200000000008E-2</v>
      </c>
      <c r="S287" s="222">
        <v>0</v>
      </c>
      <c r="T287" s="221">
        <f>S287*H287</f>
        <v>0</v>
      </c>
      <c r="AR287" s="193" t="s">
        <v>115</v>
      </c>
      <c r="AT287" s="193" t="s">
        <v>110</v>
      </c>
      <c r="AU287" s="193" t="s">
        <v>42</v>
      </c>
      <c r="AY287" s="193" t="s">
        <v>108</v>
      </c>
      <c r="BE287" s="194">
        <f>IF(N287="základní",J287,0)</f>
        <v>0</v>
      </c>
      <c r="BF287" s="194">
        <f>IF(N287="snížená",J287,0)</f>
        <v>0</v>
      </c>
      <c r="BG287" s="194">
        <f>IF(N287="zákl. přenesená",J287,0)</f>
        <v>0</v>
      </c>
      <c r="BH287" s="194">
        <f>IF(N287="sníž. přenesená",J287,0)</f>
        <v>0</v>
      </c>
      <c r="BI287" s="194">
        <f>IF(N287="nulová",J287,0)</f>
        <v>0</v>
      </c>
      <c r="BJ287" s="193" t="s">
        <v>38</v>
      </c>
      <c r="BK287" s="194">
        <f>ROUND(I287*H287,2)</f>
        <v>0</v>
      </c>
      <c r="BL287" s="193" t="s">
        <v>115</v>
      </c>
      <c r="BM287" s="193" t="s">
        <v>378</v>
      </c>
    </row>
    <row r="288" spans="2:65" s="257" customFormat="1" x14ac:dyDescent="0.3">
      <c r="B288" s="262"/>
      <c r="D288" s="236" t="s">
        <v>117</v>
      </c>
      <c r="E288" s="258" t="s">
        <v>1</v>
      </c>
      <c r="F288" s="264" t="s">
        <v>275</v>
      </c>
      <c r="H288" s="258" t="s">
        <v>1</v>
      </c>
      <c r="I288" s="263"/>
      <c r="L288" s="262"/>
      <c r="M288" s="261"/>
      <c r="N288" s="260"/>
      <c r="O288" s="260"/>
      <c r="P288" s="260"/>
      <c r="Q288" s="260"/>
      <c r="R288" s="260"/>
      <c r="S288" s="260"/>
      <c r="T288" s="259"/>
      <c r="AT288" s="258" t="s">
        <v>117</v>
      </c>
      <c r="AU288" s="258" t="s">
        <v>42</v>
      </c>
      <c r="AV288" s="257" t="s">
        <v>38</v>
      </c>
      <c r="AW288" s="257" t="s">
        <v>19</v>
      </c>
      <c r="AX288" s="257" t="s">
        <v>37</v>
      </c>
      <c r="AY288" s="258" t="s">
        <v>108</v>
      </c>
    </row>
    <row r="289" spans="2:65" s="257" customFormat="1" x14ac:dyDescent="0.3">
      <c r="B289" s="262"/>
      <c r="D289" s="236" t="s">
        <v>117</v>
      </c>
      <c r="E289" s="258" t="s">
        <v>1</v>
      </c>
      <c r="F289" s="264" t="s">
        <v>322</v>
      </c>
      <c r="H289" s="258" t="s">
        <v>1</v>
      </c>
      <c r="I289" s="263"/>
      <c r="L289" s="262"/>
      <c r="M289" s="261"/>
      <c r="N289" s="260"/>
      <c r="O289" s="260"/>
      <c r="P289" s="260"/>
      <c r="Q289" s="260"/>
      <c r="R289" s="260"/>
      <c r="S289" s="260"/>
      <c r="T289" s="259"/>
      <c r="AT289" s="258" t="s">
        <v>117</v>
      </c>
      <c r="AU289" s="258" t="s">
        <v>42</v>
      </c>
      <c r="AV289" s="257" t="s">
        <v>38</v>
      </c>
      <c r="AW289" s="257" t="s">
        <v>19</v>
      </c>
      <c r="AX289" s="257" t="s">
        <v>37</v>
      </c>
      <c r="AY289" s="258" t="s">
        <v>108</v>
      </c>
    </row>
    <row r="290" spans="2:65" s="227" customFormat="1" x14ac:dyDescent="0.3">
      <c r="B290" s="232"/>
      <c r="D290" s="236" t="s">
        <v>117</v>
      </c>
      <c r="E290" s="228" t="s">
        <v>1</v>
      </c>
      <c r="F290" s="235" t="s">
        <v>323</v>
      </c>
      <c r="H290" s="234">
        <v>1.98</v>
      </c>
      <c r="I290" s="233"/>
      <c r="L290" s="232"/>
      <c r="M290" s="231"/>
      <c r="N290" s="230"/>
      <c r="O290" s="230"/>
      <c r="P290" s="230"/>
      <c r="Q290" s="230"/>
      <c r="R290" s="230"/>
      <c r="S290" s="230"/>
      <c r="T290" s="229"/>
      <c r="AT290" s="228" t="s">
        <v>117</v>
      </c>
      <c r="AU290" s="228" t="s">
        <v>42</v>
      </c>
      <c r="AV290" s="227" t="s">
        <v>42</v>
      </c>
      <c r="AW290" s="227" t="s">
        <v>19</v>
      </c>
      <c r="AX290" s="227" t="s">
        <v>37</v>
      </c>
      <c r="AY290" s="228" t="s">
        <v>108</v>
      </c>
    </row>
    <row r="291" spans="2:65" s="227" customFormat="1" x14ac:dyDescent="0.3">
      <c r="B291" s="232"/>
      <c r="D291" s="240" t="s">
        <v>117</v>
      </c>
      <c r="E291" s="239" t="s">
        <v>1</v>
      </c>
      <c r="F291" s="238" t="s">
        <v>324</v>
      </c>
      <c r="H291" s="237">
        <v>1.98</v>
      </c>
      <c r="I291" s="233"/>
      <c r="L291" s="232"/>
      <c r="M291" s="231"/>
      <c r="N291" s="230"/>
      <c r="O291" s="230"/>
      <c r="P291" s="230"/>
      <c r="Q291" s="230"/>
      <c r="R291" s="230"/>
      <c r="S291" s="230"/>
      <c r="T291" s="229"/>
      <c r="AT291" s="228" t="s">
        <v>117</v>
      </c>
      <c r="AU291" s="228" t="s">
        <v>42</v>
      </c>
      <c r="AV291" s="227" t="s">
        <v>42</v>
      </c>
      <c r="AW291" s="227" t="s">
        <v>19</v>
      </c>
      <c r="AX291" s="227" t="s">
        <v>37</v>
      </c>
      <c r="AY291" s="228" t="s">
        <v>108</v>
      </c>
    </row>
    <row r="292" spans="2:65" s="188" customFormat="1" ht="22.5" customHeight="1" x14ac:dyDescent="0.3">
      <c r="B292" s="207"/>
      <c r="C292" s="206" t="s">
        <v>379</v>
      </c>
      <c r="D292" s="206" t="s">
        <v>110</v>
      </c>
      <c r="E292" s="205" t="s">
        <v>380</v>
      </c>
      <c r="F292" s="200" t="s">
        <v>381</v>
      </c>
      <c r="G292" s="204" t="s">
        <v>113</v>
      </c>
      <c r="H292" s="203">
        <v>3.96</v>
      </c>
      <c r="I292" s="202"/>
      <c r="J292" s="201">
        <f>ROUND(I292*H292,2)</f>
        <v>0</v>
      </c>
      <c r="K292" s="200" t="s">
        <v>140</v>
      </c>
      <c r="L292" s="189"/>
      <c r="M292" s="199" t="s">
        <v>1</v>
      </c>
      <c r="N292" s="224" t="s">
        <v>26</v>
      </c>
      <c r="O292" s="223"/>
      <c r="P292" s="222">
        <f>O292*H292</f>
        <v>0</v>
      </c>
      <c r="Q292" s="222">
        <v>2.6800000000000001E-3</v>
      </c>
      <c r="R292" s="222">
        <f>Q292*H292</f>
        <v>1.06128E-2</v>
      </c>
      <c r="S292" s="222">
        <v>0</v>
      </c>
      <c r="T292" s="221">
        <f>S292*H292</f>
        <v>0</v>
      </c>
      <c r="AR292" s="193" t="s">
        <v>115</v>
      </c>
      <c r="AT292" s="193" t="s">
        <v>110</v>
      </c>
      <c r="AU292" s="193" t="s">
        <v>42</v>
      </c>
      <c r="AY292" s="193" t="s">
        <v>108</v>
      </c>
      <c r="BE292" s="194">
        <f>IF(N292="základní",J292,0)</f>
        <v>0</v>
      </c>
      <c r="BF292" s="194">
        <f>IF(N292="snížená",J292,0)</f>
        <v>0</v>
      </c>
      <c r="BG292" s="194">
        <f>IF(N292="zákl. přenesená",J292,0)</f>
        <v>0</v>
      </c>
      <c r="BH292" s="194">
        <f>IF(N292="sníž. přenesená",J292,0)</f>
        <v>0</v>
      </c>
      <c r="BI292" s="194">
        <f>IF(N292="nulová",J292,0)</f>
        <v>0</v>
      </c>
      <c r="BJ292" s="193" t="s">
        <v>38</v>
      </c>
      <c r="BK292" s="194">
        <f>ROUND(I292*H292,2)</f>
        <v>0</v>
      </c>
      <c r="BL292" s="193" t="s">
        <v>115</v>
      </c>
      <c r="BM292" s="193" t="s">
        <v>382</v>
      </c>
    </row>
    <row r="293" spans="2:65" s="257" customFormat="1" x14ac:dyDescent="0.3">
      <c r="B293" s="262"/>
      <c r="D293" s="236" t="s">
        <v>117</v>
      </c>
      <c r="E293" s="258" t="s">
        <v>1</v>
      </c>
      <c r="F293" s="264" t="s">
        <v>275</v>
      </c>
      <c r="H293" s="258" t="s">
        <v>1</v>
      </c>
      <c r="I293" s="263"/>
      <c r="L293" s="262"/>
      <c r="M293" s="261"/>
      <c r="N293" s="260"/>
      <c r="O293" s="260"/>
      <c r="P293" s="260"/>
      <c r="Q293" s="260"/>
      <c r="R293" s="260"/>
      <c r="S293" s="260"/>
      <c r="T293" s="259"/>
      <c r="AT293" s="258" t="s">
        <v>117</v>
      </c>
      <c r="AU293" s="258" t="s">
        <v>42</v>
      </c>
      <c r="AV293" s="257" t="s">
        <v>38</v>
      </c>
      <c r="AW293" s="257" t="s">
        <v>19</v>
      </c>
      <c r="AX293" s="257" t="s">
        <v>37</v>
      </c>
      <c r="AY293" s="258" t="s">
        <v>108</v>
      </c>
    </row>
    <row r="294" spans="2:65" s="257" customFormat="1" x14ac:dyDescent="0.3">
      <c r="B294" s="262"/>
      <c r="D294" s="236" t="s">
        <v>117</v>
      </c>
      <c r="E294" s="258" t="s">
        <v>1</v>
      </c>
      <c r="F294" s="264" t="s">
        <v>322</v>
      </c>
      <c r="H294" s="258" t="s">
        <v>1</v>
      </c>
      <c r="I294" s="263"/>
      <c r="L294" s="262"/>
      <c r="M294" s="261"/>
      <c r="N294" s="260"/>
      <c r="O294" s="260"/>
      <c r="P294" s="260"/>
      <c r="Q294" s="260"/>
      <c r="R294" s="260"/>
      <c r="S294" s="260"/>
      <c r="T294" s="259"/>
      <c r="AT294" s="258" t="s">
        <v>117</v>
      </c>
      <c r="AU294" s="258" t="s">
        <v>42</v>
      </c>
      <c r="AV294" s="257" t="s">
        <v>38</v>
      </c>
      <c r="AW294" s="257" t="s">
        <v>19</v>
      </c>
      <c r="AX294" s="257" t="s">
        <v>37</v>
      </c>
      <c r="AY294" s="258" t="s">
        <v>108</v>
      </c>
    </row>
    <row r="295" spans="2:65" s="227" customFormat="1" x14ac:dyDescent="0.3">
      <c r="B295" s="232"/>
      <c r="D295" s="236" t="s">
        <v>117</v>
      </c>
      <c r="E295" s="228" t="s">
        <v>1</v>
      </c>
      <c r="F295" s="235" t="s">
        <v>323</v>
      </c>
      <c r="H295" s="234">
        <v>1.98</v>
      </c>
      <c r="I295" s="233"/>
      <c r="L295" s="232"/>
      <c r="M295" s="231"/>
      <c r="N295" s="230"/>
      <c r="O295" s="230"/>
      <c r="P295" s="230"/>
      <c r="Q295" s="230"/>
      <c r="R295" s="230"/>
      <c r="S295" s="230"/>
      <c r="T295" s="229"/>
      <c r="AT295" s="228" t="s">
        <v>117</v>
      </c>
      <c r="AU295" s="228" t="s">
        <v>42</v>
      </c>
      <c r="AV295" s="227" t="s">
        <v>42</v>
      </c>
      <c r="AW295" s="227" t="s">
        <v>19</v>
      </c>
      <c r="AX295" s="227" t="s">
        <v>37</v>
      </c>
      <c r="AY295" s="228" t="s">
        <v>108</v>
      </c>
    </row>
    <row r="296" spans="2:65" s="227" customFormat="1" x14ac:dyDescent="0.3">
      <c r="B296" s="232"/>
      <c r="D296" s="240" t="s">
        <v>117</v>
      </c>
      <c r="E296" s="239" t="s">
        <v>1</v>
      </c>
      <c r="F296" s="238" t="s">
        <v>324</v>
      </c>
      <c r="H296" s="237">
        <v>1.98</v>
      </c>
      <c r="I296" s="233"/>
      <c r="L296" s="232"/>
      <c r="M296" s="231"/>
      <c r="N296" s="230"/>
      <c r="O296" s="230"/>
      <c r="P296" s="230"/>
      <c r="Q296" s="230"/>
      <c r="R296" s="230"/>
      <c r="S296" s="230"/>
      <c r="T296" s="229"/>
      <c r="AT296" s="228" t="s">
        <v>117</v>
      </c>
      <c r="AU296" s="228" t="s">
        <v>42</v>
      </c>
      <c r="AV296" s="227" t="s">
        <v>42</v>
      </c>
      <c r="AW296" s="227" t="s">
        <v>19</v>
      </c>
      <c r="AX296" s="227" t="s">
        <v>37</v>
      </c>
      <c r="AY296" s="228" t="s">
        <v>108</v>
      </c>
    </row>
    <row r="297" spans="2:65" s="188" customFormat="1" ht="22.5" customHeight="1" x14ac:dyDescent="0.3">
      <c r="B297" s="207"/>
      <c r="C297" s="206" t="s">
        <v>383</v>
      </c>
      <c r="D297" s="206" t="s">
        <v>110</v>
      </c>
      <c r="E297" s="205" t="s">
        <v>384</v>
      </c>
      <c r="F297" s="200" t="s">
        <v>385</v>
      </c>
      <c r="G297" s="204" t="s">
        <v>113</v>
      </c>
      <c r="H297" s="203">
        <v>1180.278</v>
      </c>
      <c r="I297" s="202"/>
      <c r="J297" s="201">
        <f>ROUND(I297*H297,2)</f>
        <v>0</v>
      </c>
      <c r="K297" s="200" t="s">
        <v>140</v>
      </c>
      <c r="L297" s="189"/>
      <c r="M297" s="199" t="s">
        <v>1</v>
      </c>
      <c r="N297" s="224" t="s">
        <v>26</v>
      </c>
      <c r="O297" s="223"/>
      <c r="P297" s="222">
        <f>O297*H297</f>
        <v>0</v>
      </c>
      <c r="Q297" s="222">
        <v>2.5999999999999998E-4</v>
      </c>
      <c r="R297" s="222">
        <f>Q297*H297</f>
        <v>0.30687228</v>
      </c>
      <c r="S297" s="222">
        <v>0</v>
      </c>
      <c r="T297" s="221">
        <f>S297*H297</f>
        <v>0</v>
      </c>
      <c r="AR297" s="193" t="s">
        <v>115</v>
      </c>
      <c r="AT297" s="193" t="s">
        <v>110</v>
      </c>
      <c r="AU297" s="193" t="s">
        <v>42</v>
      </c>
      <c r="AY297" s="193" t="s">
        <v>108</v>
      </c>
      <c r="BE297" s="194">
        <f>IF(N297="základní",J297,0)</f>
        <v>0</v>
      </c>
      <c r="BF297" s="194">
        <f>IF(N297="snížená",J297,0)</f>
        <v>0</v>
      </c>
      <c r="BG297" s="194">
        <f>IF(N297="zákl. přenesená",J297,0)</f>
        <v>0</v>
      </c>
      <c r="BH297" s="194">
        <f>IF(N297="sníž. přenesená",J297,0)</f>
        <v>0</v>
      </c>
      <c r="BI297" s="194">
        <f>IF(N297="nulová",J297,0)</f>
        <v>0</v>
      </c>
      <c r="BJ297" s="193" t="s">
        <v>38</v>
      </c>
      <c r="BK297" s="194">
        <f>ROUND(I297*H297,2)</f>
        <v>0</v>
      </c>
      <c r="BL297" s="193" t="s">
        <v>115</v>
      </c>
      <c r="BM297" s="193" t="s">
        <v>386</v>
      </c>
    </row>
    <row r="298" spans="2:65" s="257" customFormat="1" x14ac:dyDescent="0.3">
      <c r="B298" s="262"/>
      <c r="D298" s="236" t="s">
        <v>117</v>
      </c>
      <c r="E298" s="258" t="s">
        <v>1</v>
      </c>
      <c r="F298" s="264" t="s">
        <v>275</v>
      </c>
      <c r="H298" s="258" t="s">
        <v>1</v>
      </c>
      <c r="I298" s="263"/>
      <c r="L298" s="262"/>
      <c r="M298" s="261"/>
      <c r="N298" s="260"/>
      <c r="O298" s="260"/>
      <c r="P298" s="260"/>
      <c r="Q298" s="260"/>
      <c r="R298" s="260"/>
      <c r="S298" s="260"/>
      <c r="T298" s="259"/>
      <c r="AT298" s="258" t="s">
        <v>117</v>
      </c>
      <c r="AU298" s="258" t="s">
        <v>42</v>
      </c>
      <c r="AV298" s="257" t="s">
        <v>38</v>
      </c>
      <c r="AW298" s="257" t="s">
        <v>19</v>
      </c>
      <c r="AX298" s="257" t="s">
        <v>37</v>
      </c>
      <c r="AY298" s="258" t="s">
        <v>108</v>
      </c>
    </row>
    <row r="299" spans="2:65" s="227" customFormat="1" x14ac:dyDescent="0.3">
      <c r="B299" s="232"/>
      <c r="D299" s="236" t="s">
        <v>117</v>
      </c>
      <c r="E299" s="228" t="s">
        <v>1</v>
      </c>
      <c r="F299" s="235" t="s">
        <v>387</v>
      </c>
      <c r="H299" s="234">
        <v>246.12</v>
      </c>
      <c r="I299" s="233"/>
      <c r="L299" s="232"/>
      <c r="M299" s="231"/>
      <c r="N299" s="230"/>
      <c r="O299" s="230"/>
      <c r="P299" s="230"/>
      <c r="Q299" s="230"/>
      <c r="R299" s="230"/>
      <c r="S299" s="230"/>
      <c r="T299" s="229"/>
      <c r="AT299" s="228" t="s">
        <v>117</v>
      </c>
      <c r="AU299" s="228" t="s">
        <v>42</v>
      </c>
      <c r="AV299" s="227" t="s">
        <v>42</v>
      </c>
      <c r="AW299" s="227" t="s">
        <v>19</v>
      </c>
      <c r="AX299" s="227" t="s">
        <v>37</v>
      </c>
      <c r="AY299" s="228" t="s">
        <v>108</v>
      </c>
    </row>
    <row r="300" spans="2:65" s="227" customFormat="1" x14ac:dyDescent="0.3">
      <c r="B300" s="232"/>
      <c r="D300" s="236" t="s">
        <v>117</v>
      </c>
      <c r="E300" s="228" t="s">
        <v>1</v>
      </c>
      <c r="F300" s="235" t="s">
        <v>388</v>
      </c>
      <c r="H300" s="234">
        <v>146.28299999999999</v>
      </c>
      <c r="I300" s="233"/>
      <c r="L300" s="232"/>
      <c r="M300" s="231"/>
      <c r="N300" s="230"/>
      <c r="O300" s="230"/>
      <c r="P300" s="230"/>
      <c r="Q300" s="230"/>
      <c r="R300" s="230"/>
      <c r="S300" s="230"/>
      <c r="T300" s="229"/>
      <c r="AT300" s="228" t="s">
        <v>117</v>
      </c>
      <c r="AU300" s="228" t="s">
        <v>42</v>
      </c>
      <c r="AV300" s="227" t="s">
        <v>42</v>
      </c>
      <c r="AW300" s="227" t="s">
        <v>19</v>
      </c>
      <c r="AX300" s="227" t="s">
        <v>37</v>
      </c>
      <c r="AY300" s="228" t="s">
        <v>108</v>
      </c>
    </row>
    <row r="301" spans="2:65" s="227" customFormat="1" x14ac:dyDescent="0.3">
      <c r="B301" s="232"/>
      <c r="D301" s="236" t="s">
        <v>117</v>
      </c>
      <c r="E301" s="228" t="s">
        <v>1</v>
      </c>
      <c r="F301" s="235" t="s">
        <v>389</v>
      </c>
      <c r="H301" s="234">
        <v>81.605999999999995</v>
      </c>
      <c r="I301" s="233"/>
      <c r="L301" s="232"/>
      <c r="M301" s="231"/>
      <c r="N301" s="230"/>
      <c r="O301" s="230"/>
      <c r="P301" s="230"/>
      <c r="Q301" s="230"/>
      <c r="R301" s="230"/>
      <c r="S301" s="230"/>
      <c r="T301" s="229"/>
      <c r="AT301" s="228" t="s">
        <v>117</v>
      </c>
      <c r="AU301" s="228" t="s">
        <v>42</v>
      </c>
      <c r="AV301" s="227" t="s">
        <v>42</v>
      </c>
      <c r="AW301" s="227" t="s">
        <v>19</v>
      </c>
      <c r="AX301" s="227" t="s">
        <v>37</v>
      </c>
      <c r="AY301" s="228" t="s">
        <v>108</v>
      </c>
    </row>
    <row r="302" spans="2:65" s="227" customFormat="1" x14ac:dyDescent="0.3">
      <c r="B302" s="232"/>
      <c r="D302" s="236" t="s">
        <v>117</v>
      </c>
      <c r="E302" s="228" t="s">
        <v>1</v>
      </c>
      <c r="F302" s="235" t="s">
        <v>390</v>
      </c>
      <c r="H302" s="234">
        <v>598.61800000000005</v>
      </c>
      <c r="I302" s="233"/>
      <c r="L302" s="232"/>
      <c r="M302" s="231"/>
      <c r="N302" s="230"/>
      <c r="O302" s="230"/>
      <c r="P302" s="230"/>
      <c r="Q302" s="230"/>
      <c r="R302" s="230"/>
      <c r="S302" s="230"/>
      <c r="T302" s="229"/>
      <c r="AT302" s="228" t="s">
        <v>117</v>
      </c>
      <c r="AU302" s="228" t="s">
        <v>42</v>
      </c>
      <c r="AV302" s="227" t="s">
        <v>42</v>
      </c>
      <c r="AW302" s="227" t="s">
        <v>19</v>
      </c>
      <c r="AX302" s="227" t="s">
        <v>37</v>
      </c>
      <c r="AY302" s="228" t="s">
        <v>108</v>
      </c>
    </row>
    <row r="303" spans="2:65" s="227" customFormat="1" x14ac:dyDescent="0.3">
      <c r="B303" s="232"/>
      <c r="D303" s="236" t="s">
        <v>117</v>
      </c>
      <c r="E303" s="228" t="s">
        <v>1</v>
      </c>
      <c r="F303" s="235" t="s">
        <v>391</v>
      </c>
      <c r="H303" s="234">
        <v>50.863</v>
      </c>
      <c r="I303" s="233"/>
      <c r="L303" s="232"/>
      <c r="M303" s="231"/>
      <c r="N303" s="230"/>
      <c r="O303" s="230"/>
      <c r="P303" s="230"/>
      <c r="Q303" s="230"/>
      <c r="R303" s="230"/>
      <c r="S303" s="230"/>
      <c r="T303" s="229"/>
      <c r="AT303" s="228" t="s">
        <v>117</v>
      </c>
      <c r="AU303" s="228" t="s">
        <v>42</v>
      </c>
      <c r="AV303" s="227" t="s">
        <v>42</v>
      </c>
      <c r="AW303" s="227" t="s">
        <v>19</v>
      </c>
      <c r="AX303" s="227" t="s">
        <v>37</v>
      </c>
      <c r="AY303" s="228" t="s">
        <v>108</v>
      </c>
    </row>
    <row r="304" spans="2:65" s="227" customFormat="1" ht="27" x14ac:dyDescent="0.3">
      <c r="B304" s="232"/>
      <c r="D304" s="240" t="s">
        <v>117</v>
      </c>
      <c r="E304" s="239" t="s">
        <v>1</v>
      </c>
      <c r="F304" s="238" t="s">
        <v>392</v>
      </c>
      <c r="H304" s="237">
        <v>56.787999999999997</v>
      </c>
      <c r="I304" s="233"/>
      <c r="L304" s="232"/>
      <c r="M304" s="231"/>
      <c r="N304" s="230"/>
      <c r="O304" s="230"/>
      <c r="P304" s="230"/>
      <c r="Q304" s="230"/>
      <c r="R304" s="230"/>
      <c r="S304" s="230"/>
      <c r="T304" s="229"/>
      <c r="AT304" s="228" t="s">
        <v>117</v>
      </c>
      <c r="AU304" s="228" t="s">
        <v>42</v>
      </c>
      <c r="AV304" s="227" t="s">
        <v>42</v>
      </c>
      <c r="AW304" s="227" t="s">
        <v>19</v>
      </c>
      <c r="AX304" s="227" t="s">
        <v>37</v>
      </c>
      <c r="AY304" s="228" t="s">
        <v>108</v>
      </c>
    </row>
    <row r="305" spans="2:65" s="188" customFormat="1" ht="22.5" customHeight="1" x14ac:dyDescent="0.3">
      <c r="B305" s="207"/>
      <c r="C305" s="206" t="s">
        <v>393</v>
      </c>
      <c r="D305" s="206" t="s">
        <v>110</v>
      </c>
      <c r="E305" s="205" t="s">
        <v>394</v>
      </c>
      <c r="F305" s="200" t="s">
        <v>395</v>
      </c>
      <c r="G305" s="204" t="s">
        <v>113</v>
      </c>
      <c r="H305" s="203">
        <v>56.787999999999997</v>
      </c>
      <c r="I305" s="202"/>
      <c r="J305" s="201">
        <f>ROUND(I305*H305,2)</f>
        <v>0</v>
      </c>
      <c r="K305" s="200" t="s">
        <v>140</v>
      </c>
      <c r="L305" s="189"/>
      <c r="M305" s="199" t="s">
        <v>1</v>
      </c>
      <c r="N305" s="224" t="s">
        <v>26</v>
      </c>
      <c r="O305" s="223"/>
      <c r="P305" s="222">
        <f>O305*H305</f>
        <v>0</v>
      </c>
      <c r="Q305" s="222">
        <v>4.8900000000000002E-3</v>
      </c>
      <c r="R305" s="222">
        <f>Q305*H305</f>
        <v>0.27769332000000002</v>
      </c>
      <c r="S305" s="222">
        <v>0</v>
      </c>
      <c r="T305" s="221">
        <f>S305*H305</f>
        <v>0</v>
      </c>
      <c r="AR305" s="193" t="s">
        <v>115</v>
      </c>
      <c r="AT305" s="193" t="s">
        <v>110</v>
      </c>
      <c r="AU305" s="193" t="s">
        <v>42</v>
      </c>
      <c r="AY305" s="193" t="s">
        <v>108</v>
      </c>
      <c r="BE305" s="194">
        <f>IF(N305="základní",J305,0)</f>
        <v>0</v>
      </c>
      <c r="BF305" s="194">
        <f>IF(N305="snížená",J305,0)</f>
        <v>0</v>
      </c>
      <c r="BG305" s="194">
        <f>IF(N305="zákl. přenesená",J305,0)</f>
        <v>0</v>
      </c>
      <c r="BH305" s="194">
        <f>IF(N305="sníž. přenesená",J305,0)</f>
        <v>0</v>
      </c>
      <c r="BI305" s="194">
        <f>IF(N305="nulová",J305,0)</f>
        <v>0</v>
      </c>
      <c r="BJ305" s="193" t="s">
        <v>38</v>
      </c>
      <c r="BK305" s="194">
        <f>ROUND(I305*H305,2)</f>
        <v>0</v>
      </c>
      <c r="BL305" s="193" t="s">
        <v>115</v>
      </c>
      <c r="BM305" s="193" t="s">
        <v>396</v>
      </c>
    </row>
    <row r="306" spans="2:65" s="227" customFormat="1" ht="27" x14ac:dyDescent="0.3">
      <c r="B306" s="232"/>
      <c r="D306" s="240" t="s">
        <v>117</v>
      </c>
      <c r="E306" s="239" t="s">
        <v>1</v>
      </c>
      <c r="F306" s="238" t="s">
        <v>392</v>
      </c>
      <c r="H306" s="237">
        <v>56.787999999999997</v>
      </c>
      <c r="I306" s="233"/>
      <c r="L306" s="232"/>
      <c r="M306" s="231"/>
      <c r="N306" s="230"/>
      <c r="O306" s="230"/>
      <c r="P306" s="230"/>
      <c r="Q306" s="230"/>
      <c r="R306" s="230"/>
      <c r="S306" s="230"/>
      <c r="T306" s="229"/>
      <c r="AT306" s="228" t="s">
        <v>117</v>
      </c>
      <c r="AU306" s="228" t="s">
        <v>42</v>
      </c>
      <c r="AV306" s="227" t="s">
        <v>42</v>
      </c>
      <c r="AW306" s="227" t="s">
        <v>19</v>
      </c>
      <c r="AX306" s="227" t="s">
        <v>37</v>
      </c>
      <c r="AY306" s="228" t="s">
        <v>108</v>
      </c>
    </row>
    <row r="307" spans="2:65" s="188" customFormat="1" ht="22.5" customHeight="1" x14ac:dyDescent="0.3">
      <c r="B307" s="207"/>
      <c r="C307" s="206" t="s">
        <v>397</v>
      </c>
      <c r="D307" s="206" t="s">
        <v>110</v>
      </c>
      <c r="E307" s="205" t="s">
        <v>398</v>
      </c>
      <c r="F307" s="200" t="s">
        <v>399</v>
      </c>
      <c r="G307" s="204" t="s">
        <v>400</v>
      </c>
      <c r="H307" s="203">
        <v>1015.69</v>
      </c>
      <c r="I307" s="202"/>
      <c r="J307" s="201">
        <f>ROUND(I307*H307,2)</f>
        <v>0</v>
      </c>
      <c r="K307" s="200" t="s">
        <v>140</v>
      </c>
      <c r="L307" s="189"/>
      <c r="M307" s="199" t="s">
        <v>1</v>
      </c>
      <c r="N307" s="224" t="s">
        <v>26</v>
      </c>
      <c r="O307" s="223"/>
      <c r="P307" s="222">
        <f>O307*H307</f>
        <v>0</v>
      </c>
      <c r="Q307" s="222">
        <v>0</v>
      </c>
      <c r="R307" s="222">
        <f>Q307*H307</f>
        <v>0</v>
      </c>
      <c r="S307" s="222">
        <v>0</v>
      </c>
      <c r="T307" s="221">
        <f>S307*H307</f>
        <v>0</v>
      </c>
      <c r="AR307" s="193" t="s">
        <v>115</v>
      </c>
      <c r="AT307" s="193" t="s">
        <v>110</v>
      </c>
      <c r="AU307" s="193" t="s">
        <v>42</v>
      </c>
      <c r="AY307" s="193" t="s">
        <v>108</v>
      </c>
      <c r="BE307" s="194">
        <f>IF(N307="základní",J307,0)</f>
        <v>0</v>
      </c>
      <c r="BF307" s="194">
        <f>IF(N307="snížená",J307,0)</f>
        <v>0</v>
      </c>
      <c r="BG307" s="194">
        <f>IF(N307="zákl. přenesená",J307,0)</f>
        <v>0</v>
      </c>
      <c r="BH307" s="194">
        <f>IF(N307="sníž. přenesená",J307,0)</f>
        <v>0</v>
      </c>
      <c r="BI307" s="194">
        <f>IF(N307="nulová",J307,0)</f>
        <v>0</v>
      </c>
      <c r="BJ307" s="193" t="s">
        <v>38</v>
      </c>
      <c r="BK307" s="194">
        <f>ROUND(I307*H307,2)</f>
        <v>0</v>
      </c>
      <c r="BL307" s="193" t="s">
        <v>115</v>
      </c>
      <c r="BM307" s="193" t="s">
        <v>401</v>
      </c>
    </row>
    <row r="308" spans="2:65" s="257" customFormat="1" x14ac:dyDescent="0.3">
      <c r="B308" s="262"/>
      <c r="D308" s="236" t="s">
        <v>117</v>
      </c>
      <c r="E308" s="258" t="s">
        <v>1</v>
      </c>
      <c r="F308" s="264" t="s">
        <v>302</v>
      </c>
      <c r="H308" s="258" t="s">
        <v>1</v>
      </c>
      <c r="I308" s="263"/>
      <c r="L308" s="262"/>
      <c r="M308" s="261"/>
      <c r="N308" s="260"/>
      <c r="O308" s="260"/>
      <c r="P308" s="260"/>
      <c r="Q308" s="260"/>
      <c r="R308" s="260"/>
      <c r="S308" s="260"/>
      <c r="T308" s="259"/>
      <c r="AT308" s="258" t="s">
        <v>117</v>
      </c>
      <c r="AU308" s="258" t="s">
        <v>42</v>
      </c>
      <c r="AV308" s="257" t="s">
        <v>38</v>
      </c>
      <c r="AW308" s="257" t="s">
        <v>19</v>
      </c>
      <c r="AX308" s="257" t="s">
        <v>37</v>
      </c>
      <c r="AY308" s="258" t="s">
        <v>108</v>
      </c>
    </row>
    <row r="309" spans="2:65" s="227" customFormat="1" ht="27" x14ac:dyDescent="0.3">
      <c r="B309" s="232"/>
      <c r="D309" s="236" t="s">
        <v>117</v>
      </c>
      <c r="E309" s="228" t="s">
        <v>1</v>
      </c>
      <c r="F309" s="235" t="s">
        <v>402</v>
      </c>
      <c r="H309" s="234">
        <v>73.72</v>
      </c>
      <c r="I309" s="233"/>
      <c r="L309" s="232"/>
      <c r="M309" s="231"/>
      <c r="N309" s="230"/>
      <c r="O309" s="230"/>
      <c r="P309" s="230"/>
      <c r="Q309" s="230"/>
      <c r="R309" s="230"/>
      <c r="S309" s="230"/>
      <c r="T309" s="229"/>
      <c r="AT309" s="228" t="s">
        <v>117</v>
      </c>
      <c r="AU309" s="228" t="s">
        <v>42</v>
      </c>
      <c r="AV309" s="227" t="s">
        <v>42</v>
      </c>
      <c r="AW309" s="227" t="s">
        <v>19</v>
      </c>
      <c r="AX309" s="227" t="s">
        <v>37</v>
      </c>
      <c r="AY309" s="228" t="s">
        <v>108</v>
      </c>
    </row>
    <row r="310" spans="2:65" s="227" customFormat="1" x14ac:dyDescent="0.3">
      <c r="B310" s="232"/>
      <c r="D310" s="236" t="s">
        <v>117</v>
      </c>
      <c r="E310" s="228" t="s">
        <v>1</v>
      </c>
      <c r="F310" s="235" t="s">
        <v>403</v>
      </c>
      <c r="H310" s="234">
        <v>28</v>
      </c>
      <c r="I310" s="233"/>
      <c r="L310" s="232"/>
      <c r="M310" s="231"/>
      <c r="N310" s="230"/>
      <c r="O310" s="230"/>
      <c r="P310" s="230"/>
      <c r="Q310" s="230"/>
      <c r="R310" s="230"/>
      <c r="S310" s="230"/>
      <c r="T310" s="229"/>
      <c r="AT310" s="228" t="s">
        <v>117</v>
      </c>
      <c r="AU310" s="228" t="s">
        <v>42</v>
      </c>
      <c r="AV310" s="227" t="s">
        <v>42</v>
      </c>
      <c r="AW310" s="227" t="s">
        <v>19</v>
      </c>
      <c r="AX310" s="227" t="s">
        <v>37</v>
      </c>
      <c r="AY310" s="228" t="s">
        <v>108</v>
      </c>
    </row>
    <row r="311" spans="2:65" s="257" customFormat="1" x14ac:dyDescent="0.3">
      <c r="B311" s="262"/>
      <c r="D311" s="236" t="s">
        <v>117</v>
      </c>
      <c r="E311" s="258" t="s">
        <v>1</v>
      </c>
      <c r="F311" s="264" t="s">
        <v>404</v>
      </c>
      <c r="H311" s="258" t="s">
        <v>1</v>
      </c>
      <c r="I311" s="263"/>
      <c r="L311" s="262"/>
      <c r="M311" s="261"/>
      <c r="N311" s="260"/>
      <c r="O311" s="260"/>
      <c r="P311" s="260"/>
      <c r="Q311" s="260"/>
      <c r="R311" s="260"/>
      <c r="S311" s="260"/>
      <c r="T311" s="259"/>
      <c r="AT311" s="258" t="s">
        <v>117</v>
      </c>
      <c r="AU311" s="258" t="s">
        <v>42</v>
      </c>
      <c r="AV311" s="257" t="s">
        <v>38</v>
      </c>
      <c r="AW311" s="257" t="s">
        <v>19</v>
      </c>
      <c r="AX311" s="257" t="s">
        <v>37</v>
      </c>
      <c r="AY311" s="258" t="s">
        <v>108</v>
      </c>
    </row>
    <row r="312" spans="2:65" s="257" customFormat="1" x14ac:dyDescent="0.3">
      <c r="B312" s="262"/>
      <c r="D312" s="236" t="s">
        <v>117</v>
      </c>
      <c r="E312" s="258" t="s">
        <v>1</v>
      </c>
      <c r="F312" s="264" t="s">
        <v>405</v>
      </c>
      <c r="H312" s="258" t="s">
        <v>1</v>
      </c>
      <c r="I312" s="263"/>
      <c r="L312" s="262"/>
      <c r="M312" s="261"/>
      <c r="N312" s="260"/>
      <c r="O312" s="260"/>
      <c r="P312" s="260"/>
      <c r="Q312" s="260"/>
      <c r="R312" s="260"/>
      <c r="S312" s="260"/>
      <c r="T312" s="259"/>
      <c r="AT312" s="258" t="s">
        <v>117</v>
      </c>
      <c r="AU312" s="258" t="s">
        <v>42</v>
      </c>
      <c r="AV312" s="257" t="s">
        <v>38</v>
      </c>
      <c r="AW312" s="257" t="s">
        <v>19</v>
      </c>
      <c r="AX312" s="257" t="s">
        <v>37</v>
      </c>
      <c r="AY312" s="258" t="s">
        <v>108</v>
      </c>
    </row>
    <row r="313" spans="2:65" s="227" customFormat="1" x14ac:dyDescent="0.3">
      <c r="B313" s="232"/>
      <c r="D313" s="236" t="s">
        <v>117</v>
      </c>
      <c r="E313" s="228" t="s">
        <v>1</v>
      </c>
      <c r="F313" s="235" t="s">
        <v>406</v>
      </c>
      <c r="H313" s="234">
        <v>14.2</v>
      </c>
      <c r="I313" s="233"/>
      <c r="L313" s="232"/>
      <c r="M313" s="231"/>
      <c r="N313" s="230"/>
      <c r="O313" s="230"/>
      <c r="P313" s="230"/>
      <c r="Q313" s="230"/>
      <c r="R313" s="230"/>
      <c r="S313" s="230"/>
      <c r="T313" s="229"/>
      <c r="AT313" s="228" t="s">
        <v>117</v>
      </c>
      <c r="AU313" s="228" t="s">
        <v>42</v>
      </c>
      <c r="AV313" s="227" t="s">
        <v>42</v>
      </c>
      <c r="AW313" s="227" t="s">
        <v>19</v>
      </c>
      <c r="AX313" s="227" t="s">
        <v>37</v>
      </c>
      <c r="AY313" s="228" t="s">
        <v>108</v>
      </c>
    </row>
    <row r="314" spans="2:65" s="227" customFormat="1" x14ac:dyDescent="0.3">
      <c r="B314" s="232"/>
      <c r="D314" s="236" t="s">
        <v>117</v>
      </c>
      <c r="E314" s="228" t="s">
        <v>1</v>
      </c>
      <c r="F314" s="235" t="s">
        <v>407</v>
      </c>
      <c r="H314" s="234">
        <v>10</v>
      </c>
      <c r="I314" s="233"/>
      <c r="L314" s="232"/>
      <c r="M314" s="231"/>
      <c r="N314" s="230"/>
      <c r="O314" s="230"/>
      <c r="P314" s="230"/>
      <c r="Q314" s="230"/>
      <c r="R314" s="230"/>
      <c r="S314" s="230"/>
      <c r="T314" s="229"/>
      <c r="AT314" s="228" t="s">
        <v>117</v>
      </c>
      <c r="AU314" s="228" t="s">
        <v>42</v>
      </c>
      <c r="AV314" s="227" t="s">
        <v>42</v>
      </c>
      <c r="AW314" s="227" t="s">
        <v>19</v>
      </c>
      <c r="AX314" s="227" t="s">
        <v>37</v>
      </c>
      <c r="AY314" s="228" t="s">
        <v>108</v>
      </c>
    </row>
    <row r="315" spans="2:65" s="227" customFormat="1" x14ac:dyDescent="0.3">
      <c r="B315" s="232"/>
      <c r="D315" s="236" t="s">
        <v>117</v>
      </c>
      <c r="E315" s="228" t="s">
        <v>1</v>
      </c>
      <c r="F315" s="235" t="s">
        <v>408</v>
      </c>
      <c r="H315" s="234">
        <v>10.3</v>
      </c>
      <c r="I315" s="233"/>
      <c r="L315" s="232"/>
      <c r="M315" s="231"/>
      <c r="N315" s="230"/>
      <c r="O315" s="230"/>
      <c r="P315" s="230"/>
      <c r="Q315" s="230"/>
      <c r="R315" s="230"/>
      <c r="S315" s="230"/>
      <c r="T315" s="229"/>
      <c r="AT315" s="228" t="s">
        <v>117</v>
      </c>
      <c r="AU315" s="228" t="s">
        <v>42</v>
      </c>
      <c r="AV315" s="227" t="s">
        <v>42</v>
      </c>
      <c r="AW315" s="227" t="s">
        <v>19</v>
      </c>
      <c r="AX315" s="227" t="s">
        <v>37</v>
      </c>
      <c r="AY315" s="228" t="s">
        <v>108</v>
      </c>
    </row>
    <row r="316" spans="2:65" s="227" customFormat="1" x14ac:dyDescent="0.3">
      <c r="B316" s="232"/>
      <c r="D316" s="236" t="s">
        <v>117</v>
      </c>
      <c r="E316" s="228" t="s">
        <v>1</v>
      </c>
      <c r="F316" s="235" t="s">
        <v>409</v>
      </c>
      <c r="H316" s="234">
        <v>12.6</v>
      </c>
      <c r="I316" s="233"/>
      <c r="L316" s="232"/>
      <c r="M316" s="231"/>
      <c r="N316" s="230"/>
      <c r="O316" s="230"/>
      <c r="P316" s="230"/>
      <c r="Q316" s="230"/>
      <c r="R316" s="230"/>
      <c r="S316" s="230"/>
      <c r="T316" s="229"/>
      <c r="AT316" s="228" t="s">
        <v>117</v>
      </c>
      <c r="AU316" s="228" t="s">
        <v>42</v>
      </c>
      <c r="AV316" s="227" t="s">
        <v>42</v>
      </c>
      <c r="AW316" s="227" t="s">
        <v>19</v>
      </c>
      <c r="AX316" s="227" t="s">
        <v>37</v>
      </c>
      <c r="AY316" s="228" t="s">
        <v>108</v>
      </c>
    </row>
    <row r="317" spans="2:65" s="227" customFormat="1" x14ac:dyDescent="0.3">
      <c r="B317" s="232"/>
      <c r="D317" s="236" t="s">
        <v>117</v>
      </c>
      <c r="E317" s="228" t="s">
        <v>1</v>
      </c>
      <c r="F317" s="235" t="s">
        <v>410</v>
      </c>
      <c r="H317" s="234">
        <v>11.5</v>
      </c>
      <c r="I317" s="233"/>
      <c r="L317" s="232"/>
      <c r="M317" s="231"/>
      <c r="N317" s="230"/>
      <c r="O317" s="230"/>
      <c r="P317" s="230"/>
      <c r="Q317" s="230"/>
      <c r="R317" s="230"/>
      <c r="S317" s="230"/>
      <c r="T317" s="229"/>
      <c r="AT317" s="228" t="s">
        <v>117</v>
      </c>
      <c r="AU317" s="228" t="s">
        <v>42</v>
      </c>
      <c r="AV317" s="227" t="s">
        <v>42</v>
      </c>
      <c r="AW317" s="227" t="s">
        <v>19</v>
      </c>
      <c r="AX317" s="227" t="s">
        <v>37</v>
      </c>
      <c r="AY317" s="228" t="s">
        <v>108</v>
      </c>
    </row>
    <row r="318" spans="2:65" s="227" customFormat="1" x14ac:dyDescent="0.3">
      <c r="B318" s="232"/>
      <c r="D318" s="236" t="s">
        <v>117</v>
      </c>
      <c r="E318" s="228" t="s">
        <v>1</v>
      </c>
      <c r="F318" s="235" t="s">
        <v>411</v>
      </c>
      <c r="H318" s="234">
        <v>8.1</v>
      </c>
      <c r="I318" s="233"/>
      <c r="L318" s="232"/>
      <c r="M318" s="231"/>
      <c r="N318" s="230"/>
      <c r="O318" s="230"/>
      <c r="P318" s="230"/>
      <c r="Q318" s="230"/>
      <c r="R318" s="230"/>
      <c r="S318" s="230"/>
      <c r="T318" s="229"/>
      <c r="AT318" s="228" t="s">
        <v>117</v>
      </c>
      <c r="AU318" s="228" t="s">
        <v>42</v>
      </c>
      <c r="AV318" s="227" t="s">
        <v>42</v>
      </c>
      <c r="AW318" s="227" t="s">
        <v>19</v>
      </c>
      <c r="AX318" s="227" t="s">
        <v>37</v>
      </c>
      <c r="AY318" s="228" t="s">
        <v>108</v>
      </c>
    </row>
    <row r="319" spans="2:65" s="227" customFormat="1" x14ac:dyDescent="0.3">
      <c r="B319" s="232"/>
      <c r="D319" s="236" t="s">
        <v>117</v>
      </c>
      <c r="E319" s="228" t="s">
        <v>1</v>
      </c>
      <c r="F319" s="235" t="s">
        <v>412</v>
      </c>
      <c r="H319" s="234">
        <v>12</v>
      </c>
      <c r="I319" s="233"/>
      <c r="L319" s="232"/>
      <c r="M319" s="231"/>
      <c r="N319" s="230"/>
      <c r="O319" s="230"/>
      <c r="P319" s="230"/>
      <c r="Q319" s="230"/>
      <c r="R319" s="230"/>
      <c r="S319" s="230"/>
      <c r="T319" s="229"/>
      <c r="AT319" s="228" t="s">
        <v>117</v>
      </c>
      <c r="AU319" s="228" t="s">
        <v>42</v>
      </c>
      <c r="AV319" s="227" t="s">
        <v>42</v>
      </c>
      <c r="AW319" s="227" t="s">
        <v>19</v>
      </c>
      <c r="AX319" s="227" t="s">
        <v>37</v>
      </c>
      <c r="AY319" s="228" t="s">
        <v>108</v>
      </c>
    </row>
    <row r="320" spans="2:65" s="227" customFormat="1" x14ac:dyDescent="0.3">
      <c r="B320" s="232"/>
      <c r="D320" s="236" t="s">
        <v>117</v>
      </c>
      <c r="E320" s="228" t="s">
        <v>1</v>
      </c>
      <c r="F320" s="235" t="s">
        <v>413</v>
      </c>
      <c r="H320" s="234">
        <v>12.2</v>
      </c>
      <c r="I320" s="233"/>
      <c r="L320" s="232"/>
      <c r="M320" s="231"/>
      <c r="N320" s="230"/>
      <c r="O320" s="230"/>
      <c r="P320" s="230"/>
      <c r="Q320" s="230"/>
      <c r="R320" s="230"/>
      <c r="S320" s="230"/>
      <c r="T320" s="229"/>
      <c r="AT320" s="228" t="s">
        <v>117</v>
      </c>
      <c r="AU320" s="228" t="s">
        <v>42</v>
      </c>
      <c r="AV320" s="227" t="s">
        <v>42</v>
      </c>
      <c r="AW320" s="227" t="s">
        <v>19</v>
      </c>
      <c r="AX320" s="227" t="s">
        <v>37</v>
      </c>
      <c r="AY320" s="228" t="s">
        <v>108</v>
      </c>
    </row>
    <row r="321" spans="2:51" s="227" customFormat="1" x14ac:dyDescent="0.3">
      <c r="B321" s="232"/>
      <c r="D321" s="236" t="s">
        <v>117</v>
      </c>
      <c r="E321" s="228" t="s">
        <v>1</v>
      </c>
      <c r="F321" s="235" t="s">
        <v>414</v>
      </c>
      <c r="H321" s="234">
        <v>9</v>
      </c>
      <c r="I321" s="233"/>
      <c r="L321" s="232"/>
      <c r="M321" s="231"/>
      <c r="N321" s="230"/>
      <c r="O321" s="230"/>
      <c r="P321" s="230"/>
      <c r="Q321" s="230"/>
      <c r="R321" s="230"/>
      <c r="S321" s="230"/>
      <c r="T321" s="229"/>
      <c r="AT321" s="228" t="s">
        <v>117</v>
      </c>
      <c r="AU321" s="228" t="s">
        <v>42</v>
      </c>
      <c r="AV321" s="227" t="s">
        <v>42</v>
      </c>
      <c r="AW321" s="227" t="s">
        <v>19</v>
      </c>
      <c r="AX321" s="227" t="s">
        <v>37</v>
      </c>
      <c r="AY321" s="228" t="s">
        <v>108</v>
      </c>
    </row>
    <row r="322" spans="2:51" s="227" customFormat="1" x14ac:dyDescent="0.3">
      <c r="B322" s="232"/>
      <c r="D322" s="236" t="s">
        <v>117</v>
      </c>
      <c r="E322" s="228" t="s">
        <v>1</v>
      </c>
      <c r="F322" s="235" t="s">
        <v>415</v>
      </c>
      <c r="H322" s="234">
        <v>9.3000000000000007</v>
      </c>
      <c r="I322" s="233"/>
      <c r="L322" s="232"/>
      <c r="M322" s="231"/>
      <c r="N322" s="230"/>
      <c r="O322" s="230"/>
      <c r="P322" s="230"/>
      <c r="Q322" s="230"/>
      <c r="R322" s="230"/>
      <c r="S322" s="230"/>
      <c r="T322" s="229"/>
      <c r="AT322" s="228" t="s">
        <v>117</v>
      </c>
      <c r="AU322" s="228" t="s">
        <v>42</v>
      </c>
      <c r="AV322" s="227" t="s">
        <v>42</v>
      </c>
      <c r="AW322" s="227" t="s">
        <v>19</v>
      </c>
      <c r="AX322" s="227" t="s">
        <v>37</v>
      </c>
      <c r="AY322" s="228" t="s">
        <v>108</v>
      </c>
    </row>
    <row r="323" spans="2:51" s="227" customFormat="1" x14ac:dyDescent="0.3">
      <c r="B323" s="232"/>
      <c r="D323" s="236" t="s">
        <v>117</v>
      </c>
      <c r="E323" s="228" t="s">
        <v>1</v>
      </c>
      <c r="F323" s="235" t="s">
        <v>416</v>
      </c>
      <c r="H323" s="234">
        <v>8.3000000000000007</v>
      </c>
      <c r="I323" s="233"/>
      <c r="L323" s="232"/>
      <c r="M323" s="231"/>
      <c r="N323" s="230"/>
      <c r="O323" s="230"/>
      <c r="P323" s="230"/>
      <c r="Q323" s="230"/>
      <c r="R323" s="230"/>
      <c r="S323" s="230"/>
      <c r="T323" s="229"/>
      <c r="AT323" s="228" t="s">
        <v>117</v>
      </c>
      <c r="AU323" s="228" t="s">
        <v>42</v>
      </c>
      <c r="AV323" s="227" t="s">
        <v>42</v>
      </c>
      <c r="AW323" s="227" t="s">
        <v>19</v>
      </c>
      <c r="AX323" s="227" t="s">
        <v>37</v>
      </c>
      <c r="AY323" s="228" t="s">
        <v>108</v>
      </c>
    </row>
    <row r="324" spans="2:51" s="227" customFormat="1" x14ac:dyDescent="0.3">
      <c r="B324" s="232"/>
      <c r="D324" s="236" t="s">
        <v>117</v>
      </c>
      <c r="E324" s="228" t="s">
        <v>1</v>
      </c>
      <c r="F324" s="235" t="s">
        <v>417</v>
      </c>
      <c r="H324" s="234">
        <v>20.399999999999999</v>
      </c>
      <c r="I324" s="233"/>
      <c r="L324" s="232"/>
      <c r="M324" s="231"/>
      <c r="N324" s="230"/>
      <c r="O324" s="230"/>
      <c r="P324" s="230"/>
      <c r="Q324" s="230"/>
      <c r="R324" s="230"/>
      <c r="S324" s="230"/>
      <c r="T324" s="229"/>
      <c r="AT324" s="228" t="s">
        <v>117</v>
      </c>
      <c r="AU324" s="228" t="s">
        <v>42</v>
      </c>
      <c r="AV324" s="227" t="s">
        <v>42</v>
      </c>
      <c r="AW324" s="227" t="s">
        <v>19</v>
      </c>
      <c r="AX324" s="227" t="s">
        <v>37</v>
      </c>
      <c r="AY324" s="228" t="s">
        <v>108</v>
      </c>
    </row>
    <row r="325" spans="2:51" s="227" customFormat="1" x14ac:dyDescent="0.3">
      <c r="B325" s="232"/>
      <c r="D325" s="236" t="s">
        <v>117</v>
      </c>
      <c r="E325" s="228" t="s">
        <v>1</v>
      </c>
      <c r="F325" s="235" t="s">
        <v>418</v>
      </c>
      <c r="H325" s="234">
        <v>11.9</v>
      </c>
      <c r="I325" s="233"/>
      <c r="L325" s="232"/>
      <c r="M325" s="231"/>
      <c r="N325" s="230"/>
      <c r="O325" s="230"/>
      <c r="P325" s="230"/>
      <c r="Q325" s="230"/>
      <c r="R325" s="230"/>
      <c r="S325" s="230"/>
      <c r="T325" s="229"/>
      <c r="AT325" s="228" t="s">
        <v>117</v>
      </c>
      <c r="AU325" s="228" t="s">
        <v>42</v>
      </c>
      <c r="AV325" s="227" t="s">
        <v>42</v>
      </c>
      <c r="AW325" s="227" t="s">
        <v>19</v>
      </c>
      <c r="AX325" s="227" t="s">
        <v>37</v>
      </c>
      <c r="AY325" s="228" t="s">
        <v>108</v>
      </c>
    </row>
    <row r="326" spans="2:51" s="227" customFormat="1" x14ac:dyDescent="0.3">
      <c r="B326" s="232"/>
      <c r="D326" s="236" t="s">
        <v>117</v>
      </c>
      <c r="E326" s="228" t="s">
        <v>1</v>
      </c>
      <c r="F326" s="235" t="s">
        <v>419</v>
      </c>
      <c r="H326" s="234">
        <v>20.7</v>
      </c>
      <c r="I326" s="233"/>
      <c r="L326" s="232"/>
      <c r="M326" s="231"/>
      <c r="N326" s="230"/>
      <c r="O326" s="230"/>
      <c r="P326" s="230"/>
      <c r="Q326" s="230"/>
      <c r="R326" s="230"/>
      <c r="S326" s="230"/>
      <c r="T326" s="229"/>
      <c r="AT326" s="228" t="s">
        <v>117</v>
      </c>
      <c r="AU326" s="228" t="s">
        <v>42</v>
      </c>
      <c r="AV326" s="227" t="s">
        <v>42</v>
      </c>
      <c r="AW326" s="227" t="s">
        <v>19</v>
      </c>
      <c r="AX326" s="227" t="s">
        <v>37</v>
      </c>
      <c r="AY326" s="228" t="s">
        <v>108</v>
      </c>
    </row>
    <row r="327" spans="2:51" s="227" customFormat="1" x14ac:dyDescent="0.3">
      <c r="B327" s="232"/>
      <c r="D327" s="236" t="s">
        <v>117</v>
      </c>
      <c r="E327" s="228" t="s">
        <v>1</v>
      </c>
      <c r="F327" s="235" t="s">
        <v>420</v>
      </c>
      <c r="H327" s="234">
        <v>15.4</v>
      </c>
      <c r="I327" s="233"/>
      <c r="L327" s="232"/>
      <c r="M327" s="231"/>
      <c r="N327" s="230"/>
      <c r="O327" s="230"/>
      <c r="P327" s="230"/>
      <c r="Q327" s="230"/>
      <c r="R327" s="230"/>
      <c r="S327" s="230"/>
      <c r="T327" s="229"/>
      <c r="AT327" s="228" t="s">
        <v>117</v>
      </c>
      <c r="AU327" s="228" t="s">
        <v>42</v>
      </c>
      <c r="AV327" s="227" t="s">
        <v>42</v>
      </c>
      <c r="AW327" s="227" t="s">
        <v>19</v>
      </c>
      <c r="AX327" s="227" t="s">
        <v>37</v>
      </c>
      <c r="AY327" s="228" t="s">
        <v>108</v>
      </c>
    </row>
    <row r="328" spans="2:51" s="227" customFormat="1" x14ac:dyDescent="0.3">
      <c r="B328" s="232"/>
      <c r="D328" s="236" t="s">
        <v>117</v>
      </c>
      <c r="E328" s="228" t="s">
        <v>1</v>
      </c>
      <c r="F328" s="235" t="s">
        <v>421</v>
      </c>
      <c r="H328" s="234">
        <v>9.1999999999999993</v>
      </c>
      <c r="I328" s="233"/>
      <c r="L328" s="232"/>
      <c r="M328" s="231"/>
      <c r="N328" s="230"/>
      <c r="O328" s="230"/>
      <c r="P328" s="230"/>
      <c r="Q328" s="230"/>
      <c r="R328" s="230"/>
      <c r="S328" s="230"/>
      <c r="T328" s="229"/>
      <c r="AT328" s="228" t="s">
        <v>117</v>
      </c>
      <c r="AU328" s="228" t="s">
        <v>42</v>
      </c>
      <c r="AV328" s="227" t="s">
        <v>42</v>
      </c>
      <c r="AW328" s="227" t="s">
        <v>19</v>
      </c>
      <c r="AX328" s="227" t="s">
        <v>37</v>
      </c>
      <c r="AY328" s="228" t="s">
        <v>108</v>
      </c>
    </row>
    <row r="329" spans="2:51" s="227" customFormat="1" x14ac:dyDescent="0.3">
      <c r="B329" s="232"/>
      <c r="D329" s="236" t="s">
        <v>117</v>
      </c>
      <c r="E329" s="228" t="s">
        <v>1</v>
      </c>
      <c r="F329" s="235" t="s">
        <v>422</v>
      </c>
      <c r="H329" s="234">
        <v>9.5</v>
      </c>
      <c r="I329" s="233"/>
      <c r="L329" s="232"/>
      <c r="M329" s="231"/>
      <c r="N329" s="230"/>
      <c r="O329" s="230"/>
      <c r="P329" s="230"/>
      <c r="Q329" s="230"/>
      <c r="R329" s="230"/>
      <c r="S329" s="230"/>
      <c r="T329" s="229"/>
      <c r="AT329" s="228" t="s">
        <v>117</v>
      </c>
      <c r="AU329" s="228" t="s">
        <v>42</v>
      </c>
      <c r="AV329" s="227" t="s">
        <v>42</v>
      </c>
      <c r="AW329" s="227" t="s">
        <v>19</v>
      </c>
      <c r="AX329" s="227" t="s">
        <v>37</v>
      </c>
      <c r="AY329" s="228" t="s">
        <v>108</v>
      </c>
    </row>
    <row r="330" spans="2:51" s="227" customFormat="1" x14ac:dyDescent="0.3">
      <c r="B330" s="232"/>
      <c r="D330" s="236" t="s">
        <v>117</v>
      </c>
      <c r="E330" s="228" t="s">
        <v>1</v>
      </c>
      <c r="F330" s="235" t="s">
        <v>423</v>
      </c>
      <c r="H330" s="234">
        <v>16.600000000000001</v>
      </c>
      <c r="I330" s="233"/>
      <c r="L330" s="232"/>
      <c r="M330" s="231"/>
      <c r="N330" s="230"/>
      <c r="O330" s="230"/>
      <c r="P330" s="230"/>
      <c r="Q330" s="230"/>
      <c r="R330" s="230"/>
      <c r="S330" s="230"/>
      <c r="T330" s="229"/>
      <c r="AT330" s="228" t="s">
        <v>117</v>
      </c>
      <c r="AU330" s="228" t="s">
        <v>42</v>
      </c>
      <c r="AV330" s="227" t="s">
        <v>42</v>
      </c>
      <c r="AW330" s="227" t="s">
        <v>19</v>
      </c>
      <c r="AX330" s="227" t="s">
        <v>37</v>
      </c>
      <c r="AY330" s="228" t="s">
        <v>108</v>
      </c>
    </row>
    <row r="331" spans="2:51" s="227" customFormat="1" x14ac:dyDescent="0.3">
      <c r="B331" s="232"/>
      <c r="D331" s="236" t="s">
        <v>117</v>
      </c>
      <c r="E331" s="228" t="s">
        <v>1</v>
      </c>
      <c r="F331" s="235" t="s">
        <v>422</v>
      </c>
      <c r="H331" s="234">
        <v>9.5</v>
      </c>
      <c r="I331" s="233"/>
      <c r="L331" s="232"/>
      <c r="M331" s="231"/>
      <c r="N331" s="230"/>
      <c r="O331" s="230"/>
      <c r="P331" s="230"/>
      <c r="Q331" s="230"/>
      <c r="R331" s="230"/>
      <c r="S331" s="230"/>
      <c r="T331" s="229"/>
      <c r="AT331" s="228" t="s">
        <v>117</v>
      </c>
      <c r="AU331" s="228" t="s">
        <v>42</v>
      </c>
      <c r="AV331" s="227" t="s">
        <v>42</v>
      </c>
      <c r="AW331" s="227" t="s">
        <v>19</v>
      </c>
      <c r="AX331" s="227" t="s">
        <v>37</v>
      </c>
      <c r="AY331" s="228" t="s">
        <v>108</v>
      </c>
    </row>
    <row r="332" spans="2:51" s="227" customFormat="1" x14ac:dyDescent="0.3">
      <c r="B332" s="232"/>
      <c r="D332" s="236" t="s">
        <v>117</v>
      </c>
      <c r="E332" s="228" t="s">
        <v>1</v>
      </c>
      <c r="F332" s="235" t="s">
        <v>424</v>
      </c>
      <c r="H332" s="234">
        <v>25.2</v>
      </c>
      <c r="I332" s="233"/>
      <c r="L332" s="232"/>
      <c r="M332" s="231"/>
      <c r="N332" s="230"/>
      <c r="O332" s="230"/>
      <c r="P332" s="230"/>
      <c r="Q332" s="230"/>
      <c r="R332" s="230"/>
      <c r="S332" s="230"/>
      <c r="T332" s="229"/>
      <c r="AT332" s="228" t="s">
        <v>117</v>
      </c>
      <c r="AU332" s="228" t="s">
        <v>42</v>
      </c>
      <c r="AV332" s="227" t="s">
        <v>42</v>
      </c>
      <c r="AW332" s="227" t="s">
        <v>19</v>
      </c>
      <c r="AX332" s="227" t="s">
        <v>37</v>
      </c>
      <c r="AY332" s="228" t="s">
        <v>108</v>
      </c>
    </row>
    <row r="333" spans="2:51" s="227" customFormat="1" x14ac:dyDescent="0.3">
      <c r="B333" s="232"/>
      <c r="D333" s="236" t="s">
        <v>117</v>
      </c>
      <c r="E333" s="228" t="s">
        <v>1</v>
      </c>
      <c r="F333" s="235" t="s">
        <v>425</v>
      </c>
      <c r="H333" s="234">
        <v>14.9</v>
      </c>
      <c r="I333" s="233"/>
      <c r="L333" s="232"/>
      <c r="M333" s="231"/>
      <c r="N333" s="230"/>
      <c r="O333" s="230"/>
      <c r="P333" s="230"/>
      <c r="Q333" s="230"/>
      <c r="R333" s="230"/>
      <c r="S333" s="230"/>
      <c r="T333" s="229"/>
      <c r="AT333" s="228" t="s">
        <v>117</v>
      </c>
      <c r="AU333" s="228" t="s">
        <v>42</v>
      </c>
      <c r="AV333" s="227" t="s">
        <v>42</v>
      </c>
      <c r="AW333" s="227" t="s">
        <v>19</v>
      </c>
      <c r="AX333" s="227" t="s">
        <v>37</v>
      </c>
      <c r="AY333" s="228" t="s">
        <v>108</v>
      </c>
    </row>
    <row r="334" spans="2:51" s="227" customFormat="1" x14ac:dyDescent="0.3">
      <c r="B334" s="232"/>
      <c r="D334" s="236" t="s">
        <v>117</v>
      </c>
      <c r="E334" s="228" t="s">
        <v>1</v>
      </c>
      <c r="F334" s="235" t="s">
        <v>426</v>
      </c>
      <c r="H334" s="234">
        <v>11.3</v>
      </c>
      <c r="I334" s="233"/>
      <c r="L334" s="232"/>
      <c r="M334" s="231"/>
      <c r="N334" s="230"/>
      <c r="O334" s="230"/>
      <c r="P334" s="230"/>
      <c r="Q334" s="230"/>
      <c r="R334" s="230"/>
      <c r="S334" s="230"/>
      <c r="T334" s="229"/>
      <c r="AT334" s="228" t="s">
        <v>117</v>
      </c>
      <c r="AU334" s="228" t="s">
        <v>42</v>
      </c>
      <c r="AV334" s="227" t="s">
        <v>42</v>
      </c>
      <c r="AW334" s="227" t="s">
        <v>19</v>
      </c>
      <c r="AX334" s="227" t="s">
        <v>37</v>
      </c>
      <c r="AY334" s="228" t="s">
        <v>108</v>
      </c>
    </row>
    <row r="335" spans="2:51" s="227" customFormat="1" x14ac:dyDescent="0.3">
      <c r="B335" s="232"/>
      <c r="D335" s="236" t="s">
        <v>117</v>
      </c>
      <c r="E335" s="228" t="s">
        <v>1</v>
      </c>
      <c r="F335" s="235" t="s">
        <v>427</v>
      </c>
      <c r="H335" s="234">
        <v>7.6</v>
      </c>
      <c r="I335" s="233"/>
      <c r="L335" s="232"/>
      <c r="M335" s="231"/>
      <c r="N335" s="230"/>
      <c r="O335" s="230"/>
      <c r="P335" s="230"/>
      <c r="Q335" s="230"/>
      <c r="R335" s="230"/>
      <c r="S335" s="230"/>
      <c r="T335" s="229"/>
      <c r="AT335" s="228" t="s">
        <v>117</v>
      </c>
      <c r="AU335" s="228" t="s">
        <v>42</v>
      </c>
      <c r="AV335" s="227" t="s">
        <v>42</v>
      </c>
      <c r="AW335" s="227" t="s">
        <v>19</v>
      </c>
      <c r="AX335" s="227" t="s">
        <v>37</v>
      </c>
      <c r="AY335" s="228" t="s">
        <v>108</v>
      </c>
    </row>
    <row r="336" spans="2:51" s="227" customFormat="1" x14ac:dyDescent="0.3">
      <c r="B336" s="232"/>
      <c r="D336" s="236" t="s">
        <v>117</v>
      </c>
      <c r="E336" s="228" t="s">
        <v>1</v>
      </c>
      <c r="F336" s="235" t="s">
        <v>428</v>
      </c>
      <c r="H336" s="234">
        <v>10.6</v>
      </c>
      <c r="I336" s="233"/>
      <c r="L336" s="232"/>
      <c r="M336" s="231"/>
      <c r="N336" s="230"/>
      <c r="O336" s="230"/>
      <c r="P336" s="230"/>
      <c r="Q336" s="230"/>
      <c r="R336" s="230"/>
      <c r="S336" s="230"/>
      <c r="T336" s="229"/>
      <c r="AT336" s="228" t="s">
        <v>117</v>
      </c>
      <c r="AU336" s="228" t="s">
        <v>42</v>
      </c>
      <c r="AV336" s="227" t="s">
        <v>42</v>
      </c>
      <c r="AW336" s="227" t="s">
        <v>19</v>
      </c>
      <c r="AX336" s="227" t="s">
        <v>37</v>
      </c>
      <c r="AY336" s="228" t="s">
        <v>108</v>
      </c>
    </row>
    <row r="337" spans="2:51" s="227" customFormat="1" x14ac:dyDescent="0.3">
      <c r="B337" s="232"/>
      <c r="D337" s="236" t="s">
        <v>117</v>
      </c>
      <c r="E337" s="228" t="s">
        <v>1</v>
      </c>
      <c r="F337" s="235" t="s">
        <v>429</v>
      </c>
      <c r="H337" s="234">
        <v>12.6</v>
      </c>
      <c r="I337" s="233"/>
      <c r="L337" s="232"/>
      <c r="M337" s="231"/>
      <c r="N337" s="230"/>
      <c r="O337" s="230"/>
      <c r="P337" s="230"/>
      <c r="Q337" s="230"/>
      <c r="R337" s="230"/>
      <c r="S337" s="230"/>
      <c r="T337" s="229"/>
      <c r="AT337" s="228" t="s">
        <v>117</v>
      </c>
      <c r="AU337" s="228" t="s">
        <v>42</v>
      </c>
      <c r="AV337" s="227" t="s">
        <v>42</v>
      </c>
      <c r="AW337" s="227" t="s">
        <v>19</v>
      </c>
      <c r="AX337" s="227" t="s">
        <v>37</v>
      </c>
      <c r="AY337" s="228" t="s">
        <v>108</v>
      </c>
    </row>
    <row r="338" spans="2:51" s="227" customFormat="1" x14ac:dyDescent="0.3">
      <c r="B338" s="232"/>
      <c r="D338" s="236" t="s">
        <v>117</v>
      </c>
      <c r="E338" s="228" t="s">
        <v>1</v>
      </c>
      <c r="F338" s="235" t="s">
        <v>430</v>
      </c>
      <c r="H338" s="234">
        <v>12.4</v>
      </c>
      <c r="I338" s="233"/>
      <c r="L338" s="232"/>
      <c r="M338" s="231"/>
      <c r="N338" s="230"/>
      <c r="O338" s="230"/>
      <c r="P338" s="230"/>
      <c r="Q338" s="230"/>
      <c r="R338" s="230"/>
      <c r="S338" s="230"/>
      <c r="T338" s="229"/>
      <c r="AT338" s="228" t="s">
        <v>117</v>
      </c>
      <c r="AU338" s="228" t="s">
        <v>42</v>
      </c>
      <c r="AV338" s="227" t="s">
        <v>42</v>
      </c>
      <c r="AW338" s="227" t="s">
        <v>19</v>
      </c>
      <c r="AX338" s="227" t="s">
        <v>37</v>
      </c>
      <c r="AY338" s="228" t="s">
        <v>108</v>
      </c>
    </row>
    <row r="339" spans="2:51" s="227" customFormat="1" x14ac:dyDescent="0.3">
      <c r="B339" s="232"/>
      <c r="D339" s="236" t="s">
        <v>117</v>
      </c>
      <c r="E339" s="228" t="s">
        <v>1</v>
      </c>
      <c r="F339" s="235" t="s">
        <v>431</v>
      </c>
      <c r="H339" s="234">
        <v>11.6</v>
      </c>
      <c r="I339" s="233"/>
      <c r="L339" s="232"/>
      <c r="M339" s="231"/>
      <c r="N339" s="230"/>
      <c r="O339" s="230"/>
      <c r="P339" s="230"/>
      <c r="Q339" s="230"/>
      <c r="R339" s="230"/>
      <c r="S339" s="230"/>
      <c r="T339" s="229"/>
      <c r="AT339" s="228" t="s">
        <v>117</v>
      </c>
      <c r="AU339" s="228" t="s">
        <v>42</v>
      </c>
      <c r="AV339" s="227" t="s">
        <v>42</v>
      </c>
      <c r="AW339" s="227" t="s">
        <v>19</v>
      </c>
      <c r="AX339" s="227" t="s">
        <v>37</v>
      </c>
      <c r="AY339" s="228" t="s">
        <v>108</v>
      </c>
    </row>
    <row r="340" spans="2:51" s="227" customFormat="1" x14ac:dyDescent="0.3">
      <c r="B340" s="232"/>
      <c r="D340" s="236" t="s">
        <v>117</v>
      </c>
      <c r="E340" s="228" t="s">
        <v>1</v>
      </c>
      <c r="F340" s="235" t="s">
        <v>432</v>
      </c>
      <c r="H340" s="234">
        <v>13.5</v>
      </c>
      <c r="I340" s="233"/>
      <c r="L340" s="232"/>
      <c r="M340" s="231"/>
      <c r="N340" s="230"/>
      <c r="O340" s="230"/>
      <c r="P340" s="230"/>
      <c r="Q340" s="230"/>
      <c r="R340" s="230"/>
      <c r="S340" s="230"/>
      <c r="T340" s="229"/>
      <c r="AT340" s="228" t="s">
        <v>117</v>
      </c>
      <c r="AU340" s="228" t="s">
        <v>42</v>
      </c>
      <c r="AV340" s="227" t="s">
        <v>42</v>
      </c>
      <c r="AW340" s="227" t="s">
        <v>19</v>
      </c>
      <c r="AX340" s="227" t="s">
        <v>37</v>
      </c>
      <c r="AY340" s="228" t="s">
        <v>108</v>
      </c>
    </row>
    <row r="341" spans="2:51" s="227" customFormat="1" x14ac:dyDescent="0.3">
      <c r="B341" s="232"/>
      <c r="D341" s="236" t="s">
        <v>117</v>
      </c>
      <c r="E341" s="228" t="s">
        <v>1</v>
      </c>
      <c r="F341" s="235" t="s">
        <v>433</v>
      </c>
      <c r="H341" s="234">
        <v>11.2</v>
      </c>
      <c r="I341" s="233"/>
      <c r="L341" s="232"/>
      <c r="M341" s="231"/>
      <c r="N341" s="230"/>
      <c r="O341" s="230"/>
      <c r="P341" s="230"/>
      <c r="Q341" s="230"/>
      <c r="R341" s="230"/>
      <c r="S341" s="230"/>
      <c r="T341" s="229"/>
      <c r="AT341" s="228" t="s">
        <v>117</v>
      </c>
      <c r="AU341" s="228" t="s">
        <v>42</v>
      </c>
      <c r="AV341" s="227" t="s">
        <v>42</v>
      </c>
      <c r="AW341" s="227" t="s">
        <v>19</v>
      </c>
      <c r="AX341" s="227" t="s">
        <v>37</v>
      </c>
      <c r="AY341" s="228" t="s">
        <v>108</v>
      </c>
    </row>
    <row r="342" spans="2:51" s="227" customFormat="1" x14ac:dyDescent="0.3">
      <c r="B342" s="232"/>
      <c r="D342" s="236" t="s">
        <v>117</v>
      </c>
      <c r="E342" s="228" t="s">
        <v>1</v>
      </c>
      <c r="F342" s="235" t="s">
        <v>434</v>
      </c>
      <c r="H342" s="234">
        <v>17.2</v>
      </c>
      <c r="I342" s="233"/>
      <c r="L342" s="232"/>
      <c r="M342" s="231"/>
      <c r="N342" s="230"/>
      <c r="O342" s="230"/>
      <c r="P342" s="230"/>
      <c r="Q342" s="230"/>
      <c r="R342" s="230"/>
      <c r="S342" s="230"/>
      <c r="T342" s="229"/>
      <c r="AT342" s="228" t="s">
        <v>117</v>
      </c>
      <c r="AU342" s="228" t="s">
        <v>42</v>
      </c>
      <c r="AV342" s="227" t="s">
        <v>42</v>
      </c>
      <c r="AW342" s="227" t="s">
        <v>19</v>
      </c>
      <c r="AX342" s="227" t="s">
        <v>37</v>
      </c>
      <c r="AY342" s="228" t="s">
        <v>108</v>
      </c>
    </row>
    <row r="343" spans="2:51" s="227" customFormat="1" x14ac:dyDescent="0.3">
      <c r="B343" s="232"/>
      <c r="D343" s="236" t="s">
        <v>117</v>
      </c>
      <c r="E343" s="228" t="s">
        <v>1</v>
      </c>
      <c r="F343" s="235" t="s">
        <v>435</v>
      </c>
      <c r="H343" s="234">
        <v>17</v>
      </c>
      <c r="I343" s="233"/>
      <c r="L343" s="232"/>
      <c r="M343" s="231"/>
      <c r="N343" s="230"/>
      <c r="O343" s="230"/>
      <c r="P343" s="230"/>
      <c r="Q343" s="230"/>
      <c r="R343" s="230"/>
      <c r="S343" s="230"/>
      <c r="T343" s="229"/>
      <c r="AT343" s="228" t="s">
        <v>117</v>
      </c>
      <c r="AU343" s="228" t="s">
        <v>42</v>
      </c>
      <c r="AV343" s="227" t="s">
        <v>42</v>
      </c>
      <c r="AW343" s="227" t="s">
        <v>19</v>
      </c>
      <c r="AX343" s="227" t="s">
        <v>37</v>
      </c>
      <c r="AY343" s="228" t="s">
        <v>108</v>
      </c>
    </row>
    <row r="344" spans="2:51" s="227" customFormat="1" x14ac:dyDescent="0.3">
      <c r="B344" s="232"/>
      <c r="D344" s="236" t="s">
        <v>117</v>
      </c>
      <c r="E344" s="228" t="s">
        <v>1</v>
      </c>
      <c r="F344" s="235" t="s">
        <v>436</v>
      </c>
      <c r="H344" s="234">
        <v>14.4</v>
      </c>
      <c r="I344" s="233"/>
      <c r="L344" s="232"/>
      <c r="M344" s="231"/>
      <c r="N344" s="230"/>
      <c r="O344" s="230"/>
      <c r="P344" s="230"/>
      <c r="Q344" s="230"/>
      <c r="R344" s="230"/>
      <c r="S344" s="230"/>
      <c r="T344" s="229"/>
      <c r="AT344" s="228" t="s">
        <v>117</v>
      </c>
      <c r="AU344" s="228" t="s">
        <v>42</v>
      </c>
      <c r="AV344" s="227" t="s">
        <v>42</v>
      </c>
      <c r="AW344" s="227" t="s">
        <v>19</v>
      </c>
      <c r="AX344" s="227" t="s">
        <v>37</v>
      </c>
      <c r="AY344" s="228" t="s">
        <v>108</v>
      </c>
    </row>
    <row r="345" spans="2:51" s="257" customFormat="1" x14ac:dyDescent="0.3">
      <c r="B345" s="262"/>
      <c r="D345" s="236" t="s">
        <v>117</v>
      </c>
      <c r="E345" s="258" t="s">
        <v>1</v>
      </c>
      <c r="F345" s="264" t="s">
        <v>304</v>
      </c>
      <c r="H345" s="258" t="s">
        <v>1</v>
      </c>
      <c r="I345" s="263"/>
      <c r="L345" s="262"/>
      <c r="M345" s="261"/>
      <c r="N345" s="260"/>
      <c r="O345" s="260"/>
      <c r="P345" s="260"/>
      <c r="Q345" s="260"/>
      <c r="R345" s="260"/>
      <c r="S345" s="260"/>
      <c r="T345" s="259"/>
      <c r="AT345" s="258" t="s">
        <v>117</v>
      </c>
      <c r="AU345" s="258" t="s">
        <v>42</v>
      </c>
      <c r="AV345" s="257" t="s">
        <v>38</v>
      </c>
      <c r="AW345" s="257" t="s">
        <v>19</v>
      </c>
      <c r="AX345" s="257" t="s">
        <v>37</v>
      </c>
      <c r="AY345" s="258" t="s">
        <v>108</v>
      </c>
    </row>
    <row r="346" spans="2:51" s="227" customFormat="1" x14ac:dyDescent="0.3">
      <c r="B346" s="232"/>
      <c r="D346" s="236" t="s">
        <v>117</v>
      </c>
      <c r="E346" s="228" t="s">
        <v>1</v>
      </c>
      <c r="F346" s="235" t="s">
        <v>437</v>
      </c>
      <c r="H346" s="234">
        <v>25.8</v>
      </c>
      <c r="I346" s="233"/>
      <c r="L346" s="232"/>
      <c r="M346" s="231"/>
      <c r="N346" s="230"/>
      <c r="O346" s="230"/>
      <c r="P346" s="230"/>
      <c r="Q346" s="230"/>
      <c r="R346" s="230"/>
      <c r="S346" s="230"/>
      <c r="T346" s="229"/>
      <c r="AT346" s="228" t="s">
        <v>117</v>
      </c>
      <c r="AU346" s="228" t="s">
        <v>42</v>
      </c>
      <c r="AV346" s="227" t="s">
        <v>42</v>
      </c>
      <c r="AW346" s="227" t="s">
        <v>19</v>
      </c>
      <c r="AX346" s="227" t="s">
        <v>37</v>
      </c>
      <c r="AY346" s="228" t="s">
        <v>108</v>
      </c>
    </row>
    <row r="347" spans="2:51" s="227" customFormat="1" x14ac:dyDescent="0.3">
      <c r="B347" s="232"/>
      <c r="D347" s="236" t="s">
        <v>117</v>
      </c>
      <c r="E347" s="228" t="s">
        <v>1</v>
      </c>
      <c r="F347" s="235" t="s">
        <v>438</v>
      </c>
      <c r="H347" s="234">
        <v>39.520000000000003</v>
      </c>
      <c r="I347" s="233"/>
      <c r="L347" s="232"/>
      <c r="M347" s="231"/>
      <c r="N347" s="230"/>
      <c r="O347" s="230"/>
      <c r="P347" s="230"/>
      <c r="Q347" s="230"/>
      <c r="R347" s="230"/>
      <c r="S347" s="230"/>
      <c r="T347" s="229"/>
      <c r="AT347" s="228" t="s">
        <v>117</v>
      </c>
      <c r="AU347" s="228" t="s">
        <v>42</v>
      </c>
      <c r="AV347" s="227" t="s">
        <v>42</v>
      </c>
      <c r="AW347" s="227" t="s">
        <v>19</v>
      </c>
      <c r="AX347" s="227" t="s">
        <v>37</v>
      </c>
      <c r="AY347" s="228" t="s">
        <v>108</v>
      </c>
    </row>
    <row r="348" spans="2:51" s="227" customFormat="1" x14ac:dyDescent="0.3">
      <c r="B348" s="232"/>
      <c r="D348" s="236" t="s">
        <v>117</v>
      </c>
      <c r="E348" s="228" t="s">
        <v>1</v>
      </c>
      <c r="F348" s="235" t="s">
        <v>439</v>
      </c>
      <c r="H348" s="234">
        <v>42.12</v>
      </c>
      <c r="I348" s="233"/>
      <c r="L348" s="232"/>
      <c r="M348" s="231"/>
      <c r="N348" s="230"/>
      <c r="O348" s="230"/>
      <c r="P348" s="230"/>
      <c r="Q348" s="230"/>
      <c r="R348" s="230"/>
      <c r="S348" s="230"/>
      <c r="T348" s="229"/>
      <c r="AT348" s="228" t="s">
        <v>117</v>
      </c>
      <c r="AU348" s="228" t="s">
        <v>42</v>
      </c>
      <c r="AV348" s="227" t="s">
        <v>42</v>
      </c>
      <c r="AW348" s="227" t="s">
        <v>19</v>
      </c>
      <c r="AX348" s="227" t="s">
        <v>37</v>
      </c>
      <c r="AY348" s="228" t="s">
        <v>108</v>
      </c>
    </row>
    <row r="349" spans="2:51" s="227" customFormat="1" x14ac:dyDescent="0.3">
      <c r="B349" s="232"/>
      <c r="D349" s="236" t="s">
        <v>117</v>
      </c>
      <c r="E349" s="228" t="s">
        <v>1</v>
      </c>
      <c r="F349" s="235" t="s">
        <v>440</v>
      </c>
      <c r="H349" s="234">
        <v>5.17</v>
      </c>
      <c r="I349" s="233"/>
      <c r="L349" s="232"/>
      <c r="M349" s="231"/>
      <c r="N349" s="230"/>
      <c r="O349" s="230"/>
      <c r="P349" s="230"/>
      <c r="Q349" s="230"/>
      <c r="R349" s="230"/>
      <c r="S349" s="230"/>
      <c r="T349" s="229"/>
      <c r="AT349" s="228" t="s">
        <v>117</v>
      </c>
      <c r="AU349" s="228" t="s">
        <v>42</v>
      </c>
      <c r="AV349" s="227" t="s">
        <v>42</v>
      </c>
      <c r="AW349" s="227" t="s">
        <v>19</v>
      </c>
      <c r="AX349" s="227" t="s">
        <v>37</v>
      </c>
      <c r="AY349" s="228" t="s">
        <v>108</v>
      </c>
    </row>
    <row r="350" spans="2:51" s="227" customFormat="1" x14ac:dyDescent="0.3">
      <c r="B350" s="232"/>
      <c r="D350" s="236" t="s">
        <v>117</v>
      </c>
      <c r="E350" s="228" t="s">
        <v>1</v>
      </c>
      <c r="F350" s="235" t="s">
        <v>441</v>
      </c>
      <c r="H350" s="234">
        <v>3.2</v>
      </c>
      <c r="I350" s="233"/>
      <c r="L350" s="232"/>
      <c r="M350" s="231"/>
      <c r="N350" s="230"/>
      <c r="O350" s="230"/>
      <c r="P350" s="230"/>
      <c r="Q350" s="230"/>
      <c r="R350" s="230"/>
      <c r="S350" s="230"/>
      <c r="T350" s="229"/>
      <c r="AT350" s="228" t="s">
        <v>117</v>
      </c>
      <c r="AU350" s="228" t="s">
        <v>42</v>
      </c>
      <c r="AV350" s="227" t="s">
        <v>42</v>
      </c>
      <c r="AW350" s="227" t="s">
        <v>19</v>
      </c>
      <c r="AX350" s="227" t="s">
        <v>37</v>
      </c>
      <c r="AY350" s="228" t="s">
        <v>108</v>
      </c>
    </row>
    <row r="351" spans="2:51" s="257" customFormat="1" x14ac:dyDescent="0.3">
      <c r="B351" s="262"/>
      <c r="D351" s="236" t="s">
        <v>117</v>
      </c>
      <c r="E351" s="258" t="s">
        <v>1</v>
      </c>
      <c r="F351" s="264" t="s">
        <v>310</v>
      </c>
      <c r="H351" s="258" t="s">
        <v>1</v>
      </c>
      <c r="I351" s="263"/>
      <c r="L351" s="262"/>
      <c r="M351" s="261"/>
      <c r="N351" s="260"/>
      <c r="O351" s="260"/>
      <c r="P351" s="260"/>
      <c r="Q351" s="260"/>
      <c r="R351" s="260"/>
      <c r="S351" s="260"/>
      <c r="T351" s="259"/>
      <c r="AT351" s="258" t="s">
        <v>117</v>
      </c>
      <c r="AU351" s="258" t="s">
        <v>42</v>
      </c>
      <c r="AV351" s="257" t="s">
        <v>38</v>
      </c>
      <c r="AW351" s="257" t="s">
        <v>19</v>
      </c>
      <c r="AX351" s="257" t="s">
        <v>37</v>
      </c>
      <c r="AY351" s="258" t="s">
        <v>108</v>
      </c>
    </row>
    <row r="352" spans="2:51" s="227" customFormat="1" x14ac:dyDescent="0.3">
      <c r="B352" s="232"/>
      <c r="D352" s="236" t="s">
        <v>117</v>
      </c>
      <c r="E352" s="228" t="s">
        <v>1</v>
      </c>
      <c r="F352" s="235" t="s">
        <v>437</v>
      </c>
      <c r="H352" s="234">
        <v>25.8</v>
      </c>
      <c r="I352" s="233"/>
      <c r="L352" s="232"/>
      <c r="M352" s="231"/>
      <c r="N352" s="230"/>
      <c r="O352" s="230"/>
      <c r="P352" s="230"/>
      <c r="Q352" s="230"/>
      <c r="R352" s="230"/>
      <c r="S352" s="230"/>
      <c r="T352" s="229"/>
      <c r="AT352" s="228" t="s">
        <v>117</v>
      </c>
      <c r="AU352" s="228" t="s">
        <v>42</v>
      </c>
      <c r="AV352" s="227" t="s">
        <v>42</v>
      </c>
      <c r="AW352" s="227" t="s">
        <v>19</v>
      </c>
      <c r="AX352" s="227" t="s">
        <v>37</v>
      </c>
      <c r="AY352" s="228" t="s">
        <v>108</v>
      </c>
    </row>
    <row r="353" spans="2:65" s="227" customFormat="1" x14ac:dyDescent="0.3">
      <c r="B353" s="232"/>
      <c r="D353" s="236" t="s">
        <v>117</v>
      </c>
      <c r="E353" s="228" t="s">
        <v>1</v>
      </c>
      <c r="F353" s="235" t="s">
        <v>439</v>
      </c>
      <c r="H353" s="234">
        <v>42.12</v>
      </c>
      <c r="I353" s="233"/>
      <c r="L353" s="232"/>
      <c r="M353" s="231"/>
      <c r="N353" s="230"/>
      <c r="O353" s="230"/>
      <c r="P353" s="230"/>
      <c r="Q353" s="230"/>
      <c r="R353" s="230"/>
      <c r="S353" s="230"/>
      <c r="T353" s="229"/>
      <c r="AT353" s="228" t="s">
        <v>117</v>
      </c>
      <c r="AU353" s="228" t="s">
        <v>42</v>
      </c>
      <c r="AV353" s="227" t="s">
        <v>42</v>
      </c>
      <c r="AW353" s="227" t="s">
        <v>19</v>
      </c>
      <c r="AX353" s="227" t="s">
        <v>37</v>
      </c>
      <c r="AY353" s="228" t="s">
        <v>108</v>
      </c>
    </row>
    <row r="354" spans="2:65" s="227" customFormat="1" x14ac:dyDescent="0.3">
      <c r="B354" s="232"/>
      <c r="D354" s="236" t="s">
        <v>117</v>
      </c>
      <c r="E354" s="228" t="s">
        <v>1</v>
      </c>
      <c r="F354" s="235" t="s">
        <v>442</v>
      </c>
      <c r="H354" s="234">
        <v>34.58</v>
      </c>
      <c r="I354" s="233"/>
      <c r="L354" s="232"/>
      <c r="M354" s="231"/>
      <c r="N354" s="230"/>
      <c r="O354" s="230"/>
      <c r="P354" s="230"/>
      <c r="Q354" s="230"/>
      <c r="R354" s="230"/>
      <c r="S354" s="230"/>
      <c r="T354" s="229"/>
      <c r="AT354" s="228" t="s">
        <v>117</v>
      </c>
      <c r="AU354" s="228" t="s">
        <v>42</v>
      </c>
      <c r="AV354" s="227" t="s">
        <v>42</v>
      </c>
      <c r="AW354" s="227" t="s">
        <v>19</v>
      </c>
      <c r="AX354" s="227" t="s">
        <v>37</v>
      </c>
      <c r="AY354" s="228" t="s">
        <v>108</v>
      </c>
    </row>
    <row r="355" spans="2:65" s="227" customFormat="1" x14ac:dyDescent="0.3">
      <c r="B355" s="232"/>
      <c r="D355" s="236" t="s">
        <v>117</v>
      </c>
      <c r="E355" s="228" t="s">
        <v>1</v>
      </c>
      <c r="F355" s="235" t="s">
        <v>443</v>
      </c>
      <c r="H355" s="234">
        <v>17.670000000000002</v>
      </c>
      <c r="I355" s="233"/>
      <c r="L355" s="232"/>
      <c r="M355" s="231"/>
      <c r="N355" s="230"/>
      <c r="O355" s="230"/>
      <c r="P355" s="230"/>
      <c r="Q355" s="230"/>
      <c r="R355" s="230"/>
      <c r="S355" s="230"/>
      <c r="T355" s="229"/>
      <c r="AT355" s="228" t="s">
        <v>117</v>
      </c>
      <c r="AU355" s="228" t="s">
        <v>42</v>
      </c>
      <c r="AV355" s="227" t="s">
        <v>42</v>
      </c>
      <c r="AW355" s="227" t="s">
        <v>19</v>
      </c>
      <c r="AX355" s="227" t="s">
        <v>37</v>
      </c>
      <c r="AY355" s="228" t="s">
        <v>108</v>
      </c>
    </row>
    <row r="356" spans="2:65" s="227" customFormat="1" x14ac:dyDescent="0.3">
      <c r="B356" s="232"/>
      <c r="D356" s="236" t="s">
        <v>117</v>
      </c>
      <c r="E356" s="228" t="s">
        <v>1</v>
      </c>
      <c r="F356" s="235" t="s">
        <v>444</v>
      </c>
      <c r="H356" s="234">
        <v>6.12</v>
      </c>
      <c r="I356" s="233"/>
      <c r="L356" s="232"/>
      <c r="M356" s="231"/>
      <c r="N356" s="230"/>
      <c r="O356" s="230"/>
      <c r="P356" s="230"/>
      <c r="Q356" s="230"/>
      <c r="R356" s="230"/>
      <c r="S356" s="230"/>
      <c r="T356" s="229"/>
      <c r="AT356" s="228" t="s">
        <v>117</v>
      </c>
      <c r="AU356" s="228" t="s">
        <v>42</v>
      </c>
      <c r="AV356" s="227" t="s">
        <v>42</v>
      </c>
      <c r="AW356" s="227" t="s">
        <v>19</v>
      </c>
      <c r="AX356" s="227" t="s">
        <v>37</v>
      </c>
      <c r="AY356" s="228" t="s">
        <v>108</v>
      </c>
    </row>
    <row r="357" spans="2:65" s="227" customFormat="1" x14ac:dyDescent="0.3">
      <c r="B357" s="232"/>
      <c r="D357" s="236" t="s">
        <v>117</v>
      </c>
      <c r="E357" s="228" t="s">
        <v>1</v>
      </c>
      <c r="F357" s="235" t="s">
        <v>440</v>
      </c>
      <c r="H357" s="234">
        <v>5.17</v>
      </c>
      <c r="I357" s="233"/>
      <c r="L357" s="232"/>
      <c r="M357" s="231"/>
      <c r="N357" s="230"/>
      <c r="O357" s="230"/>
      <c r="P357" s="230"/>
      <c r="Q357" s="230"/>
      <c r="R357" s="230"/>
      <c r="S357" s="230"/>
      <c r="T357" s="229"/>
      <c r="AT357" s="228" t="s">
        <v>117</v>
      </c>
      <c r="AU357" s="228" t="s">
        <v>42</v>
      </c>
      <c r="AV357" s="227" t="s">
        <v>42</v>
      </c>
      <c r="AW357" s="227" t="s">
        <v>19</v>
      </c>
      <c r="AX357" s="227" t="s">
        <v>37</v>
      </c>
      <c r="AY357" s="228" t="s">
        <v>108</v>
      </c>
    </row>
    <row r="358" spans="2:65" s="227" customFormat="1" x14ac:dyDescent="0.3">
      <c r="B358" s="232"/>
      <c r="D358" s="236" t="s">
        <v>117</v>
      </c>
      <c r="E358" s="228" t="s">
        <v>1</v>
      </c>
      <c r="F358" s="235" t="s">
        <v>441</v>
      </c>
      <c r="H358" s="234">
        <v>3.2</v>
      </c>
      <c r="I358" s="233"/>
      <c r="L358" s="232"/>
      <c r="M358" s="231"/>
      <c r="N358" s="230"/>
      <c r="O358" s="230"/>
      <c r="P358" s="230"/>
      <c r="Q358" s="230"/>
      <c r="R358" s="230"/>
      <c r="S358" s="230"/>
      <c r="T358" s="229"/>
      <c r="AT358" s="228" t="s">
        <v>117</v>
      </c>
      <c r="AU358" s="228" t="s">
        <v>42</v>
      </c>
      <c r="AV358" s="227" t="s">
        <v>42</v>
      </c>
      <c r="AW358" s="227" t="s">
        <v>19</v>
      </c>
      <c r="AX358" s="227" t="s">
        <v>37</v>
      </c>
      <c r="AY358" s="228" t="s">
        <v>108</v>
      </c>
    </row>
    <row r="359" spans="2:65" s="227" customFormat="1" x14ac:dyDescent="0.3">
      <c r="B359" s="232"/>
      <c r="D359" s="236" t="s">
        <v>117</v>
      </c>
      <c r="E359" s="228" t="s">
        <v>1</v>
      </c>
      <c r="F359" s="235" t="s">
        <v>445</v>
      </c>
      <c r="H359" s="234">
        <v>17.55</v>
      </c>
      <c r="I359" s="233"/>
      <c r="L359" s="232"/>
      <c r="M359" s="231"/>
      <c r="N359" s="230"/>
      <c r="O359" s="230"/>
      <c r="P359" s="230"/>
      <c r="Q359" s="230"/>
      <c r="R359" s="230"/>
      <c r="S359" s="230"/>
      <c r="T359" s="229"/>
      <c r="AT359" s="228" t="s">
        <v>117</v>
      </c>
      <c r="AU359" s="228" t="s">
        <v>42</v>
      </c>
      <c r="AV359" s="227" t="s">
        <v>42</v>
      </c>
      <c r="AW359" s="227" t="s">
        <v>19</v>
      </c>
      <c r="AX359" s="227" t="s">
        <v>37</v>
      </c>
      <c r="AY359" s="228" t="s">
        <v>108</v>
      </c>
    </row>
    <row r="360" spans="2:65" s="227" customFormat="1" x14ac:dyDescent="0.3">
      <c r="B360" s="232"/>
      <c r="D360" s="236" t="s">
        <v>117</v>
      </c>
      <c r="E360" s="228" t="s">
        <v>1</v>
      </c>
      <c r="F360" s="235" t="s">
        <v>446</v>
      </c>
      <c r="H360" s="234">
        <v>103.25</v>
      </c>
      <c r="I360" s="233"/>
      <c r="L360" s="232"/>
      <c r="M360" s="231"/>
      <c r="N360" s="230"/>
      <c r="O360" s="230"/>
      <c r="P360" s="230"/>
      <c r="Q360" s="230"/>
      <c r="R360" s="230"/>
      <c r="S360" s="230"/>
      <c r="T360" s="229"/>
      <c r="AT360" s="228" t="s">
        <v>117</v>
      </c>
      <c r="AU360" s="228" t="s">
        <v>42</v>
      </c>
      <c r="AV360" s="227" t="s">
        <v>42</v>
      </c>
      <c r="AW360" s="227" t="s">
        <v>19</v>
      </c>
      <c r="AX360" s="227" t="s">
        <v>37</v>
      </c>
      <c r="AY360" s="228" t="s">
        <v>108</v>
      </c>
    </row>
    <row r="361" spans="2:65" s="227" customFormat="1" x14ac:dyDescent="0.3">
      <c r="B361" s="232"/>
      <c r="D361" s="240" t="s">
        <v>117</v>
      </c>
      <c r="E361" s="239" t="s">
        <v>1</v>
      </c>
      <c r="F361" s="238" t="s">
        <v>447</v>
      </c>
      <c r="H361" s="237">
        <v>132.5</v>
      </c>
      <c r="I361" s="233"/>
      <c r="L361" s="232"/>
      <c r="M361" s="231"/>
      <c r="N361" s="230"/>
      <c r="O361" s="230"/>
      <c r="P361" s="230"/>
      <c r="Q361" s="230"/>
      <c r="R361" s="230"/>
      <c r="S361" s="230"/>
      <c r="T361" s="229"/>
      <c r="AT361" s="228" t="s">
        <v>117</v>
      </c>
      <c r="AU361" s="228" t="s">
        <v>42</v>
      </c>
      <c r="AV361" s="227" t="s">
        <v>42</v>
      </c>
      <c r="AW361" s="227" t="s">
        <v>19</v>
      </c>
      <c r="AX361" s="227" t="s">
        <v>37</v>
      </c>
      <c r="AY361" s="228" t="s">
        <v>108</v>
      </c>
    </row>
    <row r="362" spans="2:65" s="188" customFormat="1" ht="22.5" customHeight="1" x14ac:dyDescent="0.3">
      <c r="B362" s="207"/>
      <c r="C362" s="252" t="s">
        <v>448</v>
      </c>
      <c r="D362" s="252" t="s">
        <v>186</v>
      </c>
      <c r="E362" s="251" t="s">
        <v>449</v>
      </c>
      <c r="F362" s="246" t="s">
        <v>450</v>
      </c>
      <c r="G362" s="250" t="s">
        <v>400</v>
      </c>
      <c r="H362" s="249">
        <v>1066.4749999999999</v>
      </c>
      <c r="I362" s="248"/>
      <c r="J362" s="247">
        <f>ROUND(I362*H362,2)</f>
        <v>0</v>
      </c>
      <c r="K362" s="246" t="s">
        <v>140</v>
      </c>
      <c r="L362" s="245"/>
      <c r="M362" s="244" t="s">
        <v>1</v>
      </c>
      <c r="N362" s="243" t="s">
        <v>26</v>
      </c>
      <c r="O362" s="223"/>
      <c r="P362" s="222">
        <f>O362*H362</f>
        <v>0</v>
      </c>
      <c r="Q362" s="222">
        <v>3.0000000000000001E-5</v>
      </c>
      <c r="R362" s="222">
        <f>Q362*H362</f>
        <v>3.1994249999999995E-2</v>
      </c>
      <c r="S362" s="222">
        <v>0</v>
      </c>
      <c r="T362" s="221">
        <f>S362*H362</f>
        <v>0</v>
      </c>
      <c r="AR362" s="193" t="s">
        <v>153</v>
      </c>
      <c r="AT362" s="193" t="s">
        <v>186</v>
      </c>
      <c r="AU362" s="193" t="s">
        <v>42</v>
      </c>
      <c r="AY362" s="193" t="s">
        <v>108</v>
      </c>
      <c r="BE362" s="194">
        <f>IF(N362="základní",J362,0)</f>
        <v>0</v>
      </c>
      <c r="BF362" s="194">
        <f>IF(N362="snížená",J362,0)</f>
        <v>0</v>
      </c>
      <c r="BG362" s="194">
        <f>IF(N362="zákl. přenesená",J362,0)</f>
        <v>0</v>
      </c>
      <c r="BH362" s="194">
        <f>IF(N362="sníž. přenesená",J362,0)</f>
        <v>0</v>
      </c>
      <c r="BI362" s="194">
        <f>IF(N362="nulová",J362,0)</f>
        <v>0</v>
      </c>
      <c r="BJ362" s="193" t="s">
        <v>38</v>
      </c>
      <c r="BK362" s="194">
        <f>ROUND(I362*H362,2)</f>
        <v>0</v>
      </c>
      <c r="BL362" s="193" t="s">
        <v>115</v>
      </c>
      <c r="BM362" s="193" t="s">
        <v>451</v>
      </c>
    </row>
    <row r="363" spans="2:65" s="227" customFormat="1" x14ac:dyDescent="0.3">
      <c r="B363" s="232"/>
      <c r="D363" s="240" t="s">
        <v>117</v>
      </c>
      <c r="F363" s="238" t="s">
        <v>452</v>
      </c>
      <c r="H363" s="237">
        <v>1066.4749999999999</v>
      </c>
      <c r="I363" s="233"/>
      <c r="L363" s="232"/>
      <c r="M363" s="231"/>
      <c r="N363" s="230"/>
      <c r="O363" s="230"/>
      <c r="P363" s="230"/>
      <c r="Q363" s="230"/>
      <c r="R363" s="230"/>
      <c r="S363" s="230"/>
      <c r="T363" s="229"/>
      <c r="AT363" s="228" t="s">
        <v>117</v>
      </c>
      <c r="AU363" s="228" t="s">
        <v>42</v>
      </c>
      <c r="AV363" s="227" t="s">
        <v>42</v>
      </c>
      <c r="AW363" s="227" t="s">
        <v>2</v>
      </c>
      <c r="AX363" s="227" t="s">
        <v>38</v>
      </c>
      <c r="AY363" s="228" t="s">
        <v>108</v>
      </c>
    </row>
    <row r="364" spans="2:65" s="188" customFormat="1" ht="22.5" customHeight="1" x14ac:dyDescent="0.3">
      <c r="B364" s="207"/>
      <c r="C364" s="206" t="s">
        <v>453</v>
      </c>
      <c r="D364" s="206" t="s">
        <v>110</v>
      </c>
      <c r="E364" s="205" t="s">
        <v>454</v>
      </c>
      <c r="F364" s="200" t="s">
        <v>455</v>
      </c>
      <c r="G364" s="204" t="s">
        <v>400</v>
      </c>
      <c r="H364" s="203">
        <v>609.76</v>
      </c>
      <c r="I364" s="202"/>
      <c r="J364" s="201">
        <f>ROUND(I364*H364,2)</f>
        <v>0</v>
      </c>
      <c r="K364" s="200" t="s">
        <v>140</v>
      </c>
      <c r="L364" s="189"/>
      <c r="M364" s="199" t="s">
        <v>1</v>
      </c>
      <c r="N364" s="224" t="s">
        <v>26</v>
      </c>
      <c r="O364" s="223"/>
      <c r="P364" s="222">
        <f>O364*H364</f>
        <v>0</v>
      </c>
      <c r="Q364" s="222">
        <v>0</v>
      </c>
      <c r="R364" s="222">
        <f>Q364*H364</f>
        <v>0</v>
      </c>
      <c r="S364" s="222">
        <v>0</v>
      </c>
      <c r="T364" s="221">
        <f>S364*H364</f>
        <v>0</v>
      </c>
      <c r="AR364" s="193" t="s">
        <v>115</v>
      </c>
      <c r="AT364" s="193" t="s">
        <v>110</v>
      </c>
      <c r="AU364" s="193" t="s">
        <v>42</v>
      </c>
      <c r="AY364" s="193" t="s">
        <v>108</v>
      </c>
      <c r="BE364" s="194">
        <f>IF(N364="základní",J364,0)</f>
        <v>0</v>
      </c>
      <c r="BF364" s="194">
        <f>IF(N364="snížená",J364,0)</f>
        <v>0</v>
      </c>
      <c r="BG364" s="194">
        <f>IF(N364="zákl. přenesená",J364,0)</f>
        <v>0</v>
      </c>
      <c r="BH364" s="194">
        <f>IF(N364="sníž. přenesená",J364,0)</f>
        <v>0</v>
      </c>
      <c r="BI364" s="194">
        <f>IF(N364="nulová",J364,0)</f>
        <v>0</v>
      </c>
      <c r="BJ364" s="193" t="s">
        <v>38</v>
      </c>
      <c r="BK364" s="194">
        <f>ROUND(I364*H364,2)</f>
        <v>0</v>
      </c>
      <c r="BL364" s="193" t="s">
        <v>115</v>
      </c>
      <c r="BM364" s="193" t="s">
        <v>456</v>
      </c>
    </row>
    <row r="365" spans="2:65" s="257" customFormat="1" x14ac:dyDescent="0.3">
      <c r="B365" s="262"/>
      <c r="D365" s="236" t="s">
        <v>117</v>
      </c>
      <c r="E365" s="258" t="s">
        <v>1</v>
      </c>
      <c r="F365" s="264" t="s">
        <v>302</v>
      </c>
      <c r="H365" s="258" t="s">
        <v>1</v>
      </c>
      <c r="I365" s="263"/>
      <c r="L365" s="262"/>
      <c r="M365" s="261"/>
      <c r="N365" s="260"/>
      <c r="O365" s="260"/>
      <c r="P365" s="260"/>
      <c r="Q365" s="260"/>
      <c r="R365" s="260"/>
      <c r="S365" s="260"/>
      <c r="T365" s="259"/>
      <c r="AT365" s="258" t="s">
        <v>117</v>
      </c>
      <c r="AU365" s="258" t="s">
        <v>42</v>
      </c>
      <c r="AV365" s="257" t="s">
        <v>38</v>
      </c>
      <c r="AW365" s="257" t="s">
        <v>19</v>
      </c>
      <c r="AX365" s="257" t="s">
        <v>37</v>
      </c>
      <c r="AY365" s="258" t="s">
        <v>108</v>
      </c>
    </row>
    <row r="366" spans="2:65" s="227" customFormat="1" ht="27" x14ac:dyDescent="0.3">
      <c r="B366" s="232"/>
      <c r="D366" s="236" t="s">
        <v>117</v>
      </c>
      <c r="E366" s="228" t="s">
        <v>1</v>
      </c>
      <c r="F366" s="235" t="s">
        <v>402</v>
      </c>
      <c r="H366" s="234">
        <v>73.72</v>
      </c>
      <c r="I366" s="233"/>
      <c r="L366" s="232"/>
      <c r="M366" s="231"/>
      <c r="N366" s="230"/>
      <c r="O366" s="230"/>
      <c r="P366" s="230"/>
      <c r="Q366" s="230"/>
      <c r="R366" s="230"/>
      <c r="S366" s="230"/>
      <c r="T366" s="229"/>
      <c r="AT366" s="228" t="s">
        <v>117</v>
      </c>
      <c r="AU366" s="228" t="s">
        <v>42</v>
      </c>
      <c r="AV366" s="227" t="s">
        <v>42</v>
      </c>
      <c r="AW366" s="227" t="s">
        <v>19</v>
      </c>
      <c r="AX366" s="227" t="s">
        <v>37</v>
      </c>
      <c r="AY366" s="228" t="s">
        <v>108</v>
      </c>
    </row>
    <row r="367" spans="2:65" s="257" customFormat="1" x14ac:dyDescent="0.3">
      <c r="B367" s="262"/>
      <c r="D367" s="236" t="s">
        <v>117</v>
      </c>
      <c r="E367" s="258" t="s">
        <v>1</v>
      </c>
      <c r="F367" s="264" t="s">
        <v>457</v>
      </c>
      <c r="H367" s="258" t="s">
        <v>1</v>
      </c>
      <c r="I367" s="263"/>
      <c r="L367" s="262"/>
      <c r="M367" s="261"/>
      <c r="N367" s="260"/>
      <c r="O367" s="260"/>
      <c r="P367" s="260"/>
      <c r="Q367" s="260"/>
      <c r="R367" s="260"/>
      <c r="S367" s="260"/>
      <c r="T367" s="259"/>
      <c r="AT367" s="258" t="s">
        <v>117</v>
      </c>
      <c r="AU367" s="258" t="s">
        <v>42</v>
      </c>
      <c r="AV367" s="257" t="s">
        <v>38</v>
      </c>
      <c r="AW367" s="257" t="s">
        <v>19</v>
      </c>
      <c r="AX367" s="257" t="s">
        <v>37</v>
      </c>
      <c r="AY367" s="258" t="s">
        <v>108</v>
      </c>
    </row>
    <row r="368" spans="2:65" s="227" customFormat="1" x14ac:dyDescent="0.3">
      <c r="B368" s="232"/>
      <c r="D368" s="236" t="s">
        <v>117</v>
      </c>
      <c r="E368" s="228" t="s">
        <v>1</v>
      </c>
      <c r="F368" s="235" t="s">
        <v>458</v>
      </c>
      <c r="H368" s="234">
        <v>51.6</v>
      </c>
      <c r="I368" s="233"/>
      <c r="L368" s="232"/>
      <c r="M368" s="231"/>
      <c r="N368" s="230"/>
      <c r="O368" s="230"/>
      <c r="P368" s="230"/>
      <c r="Q368" s="230"/>
      <c r="R368" s="230"/>
      <c r="S368" s="230"/>
      <c r="T368" s="229"/>
      <c r="AT368" s="228" t="s">
        <v>117</v>
      </c>
      <c r="AU368" s="228" t="s">
        <v>42</v>
      </c>
      <c r="AV368" s="227" t="s">
        <v>42</v>
      </c>
      <c r="AW368" s="227" t="s">
        <v>19</v>
      </c>
      <c r="AX368" s="227" t="s">
        <v>37</v>
      </c>
      <c r="AY368" s="228" t="s">
        <v>108</v>
      </c>
    </row>
    <row r="369" spans="2:65" s="227" customFormat="1" x14ac:dyDescent="0.3">
      <c r="B369" s="232"/>
      <c r="D369" s="236" t="s">
        <v>117</v>
      </c>
      <c r="E369" s="228" t="s">
        <v>1</v>
      </c>
      <c r="F369" s="235" t="s">
        <v>459</v>
      </c>
      <c r="H369" s="234">
        <v>79.040000000000006</v>
      </c>
      <c r="I369" s="233"/>
      <c r="L369" s="232"/>
      <c r="M369" s="231"/>
      <c r="N369" s="230"/>
      <c r="O369" s="230"/>
      <c r="P369" s="230"/>
      <c r="Q369" s="230"/>
      <c r="R369" s="230"/>
      <c r="S369" s="230"/>
      <c r="T369" s="229"/>
      <c r="AT369" s="228" t="s">
        <v>117</v>
      </c>
      <c r="AU369" s="228" t="s">
        <v>42</v>
      </c>
      <c r="AV369" s="227" t="s">
        <v>42</v>
      </c>
      <c r="AW369" s="227" t="s">
        <v>19</v>
      </c>
      <c r="AX369" s="227" t="s">
        <v>37</v>
      </c>
      <c r="AY369" s="228" t="s">
        <v>108</v>
      </c>
    </row>
    <row r="370" spans="2:65" s="227" customFormat="1" x14ac:dyDescent="0.3">
      <c r="B370" s="232"/>
      <c r="D370" s="236" t="s">
        <v>117</v>
      </c>
      <c r="E370" s="228" t="s">
        <v>1</v>
      </c>
      <c r="F370" s="235" t="s">
        <v>460</v>
      </c>
      <c r="H370" s="234">
        <v>84.24</v>
      </c>
      <c r="I370" s="233"/>
      <c r="L370" s="232"/>
      <c r="M370" s="231"/>
      <c r="N370" s="230"/>
      <c r="O370" s="230"/>
      <c r="P370" s="230"/>
      <c r="Q370" s="230"/>
      <c r="R370" s="230"/>
      <c r="S370" s="230"/>
      <c r="T370" s="229"/>
      <c r="AT370" s="228" t="s">
        <v>117</v>
      </c>
      <c r="AU370" s="228" t="s">
        <v>42</v>
      </c>
      <c r="AV370" s="227" t="s">
        <v>42</v>
      </c>
      <c r="AW370" s="227" t="s">
        <v>19</v>
      </c>
      <c r="AX370" s="227" t="s">
        <v>37</v>
      </c>
      <c r="AY370" s="228" t="s">
        <v>108</v>
      </c>
    </row>
    <row r="371" spans="2:65" s="227" customFormat="1" x14ac:dyDescent="0.3">
      <c r="B371" s="232"/>
      <c r="D371" s="236" t="s">
        <v>117</v>
      </c>
      <c r="E371" s="228" t="s">
        <v>1</v>
      </c>
      <c r="F371" s="235" t="s">
        <v>461</v>
      </c>
      <c r="H371" s="234">
        <v>10.34</v>
      </c>
      <c r="I371" s="233"/>
      <c r="L371" s="232"/>
      <c r="M371" s="231"/>
      <c r="N371" s="230"/>
      <c r="O371" s="230"/>
      <c r="P371" s="230"/>
      <c r="Q371" s="230"/>
      <c r="R371" s="230"/>
      <c r="S371" s="230"/>
      <c r="T371" s="229"/>
      <c r="AT371" s="228" t="s">
        <v>117</v>
      </c>
      <c r="AU371" s="228" t="s">
        <v>42</v>
      </c>
      <c r="AV371" s="227" t="s">
        <v>42</v>
      </c>
      <c r="AW371" s="227" t="s">
        <v>19</v>
      </c>
      <c r="AX371" s="227" t="s">
        <v>37</v>
      </c>
      <c r="AY371" s="228" t="s">
        <v>108</v>
      </c>
    </row>
    <row r="372" spans="2:65" s="227" customFormat="1" x14ac:dyDescent="0.3">
      <c r="B372" s="232"/>
      <c r="D372" s="236" t="s">
        <v>117</v>
      </c>
      <c r="E372" s="228" t="s">
        <v>1</v>
      </c>
      <c r="F372" s="235" t="s">
        <v>462</v>
      </c>
      <c r="H372" s="234">
        <v>6.4</v>
      </c>
      <c r="I372" s="233"/>
      <c r="L372" s="232"/>
      <c r="M372" s="231"/>
      <c r="N372" s="230"/>
      <c r="O372" s="230"/>
      <c r="P372" s="230"/>
      <c r="Q372" s="230"/>
      <c r="R372" s="230"/>
      <c r="S372" s="230"/>
      <c r="T372" s="229"/>
      <c r="AT372" s="228" t="s">
        <v>117</v>
      </c>
      <c r="AU372" s="228" t="s">
        <v>42</v>
      </c>
      <c r="AV372" s="227" t="s">
        <v>42</v>
      </c>
      <c r="AW372" s="227" t="s">
        <v>19</v>
      </c>
      <c r="AX372" s="227" t="s">
        <v>37</v>
      </c>
      <c r="AY372" s="228" t="s">
        <v>108</v>
      </c>
    </row>
    <row r="373" spans="2:65" s="257" customFormat="1" x14ac:dyDescent="0.3">
      <c r="B373" s="262"/>
      <c r="D373" s="236" t="s">
        <v>117</v>
      </c>
      <c r="E373" s="258" t="s">
        <v>1</v>
      </c>
      <c r="F373" s="264" t="s">
        <v>310</v>
      </c>
      <c r="H373" s="258" t="s">
        <v>1</v>
      </c>
      <c r="I373" s="263"/>
      <c r="L373" s="262"/>
      <c r="M373" s="261"/>
      <c r="N373" s="260"/>
      <c r="O373" s="260"/>
      <c r="P373" s="260"/>
      <c r="Q373" s="260"/>
      <c r="R373" s="260"/>
      <c r="S373" s="260"/>
      <c r="T373" s="259"/>
      <c r="AT373" s="258" t="s">
        <v>117</v>
      </c>
      <c r="AU373" s="258" t="s">
        <v>42</v>
      </c>
      <c r="AV373" s="257" t="s">
        <v>38</v>
      </c>
      <c r="AW373" s="257" t="s">
        <v>19</v>
      </c>
      <c r="AX373" s="257" t="s">
        <v>37</v>
      </c>
      <c r="AY373" s="258" t="s">
        <v>108</v>
      </c>
    </row>
    <row r="374" spans="2:65" s="227" customFormat="1" x14ac:dyDescent="0.3">
      <c r="B374" s="232"/>
      <c r="D374" s="236" t="s">
        <v>117</v>
      </c>
      <c r="E374" s="228" t="s">
        <v>1</v>
      </c>
      <c r="F374" s="235" t="s">
        <v>458</v>
      </c>
      <c r="H374" s="234">
        <v>51.6</v>
      </c>
      <c r="I374" s="233"/>
      <c r="L374" s="232"/>
      <c r="M374" s="231"/>
      <c r="N374" s="230"/>
      <c r="O374" s="230"/>
      <c r="P374" s="230"/>
      <c r="Q374" s="230"/>
      <c r="R374" s="230"/>
      <c r="S374" s="230"/>
      <c r="T374" s="229"/>
      <c r="AT374" s="228" t="s">
        <v>117</v>
      </c>
      <c r="AU374" s="228" t="s">
        <v>42</v>
      </c>
      <c r="AV374" s="227" t="s">
        <v>42</v>
      </c>
      <c r="AW374" s="227" t="s">
        <v>19</v>
      </c>
      <c r="AX374" s="227" t="s">
        <v>37</v>
      </c>
      <c r="AY374" s="228" t="s">
        <v>108</v>
      </c>
    </row>
    <row r="375" spans="2:65" s="227" customFormat="1" x14ac:dyDescent="0.3">
      <c r="B375" s="232"/>
      <c r="D375" s="236" t="s">
        <v>117</v>
      </c>
      <c r="E375" s="228" t="s">
        <v>1</v>
      </c>
      <c r="F375" s="235" t="s">
        <v>460</v>
      </c>
      <c r="H375" s="234">
        <v>84.24</v>
      </c>
      <c r="I375" s="233"/>
      <c r="L375" s="232"/>
      <c r="M375" s="231"/>
      <c r="N375" s="230"/>
      <c r="O375" s="230"/>
      <c r="P375" s="230"/>
      <c r="Q375" s="230"/>
      <c r="R375" s="230"/>
      <c r="S375" s="230"/>
      <c r="T375" s="229"/>
      <c r="AT375" s="228" t="s">
        <v>117</v>
      </c>
      <c r="AU375" s="228" t="s">
        <v>42</v>
      </c>
      <c r="AV375" s="227" t="s">
        <v>42</v>
      </c>
      <c r="AW375" s="227" t="s">
        <v>19</v>
      </c>
      <c r="AX375" s="227" t="s">
        <v>37</v>
      </c>
      <c r="AY375" s="228" t="s">
        <v>108</v>
      </c>
    </row>
    <row r="376" spans="2:65" s="227" customFormat="1" x14ac:dyDescent="0.3">
      <c r="B376" s="232"/>
      <c r="D376" s="236" t="s">
        <v>117</v>
      </c>
      <c r="E376" s="228" t="s">
        <v>1</v>
      </c>
      <c r="F376" s="235" t="s">
        <v>463</v>
      </c>
      <c r="H376" s="234">
        <v>69.16</v>
      </c>
      <c r="I376" s="233"/>
      <c r="L376" s="232"/>
      <c r="M376" s="231"/>
      <c r="N376" s="230"/>
      <c r="O376" s="230"/>
      <c r="P376" s="230"/>
      <c r="Q376" s="230"/>
      <c r="R376" s="230"/>
      <c r="S376" s="230"/>
      <c r="T376" s="229"/>
      <c r="AT376" s="228" t="s">
        <v>117</v>
      </c>
      <c r="AU376" s="228" t="s">
        <v>42</v>
      </c>
      <c r="AV376" s="227" t="s">
        <v>42</v>
      </c>
      <c r="AW376" s="227" t="s">
        <v>19</v>
      </c>
      <c r="AX376" s="227" t="s">
        <v>37</v>
      </c>
      <c r="AY376" s="228" t="s">
        <v>108</v>
      </c>
    </row>
    <row r="377" spans="2:65" s="227" customFormat="1" x14ac:dyDescent="0.3">
      <c r="B377" s="232"/>
      <c r="D377" s="236" t="s">
        <v>117</v>
      </c>
      <c r="E377" s="228" t="s">
        <v>1</v>
      </c>
      <c r="F377" s="235" t="s">
        <v>464</v>
      </c>
      <c r="H377" s="234">
        <v>35.340000000000003</v>
      </c>
      <c r="I377" s="233"/>
      <c r="L377" s="232"/>
      <c r="M377" s="231"/>
      <c r="N377" s="230"/>
      <c r="O377" s="230"/>
      <c r="P377" s="230"/>
      <c r="Q377" s="230"/>
      <c r="R377" s="230"/>
      <c r="S377" s="230"/>
      <c r="T377" s="229"/>
      <c r="AT377" s="228" t="s">
        <v>117</v>
      </c>
      <c r="AU377" s="228" t="s">
        <v>42</v>
      </c>
      <c r="AV377" s="227" t="s">
        <v>42</v>
      </c>
      <c r="AW377" s="227" t="s">
        <v>19</v>
      </c>
      <c r="AX377" s="227" t="s">
        <v>37</v>
      </c>
      <c r="AY377" s="228" t="s">
        <v>108</v>
      </c>
    </row>
    <row r="378" spans="2:65" s="227" customFormat="1" x14ac:dyDescent="0.3">
      <c r="B378" s="232"/>
      <c r="D378" s="236" t="s">
        <v>117</v>
      </c>
      <c r="E378" s="228" t="s">
        <v>1</v>
      </c>
      <c r="F378" s="235" t="s">
        <v>465</v>
      </c>
      <c r="H378" s="234">
        <v>12.24</v>
      </c>
      <c r="I378" s="233"/>
      <c r="L378" s="232"/>
      <c r="M378" s="231"/>
      <c r="N378" s="230"/>
      <c r="O378" s="230"/>
      <c r="P378" s="230"/>
      <c r="Q378" s="230"/>
      <c r="R378" s="230"/>
      <c r="S378" s="230"/>
      <c r="T378" s="229"/>
      <c r="AT378" s="228" t="s">
        <v>117</v>
      </c>
      <c r="AU378" s="228" t="s">
        <v>42</v>
      </c>
      <c r="AV378" s="227" t="s">
        <v>42</v>
      </c>
      <c r="AW378" s="227" t="s">
        <v>19</v>
      </c>
      <c r="AX378" s="227" t="s">
        <v>37</v>
      </c>
      <c r="AY378" s="228" t="s">
        <v>108</v>
      </c>
    </row>
    <row r="379" spans="2:65" s="227" customFormat="1" x14ac:dyDescent="0.3">
      <c r="B379" s="232"/>
      <c r="D379" s="236" t="s">
        <v>117</v>
      </c>
      <c r="E379" s="228" t="s">
        <v>1</v>
      </c>
      <c r="F379" s="235" t="s">
        <v>461</v>
      </c>
      <c r="H379" s="234">
        <v>10.34</v>
      </c>
      <c r="I379" s="233"/>
      <c r="L379" s="232"/>
      <c r="M379" s="231"/>
      <c r="N379" s="230"/>
      <c r="O379" s="230"/>
      <c r="P379" s="230"/>
      <c r="Q379" s="230"/>
      <c r="R379" s="230"/>
      <c r="S379" s="230"/>
      <c r="T379" s="229"/>
      <c r="AT379" s="228" t="s">
        <v>117</v>
      </c>
      <c r="AU379" s="228" t="s">
        <v>42</v>
      </c>
      <c r="AV379" s="227" t="s">
        <v>42</v>
      </c>
      <c r="AW379" s="227" t="s">
        <v>19</v>
      </c>
      <c r="AX379" s="227" t="s">
        <v>37</v>
      </c>
      <c r="AY379" s="228" t="s">
        <v>108</v>
      </c>
    </row>
    <row r="380" spans="2:65" s="227" customFormat="1" x14ac:dyDescent="0.3">
      <c r="B380" s="232"/>
      <c r="D380" s="236" t="s">
        <v>117</v>
      </c>
      <c r="E380" s="228" t="s">
        <v>1</v>
      </c>
      <c r="F380" s="235" t="s">
        <v>462</v>
      </c>
      <c r="H380" s="234">
        <v>6.4</v>
      </c>
      <c r="I380" s="233"/>
      <c r="L380" s="232"/>
      <c r="M380" s="231"/>
      <c r="N380" s="230"/>
      <c r="O380" s="230"/>
      <c r="P380" s="230"/>
      <c r="Q380" s="230"/>
      <c r="R380" s="230"/>
      <c r="S380" s="230"/>
      <c r="T380" s="229"/>
      <c r="AT380" s="228" t="s">
        <v>117</v>
      </c>
      <c r="AU380" s="228" t="s">
        <v>42</v>
      </c>
      <c r="AV380" s="227" t="s">
        <v>42</v>
      </c>
      <c r="AW380" s="227" t="s">
        <v>19</v>
      </c>
      <c r="AX380" s="227" t="s">
        <v>37</v>
      </c>
      <c r="AY380" s="228" t="s">
        <v>108</v>
      </c>
    </row>
    <row r="381" spans="2:65" s="227" customFormat="1" x14ac:dyDescent="0.3">
      <c r="B381" s="232"/>
      <c r="D381" s="240" t="s">
        <v>117</v>
      </c>
      <c r="E381" s="239" t="s">
        <v>1</v>
      </c>
      <c r="F381" s="238" t="s">
        <v>466</v>
      </c>
      <c r="H381" s="237">
        <v>35.1</v>
      </c>
      <c r="I381" s="233"/>
      <c r="L381" s="232"/>
      <c r="M381" s="231"/>
      <c r="N381" s="230"/>
      <c r="O381" s="230"/>
      <c r="P381" s="230"/>
      <c r="Q381" s="230"/>
      <c r="R381" s="230"/>
      <c r="S381" s="230"/>
      <c r="T381" s="229"/>
      <c r="AT381" s="228" t="s">
        <v>117</v>
      </c>
      <c r="AU381" s="228" t="s">
        <v>42</v>
      </c>
      <c r="AV381" s="227" t="s">
        <v>42</v>
      </c>
      <c r="AW381" s="227" t="s">
        <v>19</v>
      </c>
      <c r="AX381" s="227" t="s">
        <v>37</v>
      </c>
      <c r="AY381" s="228" t="s">
        <v>108</v>
      </c>
    </row>
    <row r="382" spans="2:65" s="188" customFormat="1" ht="22.5" customHeight="1" x14ac:dyDescent="0.3">
      <c r="B382" s="207"/>
      <c r="C382" s="252" t="s">
        <v>467</v>
      </c>
      <c r="D382" s="252" t="s">
        <v>186</v>
      </c>
      <c r="E382" s="251" t="s">
        <v>468</v>
      </c>
      <c r="F382" s="246" t="s">
        <v>469</v>
      </c>
      <c r="G382" s="250" t="s">
        <v>400</v>
      </c>
      <c r="H382" s="249">
        <v>640.24800000000005</v>
      </c>
      <c r="I382" s="248"/>
      <c r="J382" s="247">
        <f>ROUND(I382*H382,2)</f>
        <v>0</v>
      </c>
      <c r="K382" s="246" t="s">
        <v>140</v>
      </c>
      <c r="L382" s="245"/>
      <c r="M382" s="244" t="s">
        <v>1</v>
      </c>
      <c r="N382" s="243" t="s">
        <v>26</v>
      </c>
      <c r="O382" s="223"/>
      <c r="P382" s="222">
        <f>O382*H382</f>
        <v>0</v>
      </c>
      <c r="Q382" s="222">
        <v>3.0000000000000001E-5</v>
      </c>
      <c r="R382" s="222">
        <f>Q382*H382</f>
        <v>1.9207440000000003E-2</v>
      </c>
      <c r="S382" s="222">
        <v>0</v>
      </c>
      <c r="T382" s="221">
        <f>S382*H382</f>
        <v>0</v>
      </c>
      <c r="AR382" s="193" t="s">
        <v>153</v>
      </c>
      <c r="AT382" s="193" t="s">
        <v>186</v>
      </c>
      <c r="AU382" s="193" t="s">
        <v>42</v>
      </c>
      <c r="AY382" s="193" t="s">
        <v>108</v>
      </c>
      <c r="BE382" s="194">
        <f>IF(N382="základní",J382,0)</f>
        <v>0</v>
      </c>
      <c r="BF382" s="194">
        <f>IF(N382="snížená",J382,0)</f>
        <v>0</v>
      </c>
      <c r="BG382" s="194">
        <f>IF(N382="zákl. přenesená",J382,0)</f>
        <v>0</v>
      </c>
      <c r="BH382" s="194">
        <f>IF(N382="sníž. přenesená",J382,0)</f>
        <v>0</v>
      </c>
      <c r="BI382" s="194">
        <f>IF(N382="nulová",J382,0)</f>
        <v>0</v>
      </c>
      <c r="BJ382" s="193" t="s">
        <v>38</v>
      </c>
      <c r="BK382" s="194">
        <f>ROUND(I382*H382,2)</f>
        <v>0</v>
      </c>
      <c r="BL382" s="193" t="s">
        <v>115</v>
      </c>
      <c r="BM382" s="193" t="s">
        <v>470</v>
      </c>
    </row>
    <row r="383" spans="2:65" s="188" customFormat="1" ht="27" x14ac:dyDescent="0.3">
      <c r="B383" s="189"/>
      <c r="D383" s="236" t="s">
        <v>250</v>
      </c>
      <c r="F383" s="256" t="s">
        <v>471</v>
      </c>
      <c r="I383" s="255"/>
      <c r="L383" s="189"/>
      <c r="M383" s="254"/>
      <c r="N383" s="223"/>
      <c r="O383" s="223"/>
      <c r="P383" s="223"/>
      <c r="Q383" s="223"/>
      <c r="R383" s="223"/>
      <c r="S383" s="223"/>
      <c r="T383" s="253"/>
      <c r="AT383" s="193" t="s">
        <v>250</v>
      </c>
      <c r="AU383" s="193" t="s">
        <v>42</v>
      </c>
    </row>
    <row r="384" spans="2:65" s="227" customFormat="1" x14ac:dyDescent="0.3">
      <c r="B384" s="232"/>
      <c r="D384" s="240" t="s">
        <v>117</v>
      </c>
      <c r="F384" s="238" t="s">
        <v>472</v>
      </c>
      <c r="H384" s="237">
        <v>640.24800000000005</v>
      </c>
      <c r="I384" s="233"/>
      <c r="L384" s="232"/>
      <c r="M384" s="231"/>
      <c r="N384" s="230"/>
      <c r="O384" s="230"/>
      <c r="P384" s="230"/>
      <c r="Q384" s="230"/>
      <c r="R384" s="230"/>
      <c r="S384" s="230"/>
      <c r="T384" s="229"/>
      <c r="AT384" s="228" t="s">
        <v>117</v>
      </c>
      <c r="AU384" s="228" t="s">
        <v>42</v>
      </c>
      <c r="AV384" s="227" t="s">
        <v>42</v>
      </c>
      <c r="AW384" s="227" t="s">
        <v>2</v>
      </c>
      <c r="AX384" s="227" t="s">
        <v>38</v>
      </c>
      <c r="AY384" s="228" t="s">
        <v>108</v>
      </c>
    </row>
    <row r="385" spans="2:65" s="188" customFormat="1" ht="22.5" customHeight="1" x14ac:dyDescent="0.3">
      <c r="B385" s="207"/>
      <c r="C385" s="206" t="s">
        <v>473</v>
      </c>
      <c r="D385" s="206" t="s">
        <v>110</v>
      </c>
      <c r="E385" s="205" t="s">
        <v>474</v>
      </c>
      <c r="F385" s="200" t="s">
        <v>475</v>
      </c>
      <c r="G385" s="204" t="s">
        <v>113</v>
      </c>
      <c r="H385" s="203">
        <v>254.48</v>
      </c>
      <c r="I385" s="202"/>
      <c r="J385" s="201">
        <f>ROUND(I385*H385,2)</f>
        <v>0</v>
      </c>
      <c r="K385" s="200" t="s">
        <v>114</v>
      </c>
      <c r="L385" s="189"/>
      <c r="M385" s="199" t="s">
        <v>1</v>
      </c>
      <c r="N385" s="224" t="s">
        <v>26</v>
      </c>
      <c r="O385" s="223"/>
      <c r="P385" s="222">
        <f>O385*H385</f>
        <v>0</v>
      </c>
      <c r="Q385" s="222">
        <v>8.2500000000000004E-3</v>
      </c>
      <c r="R385" s="222">
        <f>Q385*H385</f>
        <v>2.0994600000000001</v>
      </c>
      <c r="S385" s="222">
        <v>0</v>
      </c>
      <c r="T385" s="221">
        <f>S385*H385</f>
        <v>0</v>
      </c>
      <c r="AR385" s="193" t="s">
        <v>115</v>
      </c>
      <c r="AT385" s="193" t="s">
        <v>110</v>
      </c>
      <c r="AU385" s="193" t="s">
        <v>42</v>
      </c>
      <c r="AY385" s="193" t="s">
        <v>108</v>
      </c>
      <c r="BE385" s="194">
        <f>IF(N385="základní",J385,0)</f>
        <v>0</v>
      </c>
      <c r="BF385" s="194">
        <f>IF(N385="snížená",J385,0)</f>
        <v>0</v>
      </c>
      <c r="BG385" s="194">
        <f>IF(N385="zákl. přenesená",J385,0)</f>
        <v>0</v>
      </c>
      <c r="BH385" s="194">
        <f>IF(N385="sníž. přenesená",J385,0)</f>
        <v>0</v>
      </c>
      <c r="BI385" s="194">
        <f>IF(N385="nulová",J385,0)</f>
        <v>0</v>
      </c>
      <c r="BJ385" s="193" t="s">
        <v>38</v>
      </c>
      <c r="BK385" s="194">
        <f>ROUND(I385*H385,2)</f>
        <v>0</v>
      </c>
      <c r="BL385" s="193" t="s">
        <v>115</v>
      </c>
      <c r="BM385" s="193" t="s">
        <v>476</v>
      </c>
    </row>
    <row r="386" spans="2:65" s="257" customFormat="1" x14ac:dyDescent="0.3">
      <c r="B386" s="262"/>
      <c r="D386" s="236" t="s">
        <v>117</v>
      </c>
      <c r="E386" s="258" t="s">
        <v>1</v>
      </c>
      <c r="F386" s="264" t="s">
        <v>404</v>
      </c>
      <c r="H386" s="258" t="s">
        <v>1</v>
      </c>
      <c r="I386" s="263"/>
      <c r="L386" s="262"/>
      <c r="M386" s="261"/>
      <c r="N386" s="260"/>
      <c r="O386" s="260"/>
      <c r="P386" s="260"/>
      <c r="Q386" s="260"/>
      <c r="R386" s="260"/>
      <c r="S386" s="260"/>
      <c r="T386" s="259"/>
      <c r="AT386" s="258" t="s">
        <v>117</v>
      </c>
      <c r="AU386" s="258" t="s">
        <v>42</v>
      </c>
      <c r="AV386" s="257" t="s">
        <v>38</v>
      </c>
      <c r="AW386" s="257" t="s">
        <v>19</v>
      </c>
      <c r="AX386" s="257" t="s">
        <v>37</v>
      </c>
      <c r="AY386" s="258" t="s">
        <v>108</v>
      </c>
    </row>
    <row r="387" spans="2:65" s="257" customFormat="1" x14ac:dyDescent="0.3">
      <c r="B387" s="262"/>
      <c r="D387" s="236" t="s">
        <v>117</v>
      </c>
      <c r="E387" s="258" t="s">
        <v>1</v>
      </c>
      <c r="F387" s="264" t="s">
        <v>477</v>
      </c>
      <c r="H387" s="258" t="s">
        <v>1</v>
      </c>
      <c r="I387" s="263"/>
      <c r="L387" s="262"/>
      <c r="M387" s="261"/>
      <c r="N387" s="260"/>
      <c r="O387" s="260"/>
      <c r="P387" s="260"/>
      <c r="Q387" s="260"/>
      <c r="R387" s="260"/>
      <c r="S387" s="260"/>
      <c r="T387" s="259"/>
      <c r="AT387" s="258" t="s">
        <v>117</v>
      </c>
      <c r="AU387" s="258" t="s">
        <v>42</v>
      </c>
      <c r="AV387" s="257" t="s">
        <v>38</v>
      </c>
      <c r="AW387" s="257" t="s">
        <v>19</v>
      </c>
      <c r="AX387" s="257" t="s">
        <v>37</v>
      </c>
      <c r="AY387" s="258" t="s">
        <v>108</v>
      </c>
    </row>
    <row r="388" spans="2:65" s="227" customFormat="1" x14ac:dyDescent="0.3">
      <c r="B388" s="232"/>
      <c r="D388" s="236" t="s">
        <v>117</v>
      </c>
      <c r="E388" s="228" t="s">
        <v>1</v>
      </c>
      <c r="F388" s="235" t="s">
        <v>478</v>
      </c>
      <c r="H388" s="234">
        <v>8.52</v>
      </c>
      <c r="I388" s="233"/>
      <c r="L388" s="232"/>
      <c r="M388" s="231"/>
      <c r="N388" s="230"/>
      <c r="O388" s="230"/>
      <c r="P388" s="230"/>
      <c r="Q388" s="230"/>
      <c r="R388" s="230"/>
      <c r="S388" s="230"/>
      <c r="T388" s="229"/>
      <c r="AT388" s="228" t="s">
        <v>117</v>
      </c>
      <c r="AU388" s="228" t="s">
        <v>42</v>
      </c>
      <c r="AV388" s="227" t="s">
        <v>42</v>
      </c>
      <c r="AW388" s="227" t="s">
        <v>19</v>
      </c>
      <c r="AX388" s="227" t="s">
        <v>37</v>
      </c>
      <c r="AY388" s="228" t="s">
        <v>108</v>
      </c>
    </row>
    <row r="389" spans="2:65" s="227" customFormat="1" x14ac:dyDescent="0.3">
      <c r="B389" s="232"/>
      <c r="D389" s="236" t="s">
        <v>117</v>
      </c>
      <c r="E389" s="228" t="s">
        <v>1</v>
      </c>
      <c r="F389" s="235" t="s">
        <v>479</v>
      </c>
      <c r="H389" s="234">
        <v>6</v>
      </c>
      <c r="I389" s="233"/>
      <c r="L389" s="232"/>
      <c r="M389" s="231"/>
      <c r="N389" s="230"/>
      <c r="O389" s="230"/>
      <c r="P389" s="230"/>
      <c r="Q389" s="230"/>
      <c r="R389" s="230"/>
      <c r="S389" s="230"/>
      <c r="T389" s="229"/>
      <c r="AT389" s="228" t="s">
        <v>117</v>
      </c>
      <c r="AU389" s="228" t="s">
        <v>42</v>
      </c>
      <c r="AV389" s="227" t="s">
        <v>42</v>
      </c>
      <c r="AW389" s="227" t="s">
        <v>19</v>
      </c>
      <c r="AX389" s="227" t="s">
        <v>37</v>
      </c>
      <c r="AY389" s="228" t="s">
        <v>108</v>
      </c>
    </row>
    <row r="390" spans="2:65" s="227" customFormat="1" x14ac:dyDescent="0.3">
      <c r="B390" s="232"/>
      <c r="D390" s="236" t="s">
        <v>117</v>
      </c>
      <c r="E390" s="228" t="s">
        <v>1</v>
      </c>
      <c r="F390" s="235" t="s">
        <v>480</v>
      </c>
      <c r="H390" s="234">
        <v>6.18</v>
      </c>
      <c r="I390" s="233"/>
      <c r="L390" s="232"/>
      <c r="M390" s="231"/>
      <c r="N390" s="230"/>
      <c r="O390" s="230"/>
      <c r="P390" s="230"/>
      <c r="Q390" s="230"/>
      <c r="R390" s="230"/>
      <c r="S390" s="230"/>
      <c r="T390" s="229"/>
      <c r="AT390" s="228" t="s">
        <v>117</v>
      </c>
      <c r="AU390" s="228" t="s">
        <v>42</v>
      </c>
      <c r="AV390" s="227" t="s">
        <v>42</v>
      </c>
      <c r="AW390" s="227" t="s">
        <v>19</v>
      </c>
      <c r="AX390" s="227" t="s">
        <v>37</v>
      </c>
      <c r="AY390" s="228" t="s">
        <v>108</v>
      </c>
    </row>
    <row r="391" spans="2:65" s="227" customFormat="1" x14ac:dyDescent="0.3">
      <c r="B391" s="232"/>
      <c r="D391" s="236" t="s">
        <v>117</v>
      </c>
      <c r="E391" s="228" t="s">
        <v>1</v>
      </c>
      <c r="F391" s="235" t="s">
        <v>481</v>
      </c>
      <c r="H391" s="234">
        <v>7.56</v>
      </c>
      <c r="I391" s="233"/>
      <c r="L391" s="232"/>
      <c r="M391" s="231"/>
      <c r="N391" s="230"/>
      <c r="O391" s="230"/>
      <c r="P391" s="230"/>
      <c r="Q391" s="230"/>
      <c r="R391" s="230"/>
      <c r="S391" s="230"/>
      <c r="T391" s="229"/>
      <c r="AT391" s="228" t="s">
        <v>117</v>
      </c>
      <c r="AU391" s="228" t="s">
        <v>42</v>
      </c>
      <c r="AV391" s="227" t="s">
        <v>42</v>
      </c>
      <c r="AW391" s="227" t="s">
        <v>19</v>
      </c>
      <c r="AX391" s="227" t="s">
        <v>37</v>
      </c>
      <c r="AY391" s="228" t="s">
        <v>108</v>
      </c>
    </row>
    <row r="392" spans="2:65" s="227" customFormat="1" x14ac:dyDescent="0.3">
      <c r="B392" s="232"/>
      <c r="D392" s="236" t="s">
        <v>117</v>
      </c>
      <c r="E392" s="228" t="s">
        <v>1</v>
      </c>
      <c r="F392" s="235" t="s">
        <v>482</v>
      </c>
      <c r="H392" s="234">
        <v>6.9</v>
      </c>
      <c r="I392" s="233"/>
      <c r="L392" s="232"/>
      <c r="M392" s="231"/>
      <c r="N392" s="230"/>
      <c r="O392" s="230"/>
      <c r="P392" s="230"/>
      <c r="Q392" s="230"/>
      <c r="R392" s="230"/>
      <c r="S392" s="230"/>
      <c r="T392" s="229"/>
      <c r="AT392" s="228" t="s">
        <v>117</v>
      </c>
      <c r="AU392" s="228" t="s">
        <v>42</v>
      </c>
      <c r="AV392" s="227" t="s">
        <v>42</v>
      </c>
      <c r="AW392" s="227" t="s">
        <v>19</v>
      </c>
      <c r="AX392" s="227" t="s">
        <v>37</v>
      </c>
      <c r="AY392" s="228" t="s">
        <v>108</v>
      </c>
    </row>
    <row r="393" spans="2:65" s="227" customFormat="1" x14ac:dyDescent="0.3">
      <c r="B393" s="232"/>
      <c r="D393" s="236" t="s">
        <v>117</v>
      </c>
      <c r="E393" s="228" t="s">
        <v>1</v>
      </c>
      <c r="F393" s="235" t="s">
        <v>483</v>
      </c>
      <c r="H393" s="234">
        <v>4.8600000000000003</v>
      </c>
      <c r="I393" s="233"/>
      <c r="L393" s="232"/>
      <c r="M393" s="231"/>
      <c r="N393" s="230"/>
      <c r="O393" s="230"/>
      <c r="P393" s="230"/>
      <c r="Q393" s="230"/>
      <c r="R393" s="230"/>
      <c r="S393" s="230"/>
      <c r="T393" s="229"/>
      <c r="AT393" s="228" t="s">
        <v>117</v>
      </c>
      <c r="AU393" s="228" t="s">
        <v>42</v>
      </c>
      <c r="AV393" s="227" t="s">
        <v>42</v>
      </c>
      <c r="AW393" s="227" t="s">
        <v>19</v>
      </c>
      <c r="AX393" s="227" t="s">
        <v>37</v>
      </c>
      <c r="AY393" s="228" t="s">
        <v>108</v>
      </c>
    </row>
    <row r="394" spans="2:65" s="227" customFormat="1" x14ac:dyDescent="0.3">
      <c r="B394" s="232"/>
      <c r="D394" s="236" t="s">
        <v>117</v>
      </c>
      <c r="E394" s="228" t="s">
        <v>1</v>
      </c>
      <c r="F394" s="235" t="s">
        <v>484</v>
      </c>
      <c r="H394" s="234">
        <v>7.2</v>
      </c>
      <c r="I394" s="233"/>
      <c r="L394" s="232"/>
      <c r="M394" s="231"/>
      <c r="N394" s="230"/>
      <c r="O394" s="230"/>
      <c r="P394" s="230"/>
      <c r="Q394" s="230"/>
      <c r="R394" s="230"/>
      <c r="S394" s="230"/>
      <c r="T394" s="229"/>
      <c r="AT394" s="228" t="s">
        <v>117</v>
      </c>
      <c r="AU394" s="228" t="s">
        <v>42</v>
      </c>
      <c r="AV394" s="227" t="s">
        <v>42</v>
      </c>
      <c r="AW394" s="227" t="s">
        <v>19</v>
      </c>
      <c r="AX394" s="227" t="s">
        <v>37</v>
      </c>
      <c r="AY394" s="228" t="s">
        <v>108</v>
      </c>
    </row>
    <row r="395" spans="2:65" s="227" customFormat="1" x14ac:dyDescent="0.3">
      <c r="B395" s="232"/>
      <c r="D395" s="236" t="s">
        <v>117</v>
      </c>
      <c r="E395" s="228" t="s">
        <v>1</v>
      </c>
      <c r="F395" s="235" t="s">
        <v>485</v>
      </c>
      <c r="H395" s="234">
        <v>7.32</v>
      </c>
      <c r="I395" s="233"/>
      <c r="L395" s="232"/>
      <c r="M395" s="231"/>
      <c r="N395" s="230"/>
      <c r="O395" s="230"/>
      <c r="P395" s="230"/>
      <c r="Q395" s="230"/>
      <c r="R395" s="230"/>
      <c r="S395" s="230"/>
      <c r="T395" s="229"/>
      <c r="AT395" s="228" t="s">
        <v>117</v>
      </c>
      <c r="AU395" s="228" t="s">
        <v>42</v>
      </c>
      <c r="AV395" s="227" t="s">
        <v>42</v>
      </c>
      <c r="AW395" s="227" t="s">
        <v>19</v>
      </c>
      <c r="AX395" s="227" t="s">
        <v>37</v>
      </c>
      <c r="AY395" s="228" t="s">
        <v>108</v>
      </c>
    </row>
    <row r="396" spans="2:65" s="227" customFormat="1" x14ac:dyDescent="0.3">
      <c r="B396" s="232"/>
      <c r="D396" s="236" t="s">
        <v>117</v>
      </c>
      <c r="E396" s="228" t="s">
        <v>1</v>
      </c>
      <c r="F396" s="235" t="s">
        <v>486</v>
      </c>
      <c r="H396" s="234">
        <v>5.4</v>
      </c>
      <c r="I396" s="233"/>
      <c r="L396" s="232"/>
      <c r="M396" s="231"/>
      <c r="N396" s="230"/>
      <c r="O396" s="230"/>
      <c r="P396" s="230"/>
      <c r="Q396" s="230"/>
      <c r="R396" s="230"/>
      <c r="S396" s="230"/>
      <c r="T396" s="229"/>
      <c r="AT396" s="228" t="s">
        <v>117</v>
      </c>
      <c r="AU396" s="228" t="s">
        <v>42</v>
      </c>
      <c r="AV396" s="227" t="s">
        <v>42</v>
      </c>
      <c r="AW396" s="227" t="s">
        <v>19</v>
      </c>
      <c r="AX396" s="227" t="s">
        <v>37</v>
      </c>
      <c r="AY396" s="228" t="s">
        <v>108</v>
      </c>
    </row>
    <row r="397" spans="2:65" s="227" customFormat="1" x14ac:dyDescent="0.3">
      <c r="B397" s="232"/>
      <c r="D397" s="236" t="s">
        <v>117</v>
      </c>
      <c r="E397" s="228" t="s">
        <v>1</v>
      </c>
      <c r="F397" s="235" t="s">
        <v>487</v>
      </c>
      <c r="H397" s="234">
        <v>5.58</v>
      </c>
      <c r="I397" s="233"/>
      <c r="L397" s="232"/>
      <c r="M397" s="231"/>
      <c r="N397" s="230"/>
      <c r="O397" s="230"/>
      <c r="P397" s="230"/>
      <c r="Q397" s="230"/>
      <c r="R397" s="230"/>
      <c r="S397" s="230"/>
      <c r="T397" s="229"/>
      <c r="AT397" s="228" t="s">
        <v>117</v>
      </c>
      <c r="AU397" s="228" t="s">
        <v>42</v>
      </c>
      <c r="AV397" s="227" t="s">
        <v>42</v>
      </c>
      <c r="AW397" s="227" t="s">
        <v>19</v>
      </c>
      <c r="AX397" s="227" t="s">
        <v>37</v>
      </c>
      <c r="AY397" s="228" t="s">
        <v>108</v>
      </c>
    </row>
    <row r="398" spans="2:65" s="227" customFormat="1" x14ac:dyDescent="0.3">
      <c r="B398" s="232"/>
      <c r="D398" s="236" t="s">
        <v>117</v>
      </c>
      <c r="E398" s="228" t="s">
        <v>1</v>
      </c>
      <c r="F398" s="235" t="s">
        <v>488</v>
      </c>
      <c r="H398" s="234">
        <v>4.9800000000000004</v>
      </c>
      <c r="I398" s="233"/>
      <c r="L398" s="232"/>
      <c r="M398" s="231"/>
      <c r="N398" s="230"/>
      <c r="O398" s="230"/>
      <c r="P398" s="230"/>
      <c r="Q398" s="230"/>
      <c r="R398" s="230"/>
      <c r="S398" s="230"/>
      <c r="T398" s="229"/>
      <c r="AT398" s="228" t="s">
        <v>117</v>
      </c>
      <c r="AU398" s="228" t="s">
        <v>42</v>
      </c>
      <c r="AV398" s="227" t="s">
        <v>42</v>
      </c>
      <c r="AW398" s="227" t="s">
        <v>19</v>
      </c>
      <c r="AX398" s="227" t="s">
        <v>37</v>
      </c>
      <c r="AY398" s="228" t="s">
        <v>108</v>
      </c>
    </row>
    <row r="399" spans="2:65" s="227" customFormat="1" x14ac:dyDescent="0.3">
      <c r="B399" s="232"/>
      <c r="D399" s="236" t="s">
        <v>117</v>
      </c>
      <c r="E399" s="228" t="s">
        <v>1</v>
      </c>
      <c r="F399" s="235" t="s">
        <v>489</v>
      </c>
      <c r="H399" s="234">
        <v>12.24</v>
      </c>
      <c r="I399" s="233"/>
      <c r="L399" s="232"/>
      <c r="M399" s="231"/>
      <c r="N399" s="230"/>
      <c r="O399" s="230"/>
      <c r="P399" s="230"/>
      <c r="Q399" s="230"/>
      <c r="R399" s="230"/>
      <c r="S399" s="230"/>
      <c r="T399" s="229"/>
      <c r="AT399" s="228" t="s">
        <v>117</v>
      </c>
      <c r="AU399" s="228" t="s">
        <v>42</v>
      </c>
      <c r="AV399" s="227" t="s">
        <v>42</v>
      </c>
      <c r="AW399" s="227" t="s">
        <v>19</v>
      </c>
      <c r="AX399" s="227" t="s">
        <v>37</v>
      </c>
      <c r="AY399" s="228" t="s">
        <v>108</v>
      </c>
    </row>
    <row r="400" spans="2:65" s="227" customFormat="1" x14ac:dyDescent="0.3">
      <c r="B400" s="232"/>
      <c r="D400" s="236" t="s">
        <v>117</v>
      </c>
      <c r="E400" s="228" t="s">
        <v>1</v>
      </c>
      <c r="F400" s="235" t="s">
        <v>490</v>
      </c>
      <c r="H400" s="234">
        <v>7.14</v>
      </c>
      <c r="I400" s="233"/>
      <c r="L400" s="232"/>
      <c r="M400" s="231"/>
      <c r="N400" s="230"/>
      <c r="O400" s="230"/>
      <c r="P400" s="230"/>
      <c r="Q400" s="230"/>
      <c r="R400" s="230"/>
      <c r="S400" s="230"/>
      <c r="T400" s="229"/>
      <c r="AT400" s="228" t="s">
        <v>117</v>
      </c>
      <c r="AU400" s="228" t="s">
        <v>42</v>
      </c>
      <c r="AV400" s="227" t="s">
        <v>42</v>
      </c>
      <c r="AW400" s="227" t="s">
        <v>19</v>
      </c>
      <c r="AX400" s="227" t="s">
        <v>37</v>
      </c>
      <c r="AY400" s="228" t="s">
        <v>108</v>
      </c>
    </row>
    <row r="401" spans="2:51" s="227" customFormat="1" x14ac:dyDescent="0.3">
      <c r="B401" s="232"/>
      <c r="D401" s="236" t="s">
        <v>117</v>
      </c>
      <c r="E401" s="228" t="s">
        <v>1</v>
      </c>
      <c r="F401" s="235" t="s">
        <v>491</v>
      </c>
      <c r="H401" s="234">
        <v>12.42</v>
      </c>
      <c r="I401" s="233"/>
      <c r="L401" s="232"/>
      <c r="M401" s="231"/>
      <c r="N401" s="230"/>
      <c r="O401" s="230"/>
      <c r="P401" s="230"/>
      <c r="Q401" s="230"/>
      <c r="R401" s="230"/>
      <c r="S401" s="230"/>
      <c r="T401" s="229"/>
      <c r="AT401" s="228" t="s">
        <v>117</v>
      </c>
      <c r="AU401" s="228" t="s">
        <v>42</v>
      </c>
      <c r="AV401" s="227" t="s">
        <v>42</v>
      </c>
      <c r="AW401" s="227" t="s">
        <v>19</v>
      </c>
      <c r="AX401" s="227" t="s">
        <v>37</v>
      </c>
      <c r="AY401" s="228" t="s">
        <v>108</v>
      </c>
    </row>
    <row r="402" spans="2:51" s="227" customFormat="1" x14ac:dyDescent="0.3">
      <c r="B402" s="232"/>
      <c r="D402" s="236" t="s">
        <v>117</v>
      </c>
      <c r="E402" s="228" t="s">
        <v>1</v>
      </c>
      <c r="F402" s="235" t="s">
        <v>492</v>
      </c>
      <c r="H402" s="234">
        <v>9.24</v>
      </c>
      <c r="I402" s="233"/>
      <c r="L402" s="232"/>
      <c r="M402" s="231"/>
      <c r="N402" s="230"/>
      <c r="O402" s="230"/>
      <c r="P402" s="230"/>
      <c r="Q402" s="230"/>
      <c r="R402" s="230"/>
      <c r="S402" s="230"/>
      <c r="T402" s="229"/>
      <c r="AT402" s="228" t="s">
        <v>117</v>
      </c>
      <c r="AU402" s="228" t="s">
        <v>42</v>
      </c>
      <c r="AV402" s="227" t="s">
        <v>42</v>
      </c>
      <c r="AW402" s="227" t="s">
        <v>19</v>
      </c>
      <c r="AX402" s="227" t="s">
        <v>37</v>
      </c>
      <c r="AY402" s="228" t="s">
        <v>108</v>
      </c>
    </row>
    <row r="403" spans="2:51" s="227" customFormat="1" x14ac:dyDescent="0.3">
      <c r="B403" s="232"/>
      <c r="D403" s="236" t="s">
        <v>117</v>
      </c>
      <c r="E403" s="228" t="s">
        <v>1</v>
      </c>
      <c r="F403" s="235" t="s">
        <v>493</v>
      </c>
      <c r="H403" s="234">
        <v>5.52</v>
      </c>
      <c r="I403" s="233"/>
      <c r="L403" s="232"/>
      <c r="M403" s="231"/>
      <c r="N403" s="230"/>
      <c r="O403" s="230"/>
      <c r="P403" s="230"/>
      <c r="Q403" s="230"/>
      <c r="R403" s="230"/>
      <c r="S403" s="230"/>
      <c r="T403" s="229"/>
      <c r="AT403" s="228" t="s">
        <v>117</v>
      </c>
      <c r="AU403" s="228" t="s">
        <v>42</v>
      </c>
      <c r="AV403" s="227" t="s">
        <v>42</v>
      </c>
      <c r="AW403" s="227" t="s">
        <v>19</v>
      </c>
      <c r="AX403" s="227" t="s">
        <v>37</v>
      </c>
      <c r="AY403" s="228" t="s">
        <v>108</v>
      </c>
    </row>
    <row r="404" spans="2:51" s="227" customFormat="1" x14ac:dyDescent="0.3">
      <c r="B404" s="232"/>
      <c r="D404" s="236" t="s">
        <v>117</v>
      </c>
      <c r="E404" s="228" t="s">
        <v>1</v>
      </c>
      <c r="F404" s="235" t="s">
        <v>494</v>
      </c>
      <c r="H404" s="234">
        <v>5.7</v>
      </c>
      <c r="I404" s="233"/>
      <c r="L404" s="232"/>
      <c r="M404" s="231"/>
      <c r="N404" s="230"/>
      <c r="O404" s="230"/>
      <c r="P404" s="230"/>
      <c r="Q404" s="230"/>
      <c r="R404" s="230"/>
      <c r="S404" s="230"/>
      <c r="T404" s="229"/>
      <c r="AT404" s="228" t="s">
        <v>117</v>
      </c>
      <c r="AU404" s="228" t="s">
        <v>42</v>
      </c>
      <c r="AV404" s="227" t="s">
        <v>42</v>
      </c>
      <c r="AW404" s="227" t="s">
        <v>19</v>
      </c>
      <c r="AX404" s="227" t="s">
        <v>37</v>
      </c>
      <c r="AY404" s="228" t="s">
        <v>108</v>
      </c>
    </row>
    <row r="405" spans="2:51" s="227" customFormat="1" x14ac:dyDescent="0.3">
      <c r="B405" s="232"/>
      <c r="D405" s="236" t="s">
        <v>117</v>
      </c>
      <c r="E405" s="228" t="s">
        <v>1</v>
      </c>
      <c r="F405" s="235" t="s">
        <v>495</v>
      </c>
      <c r="H405" s="234">
        <v>9.9600000000000009</v>
      </c>
      <c r="I405" s="233"/>
      <c r="L405" s="232"/>
      <c r="M405" s="231"/>
      <c r="N405" s="230"/>
      <c r="O405" s="230"/>
      <c r="P405" s="230"/>
      <c r="Q405" s="230"/>
      <c r="R405" s="230"/>
      <c r="S405" s="230"/>
      <c r="T405" s="229"/>
      <c r="AT405" s="228" t="s">
        <v>117</v>
      </c>
      <c r="AU405" s="228" t="s">
        <v>42</v>
      </c>
      <c r="AV405" s="227" t="s">
        <v>42</v>
      </c>
      <c r="AW405" s="227" t="s">
        <v>19</v>
      </c>
      <c r="AX405" s="227" t="s">
        <v>37</v>
      </c>
      <c r="AY405" s="228" t="s">
        <v>108</v>
      </c>
    </row>
    <row r="406" spans="2:51" s="227" customFormat="1" x14ac:dyDescent="0.3">
      <c r="B406" s="232"/>
      <c r="D406" s="236" t="s">
        <v>117</v>
      </c>
      <c r="E406" s="228" t="s">
        <v>1</v>
      </c>
      <c r="F406" s="235" t="s">
        <v>494</v>
      </c>
      <c r="H406" s="234">
        <v>5.7</v>
      </c>
      <c r="I406" s="233"/>
      <c r="L406" s="232"/>
      <c r="M406" s="231"/>
      <c r="N406" s="230"/>
      <c r="O406" s="230"/>
      <c r="P406" s="230"/>
      <c r="Q406" s="230"/>
      <c r="R406" s="230"/>
      <c r="S406" s="230"/>
      <c r="T406" s="229"/>
      <c r="AT406" s="228" t="s">
        <v>117</v>
      </c>
      <c r="AU406" s="228" t="s">
        <v>42</v>
      </c>
      <c r="AV406" s="227" t="s">
        <v>42</v>
      </c>
      <c r="AW406" s="227" t="s">
        <v>19</v>
      </c>
      <c r="AX406" s="227" t="s">
        <v>37</v>
      </c>
      <c r="AY406" s="228" t="s">
        <v>108</v>
      </c>
    </row>
    <row r="407" spans="2:51" s="227" customFormat="1" x14ac:dyDescent="0.3">
      <c r="B407" s="232"/>
      <c r="D407" s="236" t="s">
        <v>117</v>
      </c>
      <c r="E407" s="228" t="s">
        <v>1</v>
      </c>
      <c r="F407" s="235" t="s">
        <v>496</v>
      </c>
      <c r="H407" s="234">
        <v>15.12</v>
      </c>
      <c r="I407" s="233"/>
      <c r="L407" s="232"/>
      <c r="M407" s="231"/>
      <c r="N407" s="230"/>
      <c r="O407" s="230"/>
      <c r="P407" s="230"/>
      <c r="Q407" s="230"/>
      <c r="R407" s="230"/>
      <c r="S407" s="230"/>
      <c r="T407" s="229"/>
      <c r="AT407" s="228" t="s">
        <v>117</v>
      </c>
      <c r="AU407" s="228" t="s">
        <v>42</v>
      </c>
      <c r="AV407" s="227" t="s">
        <v>42</v>
      </c>
      <c r="AW407" s="227" t="s">
        <v>19</v>
      </c>
      <c r="AX407" s="227" t="s">
        <v>37</v>
      </c>
      <c r="AY407" s="228" t="s">
        <v>108</v>
      </c>
    </row>
    <row r="408" spans="2:51" s="227" customFormat="1" x14ac:dyDescent="0.3">
      <c r="B408" s="232"/>
      <c r="D408" s="236" t="s">
        <v>117</v>
      </c>
      <c r="E408" s="228" t="s">
        <v>1</v>
      </c>
      <c r="F408" s="235" t="s">
        <v>497</v>
      </c>
      <c r="H408" s="234">
        <v>8.94</v>
      </c>
      <c r="I408" s="233"/>
      <c r="L408" s="232"/>
      <c r="M408" s="231"/>
      <c r="N408" s="230"/>
      <c r="O408" s="230"/>
      <c r="P408" s="230"/>
      <c r="Q408" s="230"/>
      <c r="R408" s="230"/>
      <c r="S408" s="230"/>
      <c r="T408" s="229"/>
      <c r="AT408" s="228" t="s">
        <v>117</v>
      </c>
      <c r="AU408" s="228" t="s">
        <v>42</v>
      </c>
      <c r="AV408" s="227" t="s">
        <v>42</v>
      </c>
      <c r="AW408" s="227" t="s">
        <v>19</v>
      </c>
      <c r="AX408" s="227" t="s">
        <v>37</v>
      </c>
      <c r="AY408" s="228" t="s">
        <v>108</v>
      </c>
    </row>
    <row r="409" spans="2:51" s="227" customFormat="1" x14ac:dyDescent="0.3">
      <c r="B409" s="232"/>
      <c r="D409" s="236" t="s">
        <v>117</v>
      </c>
      <c r="E409" s="228" t="s">
        <v>1</v>
      </c>
      <c r="F409" s="235" t="s">
        <v>498</v>
      </c>
      <c r="H409" s="234">
        <v>6.78</v>
      </c>
      <c r="I409" s="233"/>
      <c r="L409" s="232"/>
      <c r="M409" s="231"/>
      <c r="N409" s="230"/>
      <c r="O409" s="230"/>
      <c r="P409" s="230"/>
      <c r="Q409" s="230"/>
      <c r="R409" s="230"/>
      <c r="S409" s="230"/>
      <c r="T409" s="229"/>
      <c r="AT409" s="228" t="s">
        <v>117</v>
      </c>
      <c r="AU409" s="228" t="s">
        <v>42</v>
      </c>
      <c r="AV409" s="227" t="s">
        <v>42</v>
      </c>
      <c r="AW409" s="227" t="s">
        <v>19</v>
      </c>
      <c r="AX409" s="227" t="s">
        <v>37</v>
      </c>
      <c r="AY409" s="228" t="s">
        <v>108</v>
      </c>
    </row>
    <row r="410" spans="2:51" s="227" customFormat="1" x14ac:dyDescent="0.3">
      <c r="B410" s="232"/>
      <c r="D410" s="236" t="s">
        <v>117</v>
      </c>
      <c r="E410" s="228" t="s">
        <v>1</v>
      </c>
      <c r="F410" s="235" t="s">
        <v>499</v>
      </c>
      <c r="H410" s="234">
        <v>4.5599999999999996</v>
      </c>
      <c r="I410" s="233"/>
      <c r="L410" s="232"/>
      <c r="M410" s="231"/>
      <c r="N410" s="230"/>
      <c r="O410" s="230"/>
      <c r="P410" s="230"/>
      <c r="Q410" s="230"/>
      <c r="R410" s="230"/>
      <c r="S410" s="230"/>
      <c r="T410" s="229"/>
      <c r="AT410" s="228" t="s">
        <v>117</v>
      </c>
      <c r="AU410" s="228" t="s">
        <v>42</v>
      </c>
      <c r="AV410" s="227" t="s">
        <v>42</v>
      </c>
      <c r="AW410" s="227" t="s">
        <v>19</v>
      </c>
      <c r="AX410" s="227" t="s">
        <v>37</v>
      </c>
      <c r="AY410" s="228" t="s">
        <v>108</v>
      </c>
    </row>
    <row r="411" spans="2:51" s="227" customFormat="1" x14ac:dyDescent="0.3">
      <c r="B411" s="232"/>
      <c r="D411" s="236" t="s">
        <v>117</v>
      </c>
      <c r="E411" s="228" t="s">
        <v>1</v>
      </c>
      <c r="F411" s="235" t="s">
        <v>500</v>
      </c>
      <c r="H411" s="234">
        <v>6.36</v>
      </c>
      <c r="I411" s="233"/>
      <c r="L411" s="232"/>
      <c r="M411" s="231"/>
      <c r="N411" s="230"/>
      <c r="O411" s="230"/>
      <c r="P411" s="230"/>
      <c r="Q411" s="230"/>
      <c r="R411" s="230"/>
      <c r="S411" s="230"/>
      <c r="T411" s="229"/>
      <c r="AT411" s="228" t="s">
        <v>117</v>
      </c>
      <c r="AU411" s="228" t="s">
        <v>42</v>
      </c>
      <c r="AV411" s="227" t="s">
        <v>42</v>
      </c>
      <c r="AW411" s="227" t="s">
        <v>19</v>
      </c>
      <c r="AX411" s="227" t="s">
        <v>37</v>
      </c>
      <c r="AY411" s="228" t="s">
        <v>108</v>
      </c>
    </row>
    <row r="412" spans="2:51" s="227" customFormat="1" x14ac:dyDescent="0.3">
      <c r="B412" s="232"/>
      <c r="D412" s="236" t="s">
        <v>117</v>
      </c>
      <c r="E412" s="228" t="s">
        <v>1</v>
      </c>
      <c r="F412" s="235" t="s">
        <v>501</v>
      </c>
      <c r="H412" s="234">
        <v>7.56</v>
      </c>
      <c r="I412" s="233"/>
      <c r="L412" s="232"/>
      <c r="M412" s="231"/>
      <c r="N412" s="230"/>
      <c r="O412" s="230"/>
      <c r="P412" s="230"/>
      <c r="Q412" s="230"/>
      <c r="R412" s="230"/>
      <c r="S412" s="230"/>
      <c r="T412" s="229"/>
      <c r="AT412" s="228" t="s">
        <v>117</v>
      </c>
      <c r="AU412" s="228" t="s">
        <v>42</v>
      </c>
      <c r="AV412" s="227" t="s">
        <v>42</v>
      </c>
      <c r="AW412" s="227" t="s">
        <v>19</v>
      </c>
      <c r="AX412" s="227" t="s">
        <v>37</v>
      </c>
      <c r="AY412" s="228" t="s">
        <v>108</v>
      </c>
    </row>
    <row r="413" spans="2:51" s="227" customFormat="1" x14ac:dyDescent="0.3">
      <c r="B413" s="232"/>
      <c r="D413" s="236" t="s">
        <v>117</v>
      </c>
      <c r="E413" s="228" t="s">
        <v>1</v>
      </c>
      <c r="F413" s="235" t="s">
        <v>502</v>
      </c>
      <c r="H413" s="234">
        <v>7.44</v>
      </c>
      <c r="I413" s="233"/>
      <c r="L413" s="232"/>
      <c r="M413" s="231"/>
      <c r="N413" s="230"/>
      <c r="O413" s="230"/>
      <c r="P413" s="230"/>
      <c r="Q413" s="230"/>
      <c r="R413" s="230"/>
      <c r="S413" s="230"/>
      <c r="T413" s="229"/>
      <c r="AT413" s="228" t="s">
        <v>117</v>
      </c>
      <c r="AU413" s="228" t="s">
        <v>42</v>
      </c>
      <c r="AV413" s="227" t="s">
        <v>42</v>
      </c>
      <c r="AW413" s="227" t="s">
        <v>19</v>
      </c>
      <c r="AX413" s="227" t="s">
        <v>37</v>
      </c>
      <c r="AY413" s="228" t="s">
        <v>108</v>
      </c>
    </row>
    <row r="414" spans="2:51" s="227" customFormat="1" x14ac:dyDescent="0.3">
      <c r="B414" s="232"/>
      <c r="D414" s="236" t="s">
        <v>117</v>
      </c>
      <c r="E414" s="228" t="s">
        <v>1</v>
      </c>
      <c r="F414" s="235" t="s">
        <v>503</v>
      </c>
      <c r="H414" s="234">
        <v>6.96</v>
      </c>
      <c r="I414" s="233"/>
      <c r="L414" s="232"/>
      <c r="M414" s="231"/>
      <c r="N414" s="230"/>
      <c r="O414" s="230"/>
      <c r="P414" s="230"/>
      <c r="Q414" s="230"/>
      <c r="R414" s="230"/>
      <c r="S414" s="230"/>
      <c r="T414" s="229"/>
      <c r="AT414" s="228" t="s">
        <v>117</v>
      </c>
      <c r="AU414" s="228" t="s">
        <v>42</v>
      </c>
      <c r="AV414" s="227" t="s">
        <v>42</v>
      </c>
      <c r="AW414" s="227" t="s">
        <v>19</v>
      </c>
      <c r="AX414" s="227" t="s">
        <v>37</v>
      </c>
      <c r="AY414" s="228" t="s">
        <v>108</v>
      </c>
    </row>
    <row r="415" spans="2:51" s="227" customFormat="1" x14ac:dyDescent="0.3">
      <c r="B415" s="232"/>
      <c r="D415" s="236" t="s">
        <v>117</v>
      </c>
      <c r="E415" s="228" t="s">
        <v>1</v>
      </c>
      <c r="F415" s="235" t="s">
        <v>504</v>
      </c>
      <c r="H415" s="234">
        <v>8.1</v>
      </c>
      <c r="I415" s="233"/>
      <c r="L415" s="232"/>
      <c r="M415" s="231"/>
      <c r="N415" s="230"/>
      <c r="O415" s="230"/>
      <c r="P415" s="230"/>
      <c r="Q415" s="230"/>
      <c r="R415" s="230"/>
      <c r="S415" s="230"/>
      <c r="T415" s="229"/>
      <c r="AT415" s="228" t="s">
        <v>117</v>
      </c>
      <c r="AU415" s="228" t="s">
        <v>42</v>
      </c>
      <c r="AV415" s="227" t="s">
        <v>42</v>
      </c>
      <c r="AW415" s="227" t="s">
        <v>19</v>
      </c>
      <c r="AX415" s="227" t="s">
        <v>37</v>
      </c>
      <c r="AY415" s="228" t="s">
        <v>108</v>
      </c>
    </row>
    <row r="416" spans="2:51" s="227" customFormat="1" x14ac:dyDescent="0.3">
      <c r="B416" s="232"/>
      <c r="D416" s="236" t="s">
        <v>117</v>
      </c>
      <c r="E416" s="228" t="s">
        <v>1</v>
      </c>
      <c r="F416" s="235" t="s">
        <v>505</v>
      </c>
      <c r="H416" s="234">
        <v>6.72</v>
      </c>
      <c r="I416" s="233"/>
      <c r="L416" s="232"/>
      <c r="M416" s="231"/>
      <c r="N416" s="230"/>
      <c r="O416" s="230"/>
      <c r="P416" s="230"/>
      <c r="Q416" s="230"/>
      <c r="R416" s="230"/>
      <c r="S416" s="230"/>
      <c r="T416" s="229"/>
      <c r="AT416" s="228" t="s">
        <v>117</v>
      </c>
      <c r="AU416" s="228" t="s">
        <v>42</v>
      </c>
      <c r="AV416" s="227" t="s">
        <v>42</v>
      </c>
      <c r="AW416" s="227" t="s">
        <v>19</v>
      </c>
      <c r="AX416" s="227" t="s">
        <v>37</v>
      </c>
      <c r="AY416" s="228" t="s">
        <v>108</v>
      </c>
    </row>
    <row r="417" spans="2:65" s="227" customFormat="1" x14ac:dyDescent="0.3">
      <c r="B417" s="232"/>
      <c r="D417" s="236" t="s">
        <v>117</v>
      </c>
      <c r="E417" s="228" t="s">
        <v>1</v>
      </c>
      <c r="F417" s="235" t="s">
        <v>506</v>
      </c>
      <c r="H417" s="234">
        <v>10.32</v>
      </c>
      <c r="I417" s="233"/>
      <c r="L417" s="232"/>
      <c r="M417" s="231"/>
      <c r="N417" s="230"/>
      <c r="O417" s="230"/>
      <c r="P417" s="230"/>
      <c r="Q417" s="230"/>
      <c r="R417" s="230"/>
      <c r="S417" s="230"/>
      <c r="T417" s="229"/>
      <c r="AT417" s="228" t="s">
        <v>117</v>
      </c>
      <c r="AU417" s="228" t="s">
        <v>42</v>
      </c>
      <c r="AV417" s="227" t="s">
        <v>42</v>
      </c>
      <c r="AW417" s="227" t="s">
        <v>19</v>
      </c>
      <c r="AX417" s="227" t="s">
        <v>37</v>
      </c>
      <c r="AY417" s="228" t="s">
        <v>108</v>
      </c>
    </row>
    <row r="418" spans="2:65" s="227" customFormat="1" x14ac:dyDescent="0.3">
      <c r="B418" s="232"/>
      <c r="D418" s="236" t="s">
        <v>117</v>
      </c>
      <c r="E418" s="228" t="s">
        <v>1</v>
      </c>
      <c r="F418" s="235" t="s">
        <v>507</v>
      </c>
      <c r="H418" s="234">
        <v>10.199999999999999</v>
      </c>
      <c r="I418" s="233"/>
      <c r="L418" s="232"/>
      <c r="M418" s="231"/>
      <c r="N418" s="230"/>
      <c r="O418" s="230"/>
      <c r="P418" s="230"/>
      <c r="Q418" s="230"/>
      <c r="R418" s="230"/>
      <c r="S418" s="230"/>
      <c r="T418" s="229"/>
      <c r="AT418" s="228" t="s">
        <v>117</v>
      </c>
      <c r="AU418" s="228" t="s">
        <v>42</v>
      </c>
      <c r="AV418" s="227" t="s">
        <v>42</v>
      </c>
      <c r="AW418" s="227" t="s">
        <v>19</v>
      </c>
      <c r="AX418" s="227" t="s">
        <v>37</v>
      </c>
      <c r="AY418" s="228" t="s">
        <v>108</v>
      </c>
    </row>
    <row r="419" spans="2:65" s="227" customFormat="1" x14ac:dyDescent="0.3">
      <c r="B419" s="232"/>
      <c r="D419" s="236" t="s">
        <v>117</v>
      </c>
      <c r="E419" s="228" t="s">
        <v>1</v>
      </c>
      <c r="F419" s="235" t="s">
        <v>508</v>
      </c>
      <c r="H419" s="234">
        <v>8.64</v>
      </c>
      <c r="I419" s="233"/>
      <c r="L419" s="232"/>
      <c r="M419" s="231"/>
      <c r="N419" s="230"/>
      <c r="O419" s="230"/>
      <c r="P419" s="230"/>
      <c r="Q419" s="230"/>
      <c r="R419" s="230"/>
      <c r="S419" s="230"/>
      <c r="T419" s="229"/>
      <c r="AT419" s="228" t="s">
        <v>117</v>
      </c>
      <c r="AU419" s="228" t="s">
        <v>42</v>
      </c>
      <c r="AV419" s="227" t="s">
        <v>42</v>
      </c>
      <c r="AW419" s="227" t="s">
        <v>19</v>
      </c>
      <c r="AX419" s="227" t="s">
        <v>37</v>
      </c>
      <c r="AY419" s="228" t="s">
        <v>108</v>
      </c>
    </row>
    <row r="420" spans="2:65" s="257" customFormat="1" x14ac:dyDescent="0.3">
      <c r="B420" s="262"/>
      <c r="D420" s="236" t="s">
        <v>117</v>
      </c>
      <c r="E420" s="258" t="s">
        <v>1</v>
      </c>
      <c r="F420" s="264" t="s">
        <v>322</v>
      </c>
      <c r="H420" s="258" t="s">
        <v>1</v>
      </c>
      <c r="I420" s="263"/>
      <c r="L420" s="262"/>
      <c r="M420" s="261"/>
      <c r="N420" s="260"/>
      <c r="O420" s="260"/>
      <c r="P420" s="260"/>
      <c r="Q420" s="260"/>
      <c r="R420" s="260"/>
      <c r="S420" s="260"/>
      <c r="T420" s="259"/>
      <c r="AT420" s="258" t="s">
        <v>117</v>
      </c>
      <c r="AU420" s="258" t="s">
        <v>42</v>
      </c>
      <c r="AV420" s="257" t="s">
        <v>38</v>
      </c>
      <c r="AW420" s="257" t="s">
        <v>19</v>
      </c>
      <c r="AX420" s="257" t="s">
        <v>37</v>
      </c>
      <c r="AY420" s="258" t="s">
        <v>108</v>
      </c>
    </row>
    <row r="421" spans="2:65" s="227" customFormat="1" x14ac:dyDescent="0.3">
      <c r="B421" s="232"/>
      <c r="D421" s="236" t="s">
        <v>117</v>
      </c>
      <c r="E421" s="228" t="s">
        <v>1</v>
      </c>
      <c r="F421" s="235" t="s">
        <v>509</v>
      </c>
      <c r="H421" s="234">
        <v>4.18</v>
      </c>
      <c r="I421" s="233"/>
      <c r="L421" s="232"/>
      <c r="M421" s="231"/>
      <c r="N421" s="230"/>
      <c r="O421" s="230"/>
      <c r="P421" s="230"/>
      <c r="Q421" s="230"/>
      <c r="R421" s="230"/>
      <c r="S421" s="230"/>
      <c r="T421" s="229"/>
      <c r="AT421" s="228" t="s">
        <v>117</v>
      </c>
      <c r="AU421" s="228" t="s">
        <v>42</v>
      </c>
      <c r="AV421" s="227" t="s">
        <v>42</v>
      </c>
      <c r="AW421" s="227" t="s">
        <v>19</v>
      </c>
      <c r="AX421" s="227" t="s">
        <v>37</v>
      </c>
      <c r="AY421" s="228" t="s">
        <v>108</v>
      </c>
    </row>
    <row r="422" spans="2:65" s="227" customFormat="1" x14ac:dyDescent="0.3">
      <c r="B422" s="232"/>
      <c r="D422" s="240" t="s">
        <v>117</v>
      </c>
      <c r="E422" s="239" t="s">
        <v>1</v>
      </c>
      <c r="F422" s="238" t="s">
        <v>510</v>
      </c>
      <c r="H422" s="237">
        <v>4.18</v>
      </c>
      <c r="I422" s="233"/>
      <c r="L422" s="232"/>
      <c r="M422" s="231"/>
      <c r="N422" s="230"/>
      <c r="O422" s="230"/>
      <c r="P422" s="230"/>
      <c r="Q422" s="230"/>
      <c r="R422" s="230"/>
      <c r="S422" s="230"/>
      <c r="T422" s="229"/>
      <c r="AT422" s="228" t="s">
        <v>117</v>
      </c>
      <c r="AU422" s="228" t="s">
        <v>42</v>
      </c>
      <c r="AV422" s="227" t="s">
        <v>42</v>
      </c>
      <c r="AW422" s="227" t="s">
        <v>19</v>
      </c>
      <c r="AX422" s="227" t="s">
        <v>37</v>
      </c>
      <c r="AY422" s="228" t="s">
        <v>108</v>
      </c>
    </row>
    <row r="423" spans="2:65" s="188" customFormat="1" ht="22.5" customHeight="1" x14ac:dyDescent="0.3">
      <c r="B423" s="207"/>
      <c r="C423" s="252" t="s">
        <v>511</v>
      </c>
      <c r="D423" s="252" t="s">
        <v>186</v>
      </c>
      <c r="E423" s="251" t="s">
        <v>512</v>
      </c>
      <c r="F423" s="246" t="s">
        <v>513</v>
      </c>
      <c r="G423" s="250" t="s">
        <v>113</v>
      </c>
      <c r="H423" s="249">
        <v>263.34800000000001</v>
      </c>
      <c r="I423" s="248"/>
      <c r="J423" s="247">
        <f>ROUND(I423*H423,2)</f>
        <v>0</v>
      </c>
      <c r="K423" s="246" t="s">
        <v>140</v>
      </c>
      <c r="L423" s="245"/>
      <c r="M423" s="244" t="s">
        <v>1</v>
      </c>
      <c r="N423" s="243" t="s">
        <v>26</v>
      </c>
      <c r="O423" s="223"/>
      <c r="P423" s="222">
        <f>O423*H423</f>
        <v>0</v>
      </c>
      <c r="Q423" s="222">
        <v>8.9999999999999998E-4</v>
      </c>
      <c r="R423" s="222">
        <f>Q423*H423</f>
        <v>0.23701320000000001</v>
      </c>
      <c r="S423" s="222">
        <v>0</v>
      </c>
      <c r="T423" s="221">
        <f>S423*H423</f>
        <v>0</v>
      </c>
      <c r="AR423" s="193" t="s">
        <v>153</v>
      </c>
      <c r="AT423" s="193" t="s">
        <v>186</v>
      </c>
      <c r="AU423" s="193" t="s">
        <v>42</v>
      </c>
      <c r="AY423" s="193" t="s">
        <v>108</v>
      </c>
      <c r="BE423" s="194">
        <f>IF(N423="základní",J423,0)</f>
        <v>0</v>
      </c>
      <c r="BF423" s="194">
        <f>IF(N423="snížená",J423,0)</f>
        <v>0</v>
      </c>
      <c r="BG423" s="194">
        <f>IF(N423="zákl. přenesená",J423,0)</f>
        <v>0</v>
      </c>
      <c r="BH423" s="194">
        <f>IF(N423="sníž. přenesená",J423,0)</f>
        <v>0</v>
      </c>
      <c r="BI423" s="194">
        <f>IF(N423="nulová",J423,0)</f>
        <v>0</v>
      </c>
      <c r="BJ423" s="193" t="s">
        <v>38</v>
      </c>
      <c r="BK423" s="194">
        <f>ROUND(I423*H423,2)</f>
        <v>0</v>
      </c>
      <c r="BL423" s="193" t="s">
        <v>115</v>
      </c>
      <c r="BM423" s="193" t="s">
        <v>514</v>
      </c>
    </row>
    <row r="424" spans="2:65" s="188" customFormat="1" ht="27" x14ac:dyDescent="0.3">
      <c r="B424" s="189"/>
      <c r="D424" s="236" t="s">
        <v>250</v>
      </c>
      <c r="F424" s="256" t="s">
        <v>515</v>
      </c>
      <c r="I424" s="255"/>
      <c r="L424" s="189"/>
      <c r="M424" s="254"/>
      <c r="N424" s="223"/>
      <c r="O424" s="223"/>
      <c r="P424" s="223"/>
      <c r="Q424" s="223"/>
      <c r="R424" s="223"/>
      <c r="S424" s="223"/>
      <c r="T424" s="253"/>
      <c r="AT424" s="193" t="s">
        <v>250</v>
      </c>
      <c r="AU424" s="193" t="s">
        <v>42</v>
      </c>
    </row>
    <row r="425" spans="2:65" s="257" customFormat="1" x14ac:dyDescent="0.3">
      <c r="B425" s="262"/>
      <c r="D425" s="236" t="s">
        <v>117</v>
      </c>
      <c r="E425" s="258" t="s">
        <v>1</v>
      </c>
      <c r="F425" s="264" t="s">
        <v>404</v>
      </c>
      <c r="H425" s="258" t="s">
        <v>1</v>
      </c>
      <c r="I425" s="263"/>
      <c r="L425" s="262"/>
      <c r="M425" s="261"/>
      <c r="N425" s="260"/>
      <c r="O425" s="260"/>
      <c r="P425" s="260"/>
      <c r="Q425" s="260"/>
      <c r="R425" s="260"/>
      <c r="S425" s="260"/>
      <c r="T425" s="259"/>
      <c r="AT425" s="258" t="s">
        <v>117</v>
      </c>
      <c r="AU425" s="258" t="s">
        <v>42</v>
      </c>
      <c r="AV425" s="257" t="s">
        <v>38</v>
      </c>
      <c r="AW425" s="257" t="s">
        <v>19</v>
      </c>
      <c r="AX425" s="257" t="s">
        <v>37</v>
      </c>
      <c r="AY425" s="258" t="s">
        <v>108</v>
      </c>
    </row>
    <row r="426" spans="2:65" s="257" customFormat="1" x14ac:dyDescent="0.3">
      <c r="B426" s="262"/>
      <c r="D426" s="236" t="s">
        <v>117</v>
      </c>
      <c r="E426" s="258" t="s">
        <v>1</v>
      </c>
      <c r="F426" s="264" t="s">
        <v>477</v>
      </c>
      <c r="H426" s="258" t="s">
        <v>1</v>
      </c>
      <c r="I426" s="263"/>
      <c r="L426" s="262"/>
      <c r="M426" s="261"/>
      <c r="N426" s="260"/>
      <c r="O426" s="260"/>
      <c r="P426" s="260"/>
      <c r="Q426" s="260"/>
      <c r="R426" s="260"/>
      <c r="S426" s="260"/>
      <c r="T426" s="259"/>
      <c r="AT426" s="258" t="s">
        <v>117</v>
      </c>
      <c r="AU426" s="258" t="s">
        <v>42</v>
      </c>
      <c r="AV426" s="257" t="s">
        <v>38</v>
      </c>
      <c r="AW426" s="257" t="s">
        <v>19</v>
      </c>
      <c r="AX426" s="257" t="s">
        <v>37</v>
      </c>
      <c r="AY426" s="258" t="s">
        <v>108</v>
      </c>
    </row>
    <row r="427" spans="2:65" s="227" customFormat="1" x14ac:dyDescent="0.3">
      <c r="B427" s="232"/>
      <c r="D427" s="236" t="s">
        <v>117</v>
      </c>
      <c r="E427" s="228" t="s">
        <v>1</v>
      </c>
      <c r="F427" s="235" t="s">
        <v>478</v>
      </c>
      <c r="H427" s="234">
        <v>8.52</v>
      </c>
      <c r="I427" s="233"/>
      <c r="L427" s="232"/>
      <c r="M427" s="231"/>
      <c r="N427" s="230"/>
      <c r="O427" s="230"/>
      <c r="P427" s="230"/>
      <c r="Q427" s="230"/>
      <c r="R427" s="230"/>
      <c r="S427" s="230"/>
      <c r="T427" s="229"/>
      <c r="AT427" s="228" t="s">
        <v>117</v>
      </c>
      <c r="AU427" s="228" t="s">
        <v>42</v>
      </c>
      <c r="AV427" s="227" t="s">
        <v>42</v>
      </c>
      <c r="AW427" s="227" t="s">
        <v>19</v>
      </c>
      <c r="AX427" s="227" t="s">
        <v>37</v>
      </c>
      <c r="AY427" s="228" t="s">
        <v>108</v>
      </c>
    </row>
    <row r="428" spans="2:65" s="227" customFormat="1" x14ac:dyDescent="0.3">
      <c r="B428" s="232"/>
      <c r="D428" s="236" t="s">
        <v>117</v>
      </c>
      <c r="E428" s="228" t="s">
        <v>1</v>
      </c>
      <c r="F428" s="235" t="s">
        <v>479</v>
      </c>
      <c r="H428" s="234">
        <v>6</v>
      </c>
      <c r="I428" s="233"/>
      <c r="L428" s="232"/>
      <c r="M428" s="231"/>
      <c r="N428" s="230"/>
      <c r="O428" s="230"/>
      <c r="P428" s="230"/>
      <c r="Q428" s="230"/>
      <c r="R428" s="230"/>
      <c r="S428" s="230"/>
      <c r="T428" s="229"/>
      <c r="AT428" s="228" t="s">
        <v>117</v>
      </c>
      <c r="AU428" s="228" t="s">
        <v>42</v>
      </c>
      <c r="AV428" s="227" t="s">
        <v>42</v>
      </c>
      <c r="AW428" s="227" t="s">
        <v>19</v>
      </c>
      <c r="AX428" s="227" t="s">
        <v>37</v>
      </c>
      <c r="AY428" s="228" t="s">
        <v>108</v>
      </c>
    </row>
    <row r="429" spans="2:65" s="227" customFormat="1" x14ac:dyDescent="0.3">
      <c r="B429" s="232"/>
      <c r="D429" s="236" t="s">
        <v>117</v>
      </c>
      <c r="E429" s="228" t="s">
        <v>1</v>
      </c>
      <c r="F429" s="235" t="s">
        <v>480</v>
      </c>
      <c r="H429" s="234">
        <v>6.18</v>
      </c>
      <c r="I429" s="233"/>
      <c r="L429" s="232"/>
      <c r="M429" s="231"/>
      <c r="N429" s="230"/>
      <c r="O429" s="230"/>
      <c r="P429" s="230"/>
      <c r="Q429" s="230"/>
      <c r="R429" s="230"/>
      <c r="S429" s="230"/>
      <c r="T429" s="229"/>
      <c r="AT429" s="228" t="s">
        <v>117</v>
      </c>
      <c r="AU429" s="228" t="s">
        <v>42</v>
      </c>
      <c r="AV429" s="227" t="s">
        <v>42</v>
      </c>
      <c r="AW429" s="227" t="s">
        <v>19</v>
      </c>
      <c r="AX429" s="227" t="s">
        <v>37</v>
      </c>
      <c r="AY429" s="228" t="s">
        <v>108</v>
      </c>
    </row>
    <row r="430" spans="2:65" s="227" customFormat="1" x14ac:dyDescent="0.3">
      <c r="B430" s="232"/>
      <c r="D430" s="236" t="s">
        <v>117</v>
      </c>
      <c r="E430" s="228" t="s">
        <v>1</v>
      </c>
      <c r="F430" s="235" t="s">
        <v>481</v>
      </c>
      <c r="H430" s="234">
        <v>7.56</v>
      </c>
      <c r="I430" s="233"/>
      <c r="L430" s="232"/>
      <c r="M430" s="231"/>
      <c r="N430" s="230"/>
      <c r="O430" s="230"/>
      <c r="P430" s="230"/>
      <c r="Q430" s="230"/>
      <c r="R430" s="230"/>
      <c r="S430" s="230"/>
      <c r="T430" s="229"/>
      <c r="AT430" s="228" t="s">
        <v>117</v>
      </c>
      <c r="AU430" s="228" t="s">
        <v>42</v>
      </c>
      <c r="AV430" s="227" t="s">
        <v>42</v>
      </c>
      <c r="AW430" s="227" t="s">
        <v>19</v>
      </c>
      <c r="AX430" s="227" t="s">
        <v>37</v>
      </c>
      <c r="AY430" s="228" t="s">
        <v>108</v>
      </c>
    </row>
    <row r="431" spans="2:65" s="227" customFormat="1" x14ac:dyDescent="0.3">
      <c r="B431" s="232"/>
      <c r="D431" s="236" t="s">
        <v>117</v>
      </c>
      <c r="E431" s="228" t="s">
        <v>1</v>
      </c>
      <c r="F431" s="235" t="s">
        <v>482</v>
      </c>
      <c r="H431" s="234">
        <v>6.9</v>
      </c>
      <c r="I431" s="233"/>
      <c r="L431" s="232"/>
      <c r="M431" s="231"/>
      <c r="N431" s="230"/>
      <c r="O431" s="230"/>
      <c r="P431" s="230"/>
      <c r="Q431" s="230"/>
      <c r="R431" s="230"/>
      <c r="S431" s="230"/>
      <c r="T431" s="229"/>
      <c r="AT431" s="228" t="s">
        <v>117</v>
      </c>
      <c r="AU431" s="228" t="s">
        <v>42</v>
      </c>
      <c r="AV431" s="227" t="s">
        <v>42</v>
      </c>
      <c r="AW431" s="227" t="s">
        <v>19</v>
      </c>
      <c r="AX431" s="227" t="s">
        <v>37</v>
      </c>
      <c r="AY431" s="228" t="s">
        <v>108</v>
      </c>
    </row>
    <row r="432" spans="2:65" s="227" customFormat="1" x14ac:dyDescent="0.3">
      <c r="B432" s="232"/>
      <c r="D432" s="236" t="s">
        <v>117</v>
      </c>
      <c r="E432" s="228" t="s">
        <v>1</v>
      </c>
      <c r="F432" s="235" t="s">
        <v>483</v>
      </c>
      <c r="H432" s="234">
        <v>4.8600000000000003</v>
      </c>
      <c r="I432" s="233"/>
      <c r="L432" s="232"/>
      <c r="M432" s="231"/>
      <c r="N432" s="230"/>
      <c r="O432" s="230"/>
      <c r="P432" s="230"/>
      <c r="Q432" s="230"/>
      <c r="R432" s="230"/>
      <c r="S432" s="230"/>
      <c r="T432" s="229"/>
      <c r="AT432" s="228" t="s">
        <v>117</v>
      </c>
      <c r="AU432" s="228" t="s">
        <v>42</v>
      </c>
      <c r="AV432" s="227" t="s">
        <v>42</v>
      </c>
      <c r="AW432" s="227" t="s">
        <v>19</v>
      </c>
      <c r="AX432" s="227" t="s">
        <v>37</v>
      </c>
      <c r="AY432" s="228" t="s">
        <v>108</v>
      </c>
    </row>
    <row r="433" spans="2:51" s="227" customFormat="1" x14ac:dyDescent="0.3">
      <c r="B433" s="232"/>
      <c r="D433" s="236" t="s">
        <v>117</v>
      </c>
      <c r="E433" s="228" t="s">
        <v>1</v>
      </c>
      <c r="F433" s="235" t="s">
        <v>484</v>
      </c>
      <c r="H433" s="234">
        <v>7.2</v>
      </c>
      <c r="I433" s="233"/>
      <c r="L433" s="232"/>
      <c r="M433" s="231"/>
      <c r="N433" s="230"/>
      <c r="O433" s="230"/>
      <c r="P433" s="230"/>
      <c r="Q433" s="230"/>
      <c r="R433" s="230"/>
      <c r="S433" s="230"/>
      <c r="T433" s="229"/>
      <c r="AT433" s="228" t="s">
        <v>117</v>
      </c>
      <c r="AU433" s="228" t="s">
        <v>42</v>
      </c>
      <c r="AV433" s="227" t="s">
        <v>42</v>
      </c>
      <c r="AW433" s="227" t="s">
        <v>19</v>
      </c>
      <c r="AX433" s="227" t="s">
        <v>37</v>
      </c>
      <c r="AY433" s="228" t="s">
        <v>108</v>
      </c>
    </row>
    <row r="434" spans="2:51" s="227" customFormat="1" x14ac:dyDescent="0.3">
      <c r="B434" s="232"/>
      <c r="D434" s="236" t="s">
        <v>117</v>
      </c>
      <c r="E434" s="228" t="s">
        <v>1</v>
      </c>
      <c r="F434" s="235" t="s">
        <v>485</v>
      </c>
      <c r="H434" s="234">
        <v>7.32</v>
      </c>
      <c r="I434" s="233"/>
      <c r="L434" s="232"/>
      <c r="M434" s="231"/>
      <c r="N434" s="230"/>
      <c r="O434" s="230"/>
      <c r="P434" s="230"/>
      <c r="Q434" s="230"/>
      <c r="R434" s="230"/>
      <c r="S434" s="230"/>
      <c r="T434" s="229"/>
      <c r="AT434" s="228" t="s">
        <v>117</v>
      </c>
      <c r="AU434" s="228" t="s">
        <v>42</v>
      </c>
      <c r="AV434" s="227" t="s">
        <v>42</v>
      </c>
      <c r="AW434" s="227" t="s">
        <v>19</v>
      </c>
      <c r="AX434" s="227" t="s">
        <v>37</v>
      </c>
      <c r="AY434" s="228" t="s">
        <v>108</v>
      </c>
    </row>
    <row r="435" spans="2:51" s="227" customFormat="1" x14ac:dyDescent="0.3">
      <c r="B435" s="232"/>
      <c r="D435" s="236" t="s">
        <v>117</v>
      </c>
      <c r="E435" s="228" t="s">
        <v>1</v>
      </c>
      <c r="F435" s="235" t="s">
        <v>486</v>
      </c>
      <c r="H435" s="234">
        <v>5.4</v>
      </c>
      <c r="I435" s="233"/>
      <c r="L435" s="232"/>
      <c r="M435" s="231"/>
      <c r="N435" s="230"/>
      <c r="O435" s="230"/>
      <c r="P435" s="230"/>
      <c r="Q435" s="230"/>
      <c r="R435" s="230"/>
      <c r="S435" s="230"/>
      <c r="T435" s="229"/>
      <c r="AT435" s="228" t="s">
        <v>117</v>
      </c>
      <c r="AU435" s="228" t="s">
        <v>42</v>
      </c>
      <c r="AV435" s="227" t="s">
        <v>42</v>
      </c>
      <c r="AW435" s="227" t="s">
        <v>19</v>
      </c>
      <c r="AX435" s="227" t="s">
        <v>37</v>
      </c>
      <c r="AY435" s="228" t="s">
        <v>108</v>
      </c>
    </row>
    <row r="436" spans="2:51" s="227" customFormat="1" x14ac:dyDescent="0.3">
      <c r="B436" s="232"/>
      <c r="D436" s="236" t="s">
        <v>117</v>
      </c>
      <c r="E436" s="228" t="s">
        <v>1</v>
      </c>
      <c r="F436" s="235" t="s">
        <v>487</v>
      </c>
      <c r="H436" s="234">
        <v>5.58</v>
      </c>
      <c r="I436" s="233"/>
      <c r="L436" s="232"/>
      <c r="M436" s="231"/>
      <c r="N436" s="230"/>
      <c r="O436" s="230"/>
      <c r="P436" s="230"/>
      <c r="Q436" s="230"/>
      <c r="R436" s="230"/>
      <c r="S436" s="230"/>
      <c r="T436" s="229"/>
      <c r="AT436" s="228" t="s">
        <v>117</v>
      </c>
      <c r="AU436" s="228" t="s">
        <v>42</v>
      </c>
      <c r="AV436" s="227" t="s">
        <v>42</v>
      </c>
      <c r="AW436" s="227" t="s">
        <v>19</v>
      </c>
      <c r="AX436" s="227" t="s">
        <v>37</v>
      </c>
      <c r="AY436" s="228" t="s">
        <v>108</v>
      </c>
    </row>
    <row r="437" spans="2:51" s="227" customFormat="1" x14ac:dyDescent="0.3">
      <c r="B437" s="232"/>
      <c r="D437" s="236" t="s">
        <v>117</v>
      </c>
      <c r="E437" s="228" t="s">
        <v>1</v>
      </c>
      <c r="F437" s="235" t="s">
        <v>488</v>
      </c>
      <c r="H437" s="234">
        <v>4.9800000000000004</v>
      </c>
      <c r="I437" s="233"/>
      <c r="L437" s="232"/>
      <c r="M437" s="231"/>
      <c r="N437" s="230"/>
      <c r="O437" s="230"/>
      <c r="P437" s="230"/>
      <c r="Q437" s="230"/>
      <c r="R437" s="230"/>
      <c r="S437" s="230"/>
      <c r="T437" s="229"/>
      <c r="AT437" s="228" t="s">
        <v>117</v>
      </c>
      <c r="AU437" s="228" t="s">
        <v>42</v>
      </c>
      <c r="AV437" s="227" t="s">
        <v>42</v>
      </c>
      <c r="AW437" s="227" t="s">
        <v>19</v>
      </c>
      <c r="AX437" s="227" t="s">
        <v>37</v>
      </c>
      <c r="AY437" s="228" t="s">
        <v>108</v>
      </c>
    </row>
    <row r="438" spans="2:51" s="227" customFormat="1" x14ac:dyDescent="0.3">
      <c r="B438" s="232"/>
      <c r="D438" s="236" t="s">
        <v>117</v>
      </c>
      <c r="E438" s="228" t="s">
        <v>1</v>
      </c>
      <c r="F438" s="235" t="s">
        <v>489</v>
      </c>
      <c r="H438" s="234">
        <v>12.24</v>
      </c>
      <c r="I438" s="233"/>
      <c r="L438" s="232"/>
      <c r="M438" s="231"/>
      <c r="N438" s="230"/>
      <c r="O438" s="230"/>
      <c r="P438" s="230"/>
      <c r="Q438" s="230"/>
      <c r="R438" s="230"/>
      <c r="S438" s="230"/>
      <c r="T438" s="229"/>
      <c r="AT438" s="228" t="s">
        <v>117</v>
      </c>
      <c r="AU438" s="228" t="s">
        <v>42</v>
      </c>
      <c r="AV438" s="227" t="s">
        <v>42</v>
      </c>
      <c r="AW438" s="227" t="s">
        <v>19</v>
      </c>
      <c r="AX438" s="227" t="s">
        <v>37</v>
      </c>
      <c r="AY438" s="228" t="s">
        <v>108</v>
      </c>
    </row>
    <row r="439" spans="2:51" s="227" customFormat="1" x14ac:dyDescent="0.3">
      <c r="B439" s="232"/>
      <c r="D439" s="236" t="s">
        <v>117</v>
      </c>
      <c r="E439" s="228" t="s">
        <v>1</v>
      </c>
      <c r="F439" s="235" t="s">
        <v>490</v>
      </c>
      <c r="H439" s="234">
        <v>7.14</v>
      </c>
      <c r="I439" s="233"/>
      <c r="L439" s="232"/>
      <c r="M439" s="231"/>
      <c r="N439" s="230"/>
      <c r="O439" s="230"/>
      <c r="P439" s="230"/>
      <c r="Q439" s="230"/>
      <c r="R439" s="230"/>
      <c r="S439" s="230"/>
      <c r="T439" s="229"/>
      <c r="AT439" s="228" t="s">
        <v>117</v>
      </c>
      <c r="AU439" s="228" t="s">
        <v>42</v>
      </c>
      <c r="AV439" s="227" t="s">
        <v>42</v>
      </c>
      <c r="AW439" s="227" t="s">
        <v>19</v>
      </c>
      <c r="AX439" s="227" t="s">
        <v>37</v>
      </c>
      <c r="AY439" s="228" t="s">
        <v>108</v>
      </c>
    </row>
    <row r="440" spans="2:51" s="227" customFormat="1" x14ac:dyDescent="0.3">
      <c r="B440" s="232"/>
      <c r="D440" s="236" t="s">
        <v>117</v>
      </c>
      <c r="E440" s="228" t="s">
        <v>1</v>
      </c>
      <c r="F440" s="235" t="s">
        <v>491</v>
      </c>
      <c r="H440" s="234">
        <v>12.42</v>
      </c>
      <c r="I440" s="233"/>
      <c r="L440" s="232"/>
      <c r="M440" s="231"/>
      <c r="N440" s="230"/>
      <c r="O440" s="230"/>
      <c r="P440" s="230"/>
      <c r="Q440" s="230"/>
      <c r="R440" s="230"/>
      <c r="S440" s="230"/>
      <c r="T440" s="229"/>
      <c r="AT440" s="228" t="s">
        <v>117</v>
      </c>
      <c r="AU440" s="228" t="s">
        <v>42</v>
      </c>
      <c r="AV440" s="227" t="s">
        <v>42</v>
      </c>
      <c r="AW440" s="227" t="s">
        <v>19</v>
      </c>
      <c r="AX440" s="227" t="s">
        <v>37</v>
      </c>
      <c r="AY440" s="228" t="s">
        <v>108</v>
      </c>
    </row>
    <row r="441" spans="2:51" s="227" customFormat="1" x14ac:dyDescent="0.3">
      <c r="B441" s="232"/>
      <c r="D441" s="236" t="s">
        <v>117</v>
      </c>
      <c r="E441" s="228" t="s">
        <v>1</v>
      </c>
      <c r="F441" s="235" t="s">
        <v>492</v>
      </c>
      <c r="H441" s="234">
        <v>9.24</v>
      </c>
      <c r="I441" s="233"/>
      <c r="L441" s="232"/>
      <c r="M441" s="231"/>
      <c r="N441" s="230"/>
      <c r="O441" s="230"/>
      <c r="P441" s="230"/>
      <c r="Q441" s="230"/>
      <c r="R441" s="230"/>
      <c r="S441" s="230"/>
      <c r="T441" s="229"/>
      <c r="AT441" s="228" t="s">
        <v>117</v>
      </c>
      <c r="AU441" s="228" t="s">
        <v>42</v>
      </c>
      <c r="AV441" s="227" t="s">
        <v>42</v>
      </c>
      <c r="AW441" s="227" t="s">
        <v>19</v>
      </c>
      <c r="AX441" s="227" t="s">
        <v>37</v>
      </c>
      <c r="AY441" s="228" t="s">
        <v>108</v>
      </c>
    </row>
    <row r="442" spans="2:51" s="227" customFormat="1" x14ac:dyDescent="0.3">
      <c r="B442" s="232"/>
      <c r="D442" s="236" t="s">
        <v>117</v>
      </c>
      <c r="E442" s="228" t="s">
        <v>1</v>
      </c>
      <c r="F442" s="235" t="s">
        <v>493</v>
      </c>
      <c r="H442" s="234">
        <v>5.52</v>
      </c>
      <c r="I442" s="233"/>
      <c r="L442" s="232"/>
      <c r="M442" s="231"/>
      <c r="N442" s="230"/>
      <c r="O442" s="230"/>
      <c r="P442" s="230"/>
      <c r="Q442" s="230"/>
      <c r="R442" s="230"/>
      <c r="S442" s="230"/>
      <c r="T442" s="229"/>
      <c r="AT442" s="228" t="s">
        <v>117</v>
      </c>
      <c r="AU442" s="228" t="s">
        <v>42</v>
      </c>
      <c r="AV442" s="227" t="s">
        <v>42</v>
      </c>
      <c r="AW442" s="227" t="s">
        <v>19</v>
      </c>
      <c r="AX442" s="227" t="s">
        <v>37</v>
      </c>
      <c r="AY442" s="228" t="s">
        <v>108</v>
      </c>
    </row>
    <row r="443" spans="2:51" s="227" customFormat="1" x14ac:dyDescent="0.3">
      <c r="B443" s="232"/>
      <c r="D443" s="236" t="s">
        <v>117</v>
      </c>
      <c r="E443" s="228" t="s">
        <v>1</v>
      </c>
      <c r="F443" s="235" t="s">
        <v>494</v>
      </c>
      <c r="H443" s="234">
        <v>5.7</v>
      </c>
      <c r="I443" s="233"/>
      <c r="L443" s="232"/>
      <c r="M443" s="231"/>
      <c r="N443" s="230"/>
      <c r="O443" s="230"/>
      <c r="P443" s="230"/>
      <c r="Q443" s="230"/>
      <c r="R443" s="230"/>
      <c r="S443" s="230"/>
      <c r="T443" s="229"/>
      <c r="AT443" s="228" t="s">
        <v>117</v>
      </c>
      <c r="AU443" s="228" t="s">
        <v>42</v>
      </c>
      <c r="AV443" s="227" t="s">
        <v>42</v>
      </c>
      <c r="AW443" s="227" t="s">
        <v>19</v>
      </c>
      <c r="AX443" s="227" t="s">
        <v>37</v>
      </c>
      <c r="AY443" s="228" t="s">
        <v>108</v>
      </c>
    </row>
    <row r="444" spans="2:51" s="227" customFormat="1" x14ac:dyDescent="0.3">
      <c r="B444" s="232"/>
      <c r="D444" s="236" t="s">
        <v>117</v>
      </c>
      <c r="E444" s="228" t="s">
        <v>1</v>
      </c>
      <c r="F444" s="235" t="s">
        <v>495</v>
      </c>
      <c r="H444" s="234">
        <v>9.9600000000000009</v>
      </c>
      <c r="I444" s="233"/>
      <c r="L444" s="232"/>
      <c r="M444" s="231"/>
      <c r="N444" s="230"/>
      <c r="O444" s="230"/>
      <c r="P444" s="230"/>
      <c r="Q444" s="230"/>
      <c r="R444" s="230"/>
      <c r="S444" s="230"/>
      <c r="T444" s="229"/>
      <c r="AT444" s="228" t="s">
        <v>117</v>
      </c>
      <c r="AU444" s="228" t="s">
        <v>42</v>
      </c>
      <c r="AV444" s="227" t="s">
        <v>42</v>
      </c>
      <c r="AW444" s="227" t="s">
        <v>19</v>
      </c>
      <c r="AX444" s="227" t="s">
        <v>37</v>
      </c>
      <c r="AY444" s="228" t="s">
        <v>108</v>
      </c>
    </row>
    <row r="445" spans="2:51" s="227" customFormat="1" x14ac:dyDescent="0.3">
      <c r="B445" s="232"/>
      <c r="D445" s="236" t="s">
        <v>117</v>
      </c>
      <c r="E445" s="228" t="s">
        <v>1</v>
      </c>
      <c r="F445" s="235" t="s">
        <v>494</v>
      </c>
      <c r="H445" s="234">
        <v>5.7</v>
      </c>
      <c r="I445" s="233"/>
      <c r="L445" s="232"/>
      <c r="M445" s="231"/>
      <c r="N445" s="230"/>
      <c r="O445" s="230"/>
      <c r="P445" s="230"/>
      <c r="Q445" s="230"/>
      <c r="R445" s="230"/>
      <c r="S445" s="230"/>
      <c r="T445" s="229"/>
      <c r="AT445" s="228" t="s">
        <v>117</v>
      </c>
      <c r="AU445" s="228" t="s">
        <v>42</v>
      </c>
      <c r="AV445" s="227" t="s">
        <v>42</v>
      </c>
      <c r="AW445" s="227" t="s">
        <v>19</v>
      </c>
      <c r="AX445" s="227" t="s">
        <v>37</v>
      </c>
      <c r="AY445" s="228" t="s">
        <v>108</v>
      </c>
    </row>
    <row r="446" spans="2:51" s="227" customFormat="1" x14ac:dyDescent="0.3">
      <c r="B446" s="232"/>
      <c r="D446" s="236" t="s">
        <v>117</v>
      </c>
      <c r="E446" s="228" t="s">
        <v>1</v>
      </c>
      <c r="F446" s="235" t="s">
        <v>496</v>
      </c>
      <c r="H446" s="234">
        <v>15.12</v>
      </c>
      <c r="I446" s="233"/>
      <c r="L446" s="232"/>
      <c r="M446" s="231"/>
      <c r="N446" s="230"/>
      <c r="O446" s="230"/>
      <c r="P446" s="230"/>
      <c r="Q446" s="230"/>
      <c r="R446" s="230"/>
      <c r="S446" s="230"/>
      <c r="T446" s="229"/>
      <c r="AT446" s="228" t="s">
        <v>117</v>
      </c>
      <c r="AU446" s="228" t="s">
        <v>42</v>
      </c>
      <c r="AV446" s="227" t="s">
        <v>42</v>
      </c>
      <c r="AW446" s="227" t="s">
        <v>19</v>
      </c>
      <c r="AX446" s="227" t="s">
        <v>37</v>
      </c>
      <c r="AY446" s="228" t="s">
        <v>108</v>
      </c>
    </row>
    <row r="447" spans="2:51" s="227" customFormat="1" x14ac:dyDescent="0.3">
      <c r="B447" s="232"/>
      <c r="D447" s="236" t="s">
        <v>117</v>
      </c>
      <c r="E447" s="228" t="s">
        <v>1</v>
      </c>
      <c r="F447" s="235" t="s">
        <v>497</v>
      </c>
      <c r="H447" s="234">
        <v>8.94</v>
      </c>
      <c r="I447" s="233"/>
      <c r="L447" s="232"/>
      <c r="M447" s="231"/>
      <c r="N447" s="230"/>
      <c r="O447" s="230"/>
      <c r="P447" s="230"/>
      <c r="Q447" s="230"/>
      <c r="R447" s="230"/>
      <c r="S447" s="230"/>
      <c r="T447" s="229"/>
      <c r="AT447" s="228" t="s">
        <v>117</v>
      </c>
      <c r="AU447" s="228" t="s">
        <v>42</v>
      </c>
      <c r="AV447" s="227" t="s">
        <v>42</v>
      </c>
      <c r="AW447" s="227" t="s">
        <v>19</v>
      </c>
      <c r="AX447" s="227" t="s">
        <v>37</v>
      </c>
      <c r="AY447" s="228" t="s">
        <v>108</v>
      </c>
    </row>
    <row r="448" spans="2:51" s="227" customFormat="1" x14ac:dyDescent="0.3">
      <c r="B448" s="232"/>
      <c r="D448" s="236" t="s">
        <v>117</v>
      </c>
      <c r="E448" s="228" t="s">
        <v>1</v>
      </c>
      <c r="F448" s="235" t="s">
        <v>498</v>
      </c>
      <c r="H448" s="234">
        <v>6.78</v>
      </c>
      <c r="I448" s="233"/>
      <c r="L448" s="232"/>
      <c r="M448" s="231"/>
      <c r="N448" s="230"/>
      <c r="O448" s="230"/>
      <c r="P448" s="230"/>
      <c r="Q448" s="230"/>
      <c r="R448" s="230"/>
      <c r="S448" s="230"/>
      <c r="T448" s="229"/>
      <c r="AT448" s="228" t="s">
        <v>117</v>
      </c>
      <c r="AU448" s="228" t="s">
        <v>42</v>
      </c>
      <c r="AV448" s="227" t="s">
        <v>42</v>
      </c>
      <c r="AW448" s="227" t="s">
        <v>19</v>
      </c>
      <c r="AX448" s="227" t="s">
        <v>37</v>
      </c>
      <c r="AY448" s="228" t="s">
        <v>108</v>
      </c>
    </row>
    <row r="449" spans="2:65" s="227" customFormat="1" x14ac:dyDescent="0.3">
      <c r="B449" s="232"/>
      <c r="D449" s="236" t="s">
        <v>117</v>
      </c>
      <c r="E449" s="228" t="s">
        <v>1</v>
      </c>
      <c r="F449" s="235" t="s">
        <v>499</v>
      </c>
      <c r="H449" s="234">
        <v>4.5599999999999996</v>
      </c>
      <c r="I449" s="233"/>
      <c r="L449" s="232"/>
      <c r="M449" s="231"/>
      <c r="N449" s="230"/>
      <c r="O449" s="230"/>
      <c r="P449" s="230"/>
      <c r="Q449" s="230"/>
      <c r="R449" s="230"/>
      <c r="S449" s="230"/>
      <c r="T449" s="229"/>
      <c r="AT449" s="228" t="s">
        <v>117</v>
      </c>
      <c r="AU449" s="228" t="s">
        <v>42</v>
      </c>
      <c r="AV449" s="227" t="s">
        <v>42</v>
      </c>
      <c r="AW449" s="227" t="s">
        <v>19</v>
      </c>
      <c r="AX449" s="227" t="s">
        <v>37</v>
      </c>
      <c r="AY449" s="228" t="s">
        <v>108</v>
      </c>
    </row>
    <row r="450" spans="2:65" s="227" customFormat="1" x14ac:dyDescent="0.3">
      <c r="B450" s="232"/>
      <c r="D450" s="236" t="s">
        <v>117</v>
      </c>
      <c r="E450" s="228" t="s">
        <v>1</v>
      </c>
      <c r="F450" s="235" t="s">
        <v>500</v>
      </c>
      <c r="H450" s="234">
        <v>6.36</v>
      </c>
      <c r="I450" s="233"/>
      <c r="L450" s="232"/>
      <c r="M450" s="231"/>
      <c r="N450" s="230"/>
      <c r="O450" s="230"/>
      <c r="P450" s="230"/>
      <c r="Q450" s="230"/>
      <c r="R450" s="230"/>
      <c r="S450" s="230"/>
      <c r="T450" s="229"/>
      <c r="AT450" s="228" t="s">
        <v>117</v>
      </c>
      <c r="AU450" s="228" t="s">
        <v>42</v>
      </c>
      <c r="AV450" s="227" t="s">
        <v>42</v>
      </c>
      <c r="AW450" s="227" t="s">
        <v>19</v>
      </c>
      <c r="AX450" s="227" t="s">
        <v>37</v>
      </c>
      <c r="AY450" s="228" t="s">
        <v>108</v>
      </c>
    </row>
    <row r="451" spans="2:65" s="227" customFormat="1" x14ac:dyDescent="0.3">
      <c r="B451" s="232"/>
      <c r="D451" s="236" t="s">
        <v>117</v>
      </c>
      <c r="E451" s="228" t="s">
        <v>1</v>
      </c>
      <c r="F451" s="235" t="s">
        <v>501</v>
      </c>
      <c r="H451" s="234">
        <v>7.56</v>
      </c>
      <c r="I451" s="233"/>
      <c r="L451" s="232"/>
      <c r="M451" s="231"/>
      <c r="N451" s="230"/>
      <c r="O451" s="230"/>
      <c r="P451" s="230"/>
      <c r="Q451" s="230"/>
      <c r="R451" s="230"/>
      <c r="S451" s="230"/>
      <c r="T451" s="229"/>
      <c r="AT451" s="228" t="s">
        <v>117</v>
      </c>
      <c r="AU451" s="228" t="s">
        <v>42</v>
      </c>
      <c r="AV451" s="227" t="s">
        <v>42</v>
      </c>
      <c r="AW451" s="227" t="s">
        <v>19</v>
      </c>
      <c r="AX451" s="227" t="s">
        <v>37</v>
      </c>
      <c r="AY451" s="228" t="s">
        <v>108</v>
      </c>
    </row>
    <row r="452" spans="2:65" s="227" customFormat="1" x14ac:dyDescent="0.3">
      <c r="B452" s="232"/>
      <c r="D452" s="236" t="s">
        <v>117</v>
      </c>
      <c r="E452" s="228" t="s">
        <v>1</v>
      </c>
      <c r="F452" s="235" t="s">
        <v>502</v>
      </c>
      <c r="H452" s="234">
        <v>7.44</v>
      </c>
      <c r="I452" s="233"/>
      <c r="L452" s="232"/>
      <c r="M452" s="231"/>
      <c r="N452" s="230"/>
      <c r="O452" s="230"/>
      <c r="P452" s="230"/>
      <c r="Q452" s="230"/>
      <c r="R452" s="230"/>
      <c r="S452" s="230"/>
      <c r="T452" s="229"/>
      <c r="AT452" s="228" t="s">
        <v>117</v>
      </c>
      <c r="AU452" s="228" t="s">
        <v>42</v>
      </c>
      <c r="AV452" s="227" t="s">
        <v>42</v>
      </c>
      <c r="AW452" s="227" t="s">
        <v>19</v>
      </c>
      <c r="AX452" s="227" t="s">
        <v>37</v>
      </c>
      <c r="AY452" s="228" t="s">
        <v>108</v>
      </c>
    </row>
    <row r="453" spans="2:65" s="227" customFormat="1" x14ac:dyDescent="0.3">
      <c r="B453" s="232"/>
      <c r="D453" s="236" t="s">
        <v>117</v>
      </c>
      <c r="E453" s="228" t="s">
        <v>1</v>
      </c>
      <c r="F453" s="235" t="s">
        <v>503</v>
      </c>
      <c r="H453" s="234">
        <v>6.96</v>
      </c>
      <c r="I453" s="233"/>
      <c r="L453" s="232"/>
      <c r="M453" s="231"/>
      <c r="N453" s="230"/>
      <c r="O453" s="230"/>
      <c r="P453" s="230"/>
      <c r="Q453" s="230"/>
      <c r="R453" s="230"/>
      <c r="S453" s="230"/>
      <c r="T453" s="229"/>
      <c r="AT453" s="228" t="s">
        <v>117</v>
      </c>
      <c r="AU453" s="228" t="s">
        <v>42</v>
      </c>
      <c r="AV453" s="227" t="s">
        <v>42</v>
      </c>
      <c r="AW453" s="227" t="s">
        <v>19</v>
      </c>
      <c r="AX453" s="227" t="s">
        <v>37</v>
      </c>
      <c r="AY453" s="228" t="s">
        <v>108</v>
      </c>
    </row>
    <row r="454" spans="2:65" s="227" customFormat="1" x14ac:dyDescent="0.3">
      <c r="B454" s="232"/>
      <c r="D454" s="236" t="s">
        <v>117</v>
      </c>
      <c r="E454" s="228" t="s">
        <v>1</v>
      </c>
      <c r="F454" s="235" t="s">
        <v>504</v>
      </c>
      <c r="H454" s="234">
        <v>8.1</v>
      </c>
      <c r="I454" s="233"/>
      <c r="L454" s="232"/>
      <c r="M454" s="231"/>
      <c r="N454" s="230"/>
      <c r="O454" s="230"/>
      <c r="P454" s="230"/>
      <c r="Q454" s="230"/>
      <c r="R454" s="230"/>
      <c r="S454" s="230"/>
      <c r="T454" s="229"/>
      <c r="AT454" s="228" t="s">
        <v>117</v>
      </c>
      <c r="AU454" s="228" t="s">
        <v>42</v>
      </c>
      <c r="AV454" s="227" t="s">
        <v>42</v>
      </c>
      <c r="AW454" s="227" t="s">
        <v>19</v>
      </c>
      <c r="AX454" s="227" t="s">
        <v>37</v>
      </c>
      <c r="AY454" s="228" t="s">
        <v>108</v>
      </c>
    </row>
    <row r="455" spans="2:65" s="227" customFormat="1" x14ac:dyDescent="0.3">
      <c r="B455" s="232"/>
      <c r="D455" s="236" t="s">
        <v>117</v>
      </c>
      <c r="E455" s="228" t="s">
        <v>1</v>
      </c>
      <c r="F455" s="235" t="s">
        <v>505</v>
      </c>
      <c r="H455" s="234">
        <v>6.72</v>
      </c>
      <c r="I455" s="233"/>
      <c r="L455" s="232"/>
      <c r="M455" s="231"/>
      <c r="N455" s="230"/>
      <c r="O455" s="230"/>
      <c r="P455" s="230"/>
      <c r="Q455" s="230"/>
      <c r="R455" s="230"/>
      <c r="S455" s="230"/>
      <c r="T455" s="229"/>
      <c r="AT455" s="228" t="s">
        <v>117</v>
      </c>
      <c r="AU455" s="228" t="s">
        <v>42</v>
      </c>
      <c r="AV455" s="227" t="s">
        <v>42</v>
      </c>
      <c r="AW455" s="227" t="s">
        <v>19</v>
      </c>
      <c r="AX455" s="227" t="s">
        <v>37</v>
      </c>
      <c r="AY455" s="228" t="s">
        <v>108</v>
      </c>
    </row>
    <row r="456" spans="2:65" s="227" customFormat="1" x14ac:dyDescent="0.3">
      <c r="B456" s="232"/>
      <c r="D456" s="236" t="s">
        <v>117</v>
      </c>
      <c r="E456" s="228" t="s">
        <v>1</v>
      </c>
      <c r="F456" s="235" t="s">
        <v>506</v>
      </c>
      <c r="H456" s="234">
        <v>10.32</v>
      </c>
      <c r="I456" s="233"/>
      <c r="L456" s="232"/>
      <c r="M456" s="231"/>
      <c r="N456" s="230"/>
      <c r="O456" s="230"/>
      <c r="P456" s="230"/>
      <c r="Q456" s="230"/>
      <c r="R456" s="230"/>
      <c r="S456" s="230"/>
      <c r="T456" s="229"/>
      <c r="AT456" s="228" t="s">
        <v>117</v>
      </c>
      <c r="AU456" s="228" t="s">
        <v>42</v>
      </c>
      <c r="AV456" s="227" t="s">
        <v>42</v>
      </c>
      <c r="AW456" s="227" t="s">
        <v>19</v>
      </c>
      <c r="AX456" s="227" t="s">
        <v>37</v>
      </c>
      <c r="AY456" s="228" t="s">
        <v>108</v>
      </c>
    </row>
    <row r="457" spans="2:65" s="227" customFormat="1" x14ac:dyDescent="0.3">
      <c r="B457" s="232"/>
      <c r="D457" s="236" t="s">
        <v>117</v>
      </c>
      <c r="E457" s="228" t="s">
        <v>1</v>
      </c>
      <c r="F457" s="235" t="s">
        <v>507</v>
      </c>
      <c r="H457" s="234">
        <v>10.199999999999999</v>
      </c>
      <c r="I457" s="233"/>
      <c r="L457" s="232"/>
      <c r="M457" s="231"/>
      <c r="N457" s="230"/>
      <c r="O457" s="230"/>
      <c r="P457" s="230"/>
      <c r="Q457" s="230"/>
      <c r="R457" s="230"/>
      <c r="S457" s="230"/>
      <c r="T457" s="229"/>
      <c r="AT457" s="228" t="s">
        <v>117</v>
      </c>
      <c r="AU457" s="228" t="s">
        <v>42</v>
      </c>
      <c r="AV457" s="227" t="s">
        <v>42</v>
      </c>
      <c r="AW457" s="227" t="s">
        <v>19</v>
      </c>
      <c r="AX457" s="227" t="s">
        <v>37</v>
      </c>
      <c r="AY457" s="228" t="s">
        <v>108</v>
      </c>
    </row>
    <row r="458" spans="2:65" s="227" customFormat="1" x14ac:dyDescent="0.3">
      <c r="B458" s="232"/>
      <c r="D458" s="236" t="s">
        <v>117</v>
      </c>
      <c r="E458" s="228" t="s">
        <v>1</v>
      </c>
      <c r="F458" s="235" t="s">
        <v>508</v>
      </c>
      <c r="H458" s="234">
        <v>8.64</v>
      </c>
      <c r="I458" s="233"/>
      <c r="L458" s="232"/>
      <c r="M458" s="231"/>
      <c r="N458" s="230"/>
      <c r="O458" s="230"/>
      <c r="P458" s="230"/>
      <c r="Q458" s="230"/>
      <c r="R458" s="230"/>
      <c r="S458" s="230"/>
      <c r="T458" s="229"/>
      <c r="AT458" s="228" t="s">
        <v>117</v>
      </c>
      <c r="AU458" s="228" t="s">
        <v>42</v>
      </c>
      <c r="AV458" s="227" t="s">
        <v>42</v>
      </c>
      <c r="AW458" s="227" t="s">
        <v>19</v>
      </c>
      <c r="AX458" s="227" t="s">
        <v>37</v>
      </c>
      <c r="AY458" s="228" t="s">
        <v>108</v>
      </c>
    </row>
    <row r="459" spans="2:65" s="227" customFormat="1" x14ac:dyDescent="0.3">
      <c r="B459" s="232"/>
      <c r="D459" s="240" t="s">
        <v>117</v>
      </c>
      <c r="F459" s="238" t="s">
        <v>516</v>
      </c>
      <c r="H459" s="237">
        <v>263.34800000000001</v>
      </c>
      <c r="I459" s="233"/>
      <c r="L459" s="232"/>
      <c r="M459" s="231"/>
      <c r="N459" s="230"/>
      <c r="O459" s="230"/>
      <c r="P459" s="230"/>
      <c r="Q459" s="230"/>
      <c r="R459" s="230"/>
      <c r="S459" s="230"/>
      <c r="T459" s="229"/>
      <c r="AT459" s="228" t="s">
        <v>117</v>
      </c>
      <c r="AU459" s="228" t="s">
        <v>42</v>
      </c>
      <c r="AV459" s="227" t="s">
        <v>42</v>
      </c>
      <c r="AW459" s="227" t="s">
        <v>2</v>
      </c>
      <c r="AX459" s="227" t="s">
        <v>38</v>
      </c>
      <c r="AY459" s="228" t="s">
        <v>108</v>
      </c>
    </row>
    <row r="460" spans="2:65" s="188" customFormat="1" ht="22.5" customHeight="1" x14ac:dyDescent="0.3">
      <c r="B460" s="207"/>
      <c r="C460" s="252" t="s">
        <v>517</v>
      </c>
      <c r="D460" s="252" t="s">
        <v>186</v>
      </c>
      <c r="E460" s="251" t="s">
        <v>330</v>
      </c>
      <c r="F460" s="246" t="s">
        <v>331</v>
      </c>
      <c r="G460" s="250" t="s">
        <v>113</v>
      </c>
      <c r="H460" s="249">
        <v>8.9450000000000003</v>
      </c>
      <c r="I460" s="248"/>
      <c r="J460" s="247">
        <f>ROUND(I460*H460,2)</f>
        <v>0</v>
      </c>
      <c r="K460" s="246" t="s">
        <v>1</v>
      </c>
      <c r="L460" s="245"/>
      <c r="M460" s="244" t="s">
        <v>1</v>
      </c>
      <c r="N460" s="243" t="s">
        <v>26</v>
      </c>
      <c r="O460" s="223"/>
      <c r="P460" s="222">
        <f>O460*H460</f>
        <v>0</v>
      </c>
      <c r="Q460" s="222">
        <v>1.8E-3</v>
      </c>
      <c r="R460" s="222">
        <f>Q460*H460</f>
        <v>1.6101000000000001E-2</v>
      </c>
      <c r="S460" s="222">
        <v>0</v>
      </c>
      <c r="T460" s="221">
        <f>S460*H460</f>
        <v>0</v>
      </c>
      <c r="AR460" s="193" t="s">
        <v>153</v>
      </c>
      <c r="AT460" s="193" t="s">
        <v>186</v>
      </c>
      <c r="AU460" s="193" t="s">
        <v>42</v>
      </c>
      <c r="AY460" s="193" t="s">
        <v>108</v>
      </c>
      <c r="BE460" s="194">
        <f>IF(N460="základní",J460,0)</f>
        <v>0</v>
      </c>
      <c r="BF460" s="194">
        <f>IF(N460="snížená",J460,0)</f>
        <v>0</v>
      </c>
      <c r="BG460" s="194">
        <f>IF(N460="zákl. přenesená",J460,0)</f>
        <v>0</v>
      </c>
      <c r="BH460" s="194">
        <f>IF(N460="sníž. přenesená",J460,0)</f>
        <v>0</v>
      </c>
      <c r="BI460" s="194">
        <f>IF(N460="nulová",J460,0)</f>
        <v>0</v>
      </c>
      <c r="BJ460" s="193" t="s">
        <v>38</v>
      </c>
      <c r="BK460" s="194">
        <f>ROUND(I460*H460,2)</f>
        <v>0</v>
      </c>
      <c r="BL460" s="193" t="s">
        <v>115</v>
      </c>
      <c r="BM460" s="193" t="s">
        <v>518</v>
      </c>
    </row>
    <row r="461" spans="2:65" s="257" customFormat="1" x14ac:dyDescent="0.3">
      <c r="B461" s="262"/>
      <c r="D461" s="236" t="s">
        <v>117</v>
      </c>
      <c r="E461" s="258" t="s">
        <v>1</v>
      </c>
      <c r="F461" s="264" t="s">
        <v>322</v>
      </c>
      <c r="H461" s="258" t="s">
        <v>1</v>
      </c>
      <c r="I461" s="263"/>
      <c r="L461" s="262"/>
      <c r="M461" s="261"/>
      <c r="N461" s="260"/>
      <c r="O461" s="260"/>
      <c r="P461" s="260"/>
      <c r="Q461" s="260"/>
      <c r="R461" s="260"/>
      <c r="S461" s="260"/>
      <c r="T461" s="259"/>
      <c r="AT461" s="258" t="s">
        <v>117</v>
      </c>
      <c r="AU461" s="258" t="s">
        <v>42</v>
      </c>
      <c r="AV461" s="257" t="s">
        <v>38</v>
      </c>
      <c r="AW461" s="257" t="s">
        <v>19</v>
      </c>
      <c r="AX461" s="257" t="s">
        <v>37</v>
      </c>
      <c r="AY461" s="258" t="s">
        <v>108</v>
      </c>
    </row>
    <row r="462" spans="2:65" s="227" customFormat="1" x14ac:dyDescent="0.3">
      <c r="B462" s="232"/>
      <c r="D462" s="236" t="s">
        <v>117</v>
      </c>
      <c r="E462" s="228" t="s">
        <v>1</v>
      </c>
      <c r="F462" s="235" t="s">
        <v>509</v>
      </c>
      <c r="H462" s="234">
        <v>4.18</v>
      </c>
      <c r="I462" s="233"/>
      <c r="L462" s="232"/>
      <c r="M462" s="231"/>
      <c r="N462" s="230"/>
      <c r="O462" s="230"/>
      <c r="P462" s="230"/>
      <c r="Q462" s="230"/>
      <c r="R462" s="230"/>
      <c r="S462" s="230"/>
      <c r="T462" s="229"/>
      <c r="AT462" s="228" t="s">
        <v>117</v>
      </c>
      <c r="AU462" s="228" t="s">
        <v>42</v>
      </c>
      <c r="AV462" s="227" t="s">
        <v>42</v>
      </c>
      <c r="AW462" s="227" t="s">
        <v>19</v>
      </c>
      <c r="AX462" s="227" t="s">
        <v>37</v>
      </c>
      <c r="AY462" s="228" t="s">
        <v>108</v>
      </c>
    </row>
    <row r="463" spans="2:65" s="227" customFormat="1" x14ac:dyDescent="0.3">
      <c r="B463" s="232"/>
      <c r="D463" s="236" t="s">
        <v>117</v>
      </c>
      <c r="E463" s="228" t="s">
        <v>1</v>
      </c>
      <c r="F463" s="235" t="s">
        <v>510</v>
      </c>
      <c r="H463" s="234">
        <v>4.18</v>
      </c>
      <c r="I463" s="233"/>
      <c r="L463" s="232"/>
      <c r="M463" s="231"/>
      <c r="N463" s="230"/>
      <c r="O463" s="230"/>
      <c r="P463" s="230"/>
      <c r="Q463" s="230"/>
      <c r="R463" s="230"/>
      <c r="S463" s="230"/>
      <c r="T463" s="229"/>
      <c r="AT463" s="228" t="s">
        <v>117</v>
      </c>
      <c r="AU463" s="228" t="s">
        <v>42</v>
      </c>
      <c r="AV463" s="227" t="s">
        <v>42</v>
      </c>
      <c r="AW463" s="227" t="s">
        <v>19</v>
      </c>
      <c r="AX463" s="227" t="s">
        <v>37</v>
      </c>
      <c r="AY463" s="228" t="s">
        <v>108</v>
      </c>
    </row>
    <row r="464" spans="2:65" s="227" customFormat="1" x14ac:dyDescent="0.3">
      <c r="B464" s="232"/>
      <c r="D464" s="240" t="s">
        <v>117</v>
      </c>
      <c r="F464" s="238" t="s">
        <v>519</v>
      </c>
      <c r="H464" s="237">
        <v>8.9450000000000003</v>
      </c>
      <c r="I464" s="233"/>
      <c r="L464" s="232"/>
      <c r="M464" s="231"/>
      <c r="N464" s="230"/>
      <c r="O464" s="230"/>
      <c r="P464" s="230"/>
      <c r="Q464" s="230"/>
      <c r="R464" s="230"/>
      <c r="S464" s="230"/>
      <c r="T464" s="229"/>
      <c r="AT464" s="228" t="s">
        <v>117</v>
      </c>
      <c r="AU464" s="228" t="s">
        <v>42</v>
      </c>
      <c r="AV464" s="227" t="s">
        <v>42</v>
      </c>
      <c r="AW464" s="227" t="s">
        <v>2</v>
      </c>
      <c r="AX464" s="227" t="s">
        <v>38</v>
      </c>
      <c r="AY464" s="228" t="s">
        <v>108</v>
      </c>
    </row>
    <row r="465" spans="2:65" s="188" customFormat="1" ht="22.5" customHeight="1" x14ac:dyDescent="0.3">
      <c r="B465" s="207"/>
      <c r="C465" s="206" t="s">
        <v>520</v>
      </c>
      <c r="D465" s="206" t="s">
        <v>110</v>
      </c>
      <c r="E465" s="205" t="s">
        <v>521</v>
      </c>
      <c r="F465" s="200" t="s">
        <v>522</v>
      </c>
      <c r="G465" s="204" t="s">
        <v>113</v>
      </c>
      <c r="H465" s="203">
        <v>146.28299999999999</v>
      </c>
      <c r="I465" s="202"/>
      <c r="J465" s="201">
        <f>ROUND(I465*H465,2)</f>
        <v>0</v>
      </c>
      <c r="K465" s="200" t="s">
        <v>114</v>
      </c>
      <c r="L465" s="189"/>
      <c r="M465" s="199" t="s">
        <v>1</v>
      </c>
      <c r="N465" s="224" t="s">
        <v>26</v>
      </c>
      <c r="O465" s="223"/>
      <c r="P465" s="222">
        <f>O465*H465</f>
        <v>0</v>
      </c>
      <c r="Q465" s="222">
        <v>8.3199999999999993E-3</v>
      </c>
      <c r="R465" s="222">
        <f>Q465*H465</f>
        <v>1.2170745599999997</v>
      </c>
      <c r="S465" s="222">
        <v>0</v>
      </c>
      <c r="T465" s="221">
        <f>S465*H465</f>
        <v>0</v>
      </c>
      <c r="AR465" s="193" t="s">
        <v>115</v>
      </c>
      <c r="AT465" s="193" t="s">
        <v>110</v>
      </c>
      <c r="AU465" s="193" t="s">
        <v>42</v>
      </c>
      <c r="AY465" s="193" t="s">
        <v>108</v>
      </c>
      <c r="BE465" s="194">
        <f>IF(N465="základní",J465,0)</f>
        <v>0</v>
      </c>
      <c r="BF465" s="194">
        <f>IF(N465="snížená",J465,0)</f>
        <v>0</v>
      </c>
      <c r="BG465" s="194">
        <f>IF(N465="zákl. přenesená",J465,0)</f>
        <v>0</v>
      </c>
      <c r="BH465" s="194">
        <f>IF(N465="sníž. přenesená",J465,0)</f>
        <v>0</v>
      </c>
      <c r="BI465" s="194">
        <f>IF(N465="nulová",J465,0)</f>
        <v>0</v>
      </c>
      <c r="BJ465" s="193" t="s">
        <v>38</v>
      </c>
      <c r="BK465" s="194">
        <f>ROUND(I465*H465,2)</f>
        <v>0</v>
      </c>
      <c r="BL465" s="193" t="s">
        <v>115</v>
      </c>
      <c r="BM465" s="193" t="s">
        <v>523</v>
      </c>
    </row>
    <row r="466" spans="2:65" s="257" customFormat="1" x14ac:dyDescent="0.3">
      <c r="B466" s="262"/>
      <c r="D466" s="236" t="s">
        <v>117</v>
      </c>
      <c r="E466" s="258" t="s">
        <v>1</v>
      </c>
      <c r="F466" s="264" t="s">
        <v>524</v>
      </c>
      <c r="H466" s="258" t="s">
        <v>1</v>
      </c>
      <c r="I466" s="263"/>
      <c r="L466" s="262"/>
      <c r="M466" s="261"/>
      <c r="N466" s="260"/>
      <c r="O466" s="260"/>
      <c r="P466" s="260"/>
      <c r="Q466" s="260"/>
      <c r="R466" s="260"/>
      <c r="S466" s="260"/>
      <c r="T466" s="259"/>
      <c r="AT466" s="258" t="s">
        <v>117</v>
      </c>
      <c r="AU466" s="258" t="s">
        <v>42</v>
      </c>
      <c r="AV466" s="257" t="s">
        <v>38</v>
      </c>
      <c r="AW466" s="257" t="s">
        <v>19</v>
      </c>
      <c r="AX466" s="257" t="s">
        <v>37</v>
      </c>
      <c r="AY466" s="258" t="s">
        <v>108</v>
      </c>
    </row>
    <row r="467" spans="2:65" s="227" customFormat="1" x14ac:dyDescent="0.3">
      <c r="B467" s="232"/>
      <c r="D467" s="236" t="s">
        <v>117</v>
      </c>
      <c r="E467" s="228" t="s">
        <v>1</v>
      </c>
      <c r="F467" s="235" t="s">
        <v>525</v>
      </c>
      <c r="H467" s="234">
        <v>58.204999999999998</v>
      </c>
      <c r="I467" s="233"/>
      <c r="L467" s="232"/>
      <c r="M467" s="231"/>
      <c r="N467" s="230"/>
      <c r="O467" s="230"/>
      <c r="P467" s="230"/>
      <c r="Q467" s="230"/>
      <c r="R467" s="230"/>
      <c r="S467" s="230"/>
      <c r="T467" s="229"/>
      <c r="AT467" s="228" t="s">
        <v>117</v>
      </c>
      <c r="AU467" s="228" t="s">
        <v>42</v>
      </c>
      <c r="AV467" s="227" t="s">
        <v>42</v>
      </c>
      <c r="AW467" s="227" t="s">
        <v>19</v>
      </c>
      <c r="AX467" s="227" t="s">
        <v>37</v>
      </c>
      <c r="AY467" s="228" t="s">
        <v>108</v>
      </c>
    </row>
    <row r="468" spans="2:65" s="227" customFormat="1" x14ac:dyDescent="0.3">
      <c r="B468" s="232"/>
      <c r="D468" s="236" t="s">
        <v>117</v>
      </c>
      <c r="E468" s="228" t="s">
        <v>1</v>
      </c>
      <c r="F468" s="235" t="s">
        <v>526</v>
      </c>
      <c r="H468" s="234">
        <v>21.84</v>
      </c>
      <c r="I468" s="233"/>
      <c r="L468" s="232"/>
      <c r="M468" s="231"/>
      <c r="N468" s="230"/>
      <c r="O468" s="230"/>
      <c r="P468" s="230"/>
      <c r="Q468" s="230"/>
      <c r="R468" s="230"/>
      <c r="S468" s="230"/>
      <c r="T468" s="229"/>
      <c r="AT468" s="228" t="s">
        <v>117</v>
      </c>
      <c r="AU468" s="228" t="s">
        <v>42</v>
      </c>
      <c r="AV468" s="227" t="s">
        <v>42</v>
      </c>
      <c r="AW468" s="227" t="s">
        <v>19</v>
      </c>
      <c r="AX468" s="227" t="s">
        <v>37</v>
      </c>
      <c r="AY468" s="228" t="s">
        <v>108</v>
      </c>
    </row>
    <row r="469" spans="2:65" s="227" customFormat="1" x14ac:dyDescent="0.3">
      <c r="B469" s="232"/>
      <c r="D469" s="236" t="s">
        <v>117</v>
      </c>
      <c r="E469" s="228" t="s">
        <v>1</v>
      </c>
      <c r="F469" s="235" t="s">
        <v>527</v>
      </c>
      <c r="H469" s="234">
        <v>50.945</v>
      </c>
      <c r="I469" s="233"/>
      <c r="L469" s="232"/>
      <c r="M469" s="231"/>
      <c r="N469" s="230"/>
      <c r="O469" s="230"/>
      <c r="P469" s="230"/>
      <c r="Q469" s="230"/>
      <c r="R469" s="230"/>
      <c r="S469" s="230"/>
      <c r="T469" s="229"/>
      <c r="AT469" s="228" t="s">
        <v>117</v>
      </c>
      <c r="AU469" s="228" t="s">
        <v>42</v>
      </c>
      <c r="AV469" s="227" t="s">
        <v>42</v>
      </c>
      <c r="AW469" s="227" t="s">
        <v>19</v>
      </c>
      <c r="AX469" s="227" t="s">
        <v>37</v>
      </c>
      <c r="AY469" s="228" t="s">
        <v>108</v>
      </c>
    </row>
    <row r="470" spans="2:65" s="227" customFormat="1" x14ac:dyDescent="0.3">
      <c r="B470" s="232"/>
      <c r="D470" s="236" t="s">
        <v>117</v>
      </c>
      <c r="E470" s="228" t="s">
        <v>1</v>
      </c>
      <c r="F470" s="235" t="s">
        <v>528</v>
      </c>
      <c r="H470" s="234">
        <v>29.48</v>
      </c>
      <c r="I470" s="233"/>
      <c r="L470" s="232"/>
      <c r="M470" s="231"/>
      <c r="N470" s="230"/>
      <c r="O470" s="230"/>
      <c r="P470" s="230"/>
      <c r="Q470" s="230"/>
      <c r="R470" s="230"/>
      <c r="S470" s="230"/>
      <c r="T470" s="229"/>
      <c r="AT470" s="228" t="s">
        <v>117</v>
      </c>
      <c r="AU470" s="228" t="s">
        <v>42</v>
      </c>
      <c r="AV470" s="227" t="s">
        <v>42</v>
      </c>
      <c r="AW470" s="227" t="s">
        <v>19</v>
      </c>
      <c r="AX470" s="227" t="s">
        <v>37</v>
      </c>
      <c r="AY470" s="228" t="s">
        <v>108</v>
      </c>
    </row>
    <row r="471" spans="2:65" s="227" customFormat="1" x14ac:dyDescent="0.3">
      <c r="B471" s="232"/>
      <c r="D471" s="240" t="s">
        <v>117</v>
      </c>
      <c r="E471" s="239" t="s">
        <v>1</v>
      </c>
      <c r="F471" s="238" t="s">
        <v>529</v>
      </c>
      <c r="H471" s="237">
        <v>-14.186999999999999</v>
      </c>
      <c r="I471" s="233"/>
      <c r="L471" s="232"/>
      <c r="M471" s="231"/>
      <c r="N471" s="230"/>
      <c r="O471" s="230"/>
      <c r="P471" s="230"/>
      <c r="Q471" s="230"/>
      <c r="R471" s="230"/>
      <c r="S471" s="230"/>
      <c r="T471" s="229"/>
      <c r="AT471" s="228" t="s">
        <v>117</v>
      </c>
      <c r="AU471" s="228" t="s">
        <v>42</v>
      </c>
      <c r="AV471" s="227" t="s">
        <v>42</v>
      </c>
      <c r="AW471" s="227" t="s">
        <v>19</v>
      </c>
      <c r="AX471" s="227" t="s">
        <v>37</v>
      </c>
      <c r="AY471" s="228" t="s">
        <v>108</v>
      </c>
    </row>
    <row r="472" spans="2:65" s="188" customFormat="1" ht="22.5" customHeight="1" x14ac:dyDescent="0.3">
      <c r="B472" s="207"/>
      <c r="C472" s="252" t="s">
        <v>530</v>
      </c>
      <c r="D472" s="252" t="s">
        <v>186</v>
      </c>
      <c r="E472" s="251" t="s">
        <v>531</v>
      </c>
      <c r="F472" s="246" t="s">
        <v>532</v>
      </c>
      <c r="G472" s="250" t="s">
        <v>113</v>
      </c>
      <c r="H472" s="249">
        <v>156.523</v>
      </c>
      <c r="I472" s="248"/>
      <c r="J472" s="247">
        <f>ROUND(I472*H472,2)</f>
        <v>0</v>
      </c>
      <c r="K472" s="246" t="s">
        <v>114</v>
      </c>
      <c r="L472" s="245"/>
      <c r="M472" s="244" t="s">
        <v>1</v>
      </c>
      <c r="N472" s="243" t="s">
        <v>26</v>
      </c>
      <c r="O472" s="223"/>
      <c r="P472" s="222">
        <f>O472*H472</f>
        <v>0</v>
      </c>
      <c r="Q472" s="222">
        <v>3.5000000000000001E-3</v>
      </c>
      <c r="R472" s="222">
        <f>Q472*H472</f>
        <v>0.5478305</v>
      </c>
      <c r="S472" s="222">
        <v>0</v>
      </c>
      <c r="T472" s="221">
        <f>S472*H472</f>
        <v>0</v>
      </c>
      <c r="AR472" s="193" t="s">
        <v>153</v>
      </c>
      <c r="AT472" s="193" t="s">
        <v>186</v>
      </c>
      <c r="AU472" s="193" t="s">
        <v>42</v>
      </c>
      <c r="AY472" s="193" t="s">
        <v>108</v>
      </c>
      <c r="BE472" s="194">
        <f>IF(N472="základní",J472,0)</f>
        <v>0</v>
      </c>
      <c r="BF472" s="194">
        <f>IF(N472="snížená",J472,0)</f>
        <v>0</v>
      </c>
      <c r="BG472" s="194">
        <f>IF(N472="zákl. přenesená",J472,0)</f>
        <v>0</v>
      </c>
      <c r="BH472" s="194">
        <f>IF(N472="sníž. přenesená",J472,0)</f>
        <v>0</v>
      </c>
      <c r="BI472" s="194">
        <f>IF(N472="nulová",J472,0)</f>
        <v>0</v>
      </c>
      <c r="BJ472" s="193" t="s">
        <v>38</v>
      </c>
      <c r="BK472" s="194">
        <f>ROUND(I472*H472,2)</f>
        <v>0</v>
      </c>
      <c r="BL472" s="193" t="s">
        <v>115</v>
      </c>
      <c r="BM472" s="193" t="s">
        <v>533</v>
      </c>
    </row>
    <row r="473" spans="2:65" s="188" customFormat="1" ht="27" x14ac:dyDescent="0.3">
      <c r="B473" s="189"/>
      <c r="D473" s="236" t="s">
        <v>250</v>
      </c>
      <c r="F473" s="256" t="s">
        <v>534</v>
      </c>
      <c r="I473" s="255"/>
      <c r="L473" s="189"/>
      <c r="M473" s="254"/>
      <c r="N473" s="223"/>
      <c r="O473" s="223"/>
      <c r="P473" s="223"/>
      <c r="Q473" s="223"/>
      <c r="R473" s="223"/>
      <c r="S473" s="223"/>
      <c r="T473" s="253"/>
      <c r="AT473" s="193" t="s">
        <v>250</v>
      </c>
      <c r="AU473" s="193" t="s">
        <v>42</v>
      </c>
    </row>
    <row r="474" spans="2:65" s="227" customFormat="1" x14ac:dyDescent="0.3">
      <c r="B474" s="232"/>
      <c r="D474" s="240" t="s">
        <v>117</v>
      </c>
      <c r="F474" s="238" t="s">
        <v>535</v>
      </c>
      <c r="H474" s="237">
        <v>156.523</v>
      </c>
      <c r="I474" s="233"/>
      <c r="L474" s="232"/>
      <c r="M474" s="231"/>
      <c r="N474" s="230"/>
      <c r="O474" s="230"/>
      <c r="P474" s="230"/>
      <c r="Q474" s="230"/>
      <c r="R474" s="230"/>
      <c r="S474" s="230"/>
      <c r="T474" s="229"/>
      <c r="AT474" s="228" t="s">
        <v>117</v>
      </c>
      <c r="AU474" s="228" t="s">
        <v>42</v>
      </c>
      <c r="AV474" s="227" t="s">
        <v>42</v>
      </c>
      <c r="AW474" s="227" t="s">
        <v>2</v>
      </c>
      <c r="AX474" s="227" t="s">
        <v>38</v>
      </c>
      <c r="AY474" s="228" t="s">
        <v>108</v>
      </c>
    </row>
    <row r="475" spans="2:65" s="188" customFormat="1" ht="22.5" customHeight="1" x14ac:dyDescent="0.3">
      <c r="B475" s="207"/>
      <c r="C475" s="206" t="s">
        <v>536</v>
      </c>
      <c r="D475" s="206" t="s">
        <v>110</v>
      </c>
      <c r="E475" s="205" t="s">
        <v>537</v>
      </c>
      <c r="F475" s="200" t="s">
        <v>538</v>
      </c>
      <c r="G475" s="204" t="s">
        <v>113</v>
      </c>
      <c r="H475" s="203">
        <v>81.605999999999995</v>
      </c>
      <c r="I475" s="202"/>
      <c r="J475" s="201">
        <f>ROUND(I475*H475,2)</f>
        <v>0</v>
      </c>
      <c r="K475" s="200" t="s">
        <v>114</v>
      </c>
      <c r="L475" s="189"/>
      <c r="M475" s="199" t="s">
        <v>1</v>
      </c>
      <c r="N475" s="224" t="s">
        <v>26</v>
      </c>
      <c r="O475" s="223"/>
      <c r="P475" s="222">
        <f>O475*H475</f>
        <v>0</v>
      </c>
      <c r="Q475" s="222">
        <v>8.5000000000000006E-3</v>
      </c>
      <c r="R475" s="222">
        <f>Q475*H475</f>
        <v>0.69365100000000002</v>
      </c>
      <c r="S475" s="222">
        <v>0</v>
      </c>
      <c r="T475" s="221">
        <f>S475*H475</f>
        <v>0</v>
      </c>
      <c r="AR475" s="193" t="s">
        <v>115</v>
      </c>
      <c r="AT475" s="193" t="s">
        <v>110</v>
      </c>
      <c r="AU475" s="193" t="s">
        <v>42</v>
      </c>
      <c r="AY475" s="193" t="s">
        <v>108</v>
      </c>
      <c r="BE475" s="194">
        <f>IF(N475="základní",J475,0)</f>
        <v>0</v>
      </c>
      <c r="BF475" s="194">
        <f>IF(N475="snížená",J475,0)</f>
        <v>0</v>
      </c>
      <c r="BG475" s="194">
        <f>IF(N475="zákl. přenesená",J475,0)</f>
        <v>0</v>
      </c>
      <c r="BH475" s="194">
        <f>IF(N475="sníž. přenesená",J475,0)</f>
        <v>0</v>
      </c>
      <c r="BI475" s="194">
        <f>IF(N475="nulová",J475,0)</f>
        <v>0</v>
      </c>
      <c r="BJ475" s="193" t="s">
        <v>38</v>
      </c>
      <c r="BK475" s="194">
        <f>ROUND(I475*H475,2)</f>
        <v>0</v>
      </c>
      <c r="BL475" s="193" t="s">
        <v>115</v>
      </c>
      <c r="BM475" s="193" t="s">
        <v>539</v>
      </c>
    </row>
    <row r="476" spans="2:65" s="257" customFormat="1" x14ac:dyDescent="0.3">
      <c r="B476" s="262"/>
      <c r="D476" s="236" t="s">
        <v>117</v>
      </c>
      <c r="E476" s="258" t="s">
        <v>1</v>
      </c>
      <c r="F476" s="264" t="s">
        <v>540</v>
      </c>
      <c r="H476" s="258" t="s">
        <v>1</v>
      </c>
      <c r="I476" s="263"/>
      <c r="L476" s="262"/>
      <c r="M476" s="261"/>
      <c r="N476" s="260"/>
      <c r="O476" s="260"/>
      <c r="P476" s="260"/>
      <c r="Q476" s="260"/>
      <c r="R476" s="260"/>
      <c r="S476" s="260"/>
      <c r="T476" s="259"/>
      <c r="AT476" s="258" t="s">
        <v>117</v>
      </c>
      <c r="AU476" s="258" t="s">
        <v>42</v>
      </c>
      <c r="AV476" s="257" t="s">
        <v>38</v>
      </c>
      <c r="AW476" s="257" t="s">
        <v>19</v>
      </c>
      <c r="AX476" s="257" t="s">
        <v>37</v>
      </c>
      <c r="AY476" s="258" t="s">
        <v>108</v>
      </c>
    </row>
    <row r="477" spans="2:65" s="227" customFormat="1" x14ac:dyDescent="0.3">
      <c r="B477" s="232"/>
      <c r="D477" s="240" t="s">
        <v>117</v>
      </c>
      <c r="E477" s="239" t="s">
        <v>1</v>
      </c>
      <c r="F477" s="238" t="s">
        <v>541</v>
      </c>
      <c r="H477" s="237">
        <v>81.605999999999995</v>
      </c>
      <c r="I477" s="233"/>
      <c r="L477" s="232"/>
      <c r="M477" s="231"/>
      <c r="N477" s="230"/>
      <c r="O477" s="230"/>
      <c r="P477" s="230"/>
      <c r="Q477" s="230"/>
      <c r="R477" s="230"/>
      <c r="S477" s="230"/>
      <c r="T477" s="229"/>
      <c r="AT477" s="228" t="s">
        <v>117</v>
      </c>
      <c r="AU477" s="228" t="s">
        <v>42</v>
      </c>
      <c r="AV477" s="227" t="s">
        <v>42</v>
      </c>
      <c r="AW477" s="227" t="s">
        <v>19</v>
      </c>
      <c r="AX477" s="227" t="s">
        <v>37</v>
      </c>
      <c r="AY477" s="228" t="s">
        <v>108</v>
      </c>
    </row>
    <row r="478" spans="2:65" s="188" customFormat="1" ht="22.5" customHeight="1" x14ac:dyDescent="0.3">
      <c r="B478" s="207"/>
      <c r="C478" s="252" t="s">
        <v>542</v>
      </c>
      <c r="D478" s="252" t="s">
        <v>186</v>
      </c>
      <c r="E478" s="251" t="s">
        <v>543</v>
      </c>
      <c r="F478" s="246" t="s">
        <v>544</v>
      </c>
      <c r="G478" s="250" t="s">
        <v>113</v>
      </c>
      <c r="H478" s="249">
        <v>87.317999999999998</v>
      </c>
      <c r="I478" s="248"/>
      <c r="J478" s="247">
        <f>ROUND(I478*H478,2)</f>
        <v>0</v>
      </c>
      <c r="K478" s="246" t="s">
        <v>114</v>
      </c>
      <c r="L478" s="245"/>
      <c r="M478" s="244" t="s">
        <v>1</v>
      </c>
      <c r="N478" s="243" t="s">
        <v>26</v>
      </c>
      <c r="O478" s="223"/>
      <c r="P478" s="222">
        <f>O478*H478</f>
        <v>0</v>
      </c>
      <c r="Q478" s="222">
        <v>2.0999999999999999E-3</v>
      </c>
      <c r="R478" s="222">
        <f>Q478*H478</f>
        <v>0.1833678</v>
      </c>
      <c r="S478" s="222">
        <v>0</v>
      </c>
      <c r="T478" s="221">
        <f>S478*H478</f>
        <v>0</v>
      </c>
      <c r="AR478" s="193" t="s">
        <v>153</v>
      </c>
      <c r="AT478" s="193" t="s">
        <v>186</v>
      </c>
      <c r="AU478" s="193" t="s">
        <v>42</v>
      </c>
      <c r="AY478" s="193" t="s">
        <v>108</v>
      </c>
      <c r="BE478" s="194">
        <f>IF(N478="základní",J478,0)</f>
        <v>0</v>
      </c>
      <c r="BF478" s="194">
        <f>IF(N478="snížená",J478,0)</f>
        <v>0</v>
      </c>
      <c r="BG478" s="194">
        <f>IF(N478="zákl. přenesená",J478,0)</f>
        <v>0</v>
      </c>
      <c r="BH478" s="194">
        <f>IF(N478="sníž. přenesená",J478,0)</f>
        <v>0</v>
      </c>
      <c r="BI478" s="194">
        <f>IF(N478="nulová",J478,0)</f>
        <v>0</v>
      </c>
      <c r="BJ478" s="193" t="s">
        <v>38</v>
      </c>
      <c r="BK478" s="194">
        <f>ROUND(I478*H478,2)</f>
        <v>0</v>
      </c>
      <c r="BL478" s="193" t="s">
        <v>115</v>
      </c>
      <c r="BM478" s="193" t="s">
        <v>545</v>
      </c>
    </row>
    <row r="479" spans="2:65" s="188" customFormat="1" ht="27" x14ac:dyDescent="0.3">
      <c r="B479" s="189"/>
      <c r="D479" s="236" t="s">
        <v>250</v>
      </c>
      <c r="F479" s="256" t="s">
        <v>515</v>
      </c>
      <c r="I479" s="255"/>
      <c r="L479" s="189"/>
      <c r="M479" s="254"/>
      <c r="N479" s="223"/>
      <c r="O479" s="223"/>
      <c r="P479" s="223"/>
      <c r="Q479" s="223"/>
      <c r="R479" s="223"/>
      <c r="S479" s="223"/>
      <c r="T479" s="253"/>
      <c r="AT479" s="193" t="s">
        <v>250</v>
      </c>
      <c r="AU479" s="193" t="s">
        <v>42</v>
      </c>
    </row>
    <row r="480" spans="2:65" s="227" customFormat="1" x14ac:dyDescent="0.3">
      <c r="B480" s="232"/>
      <c r="D480" s="240" t="s">
        <v>117</v>
      </c>
      <c r="F480" s="238" t="s">
        <v>546</v>
      </c>
      <c r="H480" s="237">
        <v>87.317999999999998</v>
      </c>
      <c r="I480" s="233"/>
      <c r="L480" s="232"/>
      <c r="M480" s="231"/>
      <c r="N480" s="230"/>
      <c r="O480" s="230"/>
      <c r="P480" s="230"/>
      <c r="Q480" s="230"/>
      <c r="R480" s="230"/>
      <c r="S480" s="230"/>
      <c r="T480" s="229"/>
      <c r="AT480" s="228" t="s">
        <v>117</v>
      </c>
      <c r="AU480" s="228" t="s">
        <v>42</v>
      </c>
      <c r="AV480" s="227" t="s">
        <v>42</v>
      </c>
      <c r="AW480" s="227" t="s">
        <v>2</v>
      </c>
      <c r="AX480" s="227" t="s">
        <v>38</v>
      </c>
      <c r="AY480" s="228" t="s">
        <v>108</v>
      </c>
    </row>
    <row r="481" spans="2:65" s="188" customFormat="1" ht="22.5" customHeight="1" x14ac:dyDescent="0.3">
      <c r="B481" s="207"/>
      <c r="C481" s="206" t="s">
        <v>547</v>
      </c>
      <c r="D481" s="206" t="s">
        <v>110</v>
      </c>
      <c r="E481" s="205" t="s">
        <v>548</v>
      </c>
      <c r="F481" s="200" t="s">
        <v>549</v>
      </c>
      <c r="G481" s="204" t="s">
        <v>113</v>
      </c>
      <c r="H481" s="203">
        <v>598.61800000000005</v>
      </c>
      <c r="I481" s="202"/>
      <c r="J481" s="201">
        <f>ROUND(I481*H481,2)</f>
        <v>0</v>
      </c>
      <c r="K481" s="200" t="s">
        <v>114</v>
      </c>
      <c r="L481" s="189"/>
      <c r="M481" s="199" t="s">
        <v>1</v>
      </c>
      <c r="N481" s="224" t="s">
        <v>26</v>
      </c>
      <c r="O481" s="223"/>
      <c r="P481" s="222">
        <f>O481*H481</f>
        <v>0</v>
      </c>
      <c r="Q481" s="222">
        <v>8.5000000000000006E-3</v>
      </c>
      <c r="R481" s="222">
        <f>Q481*H481</f>
        <v>5.0882530000000008</v>
      </c>
      <c r="S481" s="222">
        <v>0</v>
      </c>
      <c r="T481" s="221">
        <f>S481*H481</f>
        <v>0</v>
      </c>
      <c r="AR481" s="193" t="s">
        <v>115</v>
      </c>
      <c r="AT481" s="193" t="s">
        <v>110</v>
      </c>
      <c r="AU481" s="193" t="s">
        <v>42</v>
      </c>
      <c r="AY481" s="193" t="s">
        <v>108</v>
      </c>
      <c r="BE481" s="194">
        <f>IF(N481="základní",J481,0)</f>
        <v>0</v>
      </c>
      <c r="BF481" s="194">
        <f>IF(N481="snížená",J481,0)</f>
        <v>0</v>
      </c>
      <c r="BG481" s="194">
        <f>IF(N481="zákl. přenesená",J481,0)</f>
        <v>0</v>
      </c>
      <c r="BH481" s="194">
        <f>IF(N481="sníž. přenesená",J481,0)</f>
        <v>0</v>
      </c>
      <c r="BI481" s="194">
        <f>IF(N481="nulová",J481,0)</f>
        <v>0</v>
      </c>
      <c r="BJ481" s="193" t="s">
        <v>38</v>
      </c>
      <c r="BK481" s="194">
        <f>ROUND(I481*H481,2)</f>
        <v>0</v>
      </c>
      <c r="BL481" s="193" t="s">
        <v>115</v>
      </c>
      <c r="BM481" s="193" t="s">
        <v>550</v>
      </c>
    </row>
    <row r="482" spans="2:65" s="257" customFormat="1" x14ac:dyDescent="0.3">
      <c r="B482" s="262"/>
      <c r="D482" s="236" t="s">
        <v>117</v>
      </c>
      <c r="E482" s="258" t="s">
        <v>1</v>
      </c>
      <c r="F482" s="264" t="s">
        <v>540</v>
      </c>
      <c r="H482" s="258" t="s">
        <v>1</v>
      </c>
      <c r="I482" s="263"/>
      <c r="L482" s="262"/>
      <c r="M482" s="261"/>
      <c r="N482" s="260"/>
      <c r="O482" s="260"/>
      <c r="P482" s="260"/>
      <c r="Q482" s="260"/>
      <c r="R482" s="260"/>
      <c r="S482" s="260"/>
      <c r="T482" s="259"/>
      <c r="AT482" s="258" t="s">
        <v>117</v>
      </c>
      <c r="AU482" s="258" t="s">
        <v>42</v>
      </c>
      <c r="AV482" s="257" t="s">
        <v>38</v>
      </c>
      <c r="AW482" s="257" t="s">
        <v>19</v>
      </c>
      <c r="AX482" s="257" t="s">
        <v>37</v>
      </c>
      <c r="AY482" s="258" t="s">
        <v>108</v>
      </c>
    </row>
    <row r="483" spans="2:65" s="227" customFormat="1" ht="27" x14ac:dyDescent="0.3">
      <c r="B483" s="232"/>
      <c r="D483" s="236" t="s">
        <v>117</v>
      </c>
      <c r="E483" s="228" t="s">
        <v>1</v>
      </c>
      <c r="F483" s="235" t="s">
        <v>551</v>
      </c>
      <c r="H483" s="234">
        <v>26.510999999999999</v>
      </c>
      <c r="I483" s="233"/>
      <c r="L483" s="232"/>
      <c r="M483" s="231"/>
      <c r="N483" s="230"/>
      <c r="O483" s="230"/>
      <c r="P483" s="230"/>
      <c r="Q483" s="230"/>
      <c r="R483" s="230"/>
      <c r="S483" s="230"/>
      <c r="T483" s="229"/>
      <c r="AT483" s="228" t="s">
        <v>117</v>
      </c>
      <c r="AU483" s="228" t="s">
        <v>42</v>
      </c>
      <c r="AV483" s="227" t="s">
        <v>42</v>
      </c>
      <c r="AW483" s="227" t="s">
        <v>19</v>
      </c>
      <c r="AX483" s="227" t="s">
        <v>37</v>
      </c>
      <c r="AY483" s="228" t="s">
        <v>108</v>
      </c>
    </row>
    <row r="484" spans="2:65" s="257" customFormat="1" x14ac:dyDescent="0.3">
      <c r="B484" s="262"/>
      <c r="D484" s="236" t="s">
        <v>117</v>
      </c>
      <c r="E484" s="258" t="s">
        <v>1</v>
      </c>
      <c r="F484" s="264" t="s">
        <v>552</v>
      </c>
      <c r="H484" s="258" t="s">
        <v>1</v>
      </c>
      <c r="I484" s="263"/>
      <c r="L484" s="262"/>
      <c r="M484" s="261"/>
      <c r="N484" s="260"/>
      <c r="O484" s="260"/>
      <c r="P484" s="260"/>
      <c r="Q484" s="260"/>
      <c r="R484" s="260"/>
      <c r="S484" s="260"/>
      <c r="T484" s="259"/>
      <c r="AT484" s="258" t="s">
        <v>117</v>
      </c>
      <c r="AU484" s="258" t="s">
        <v>42</v>
      </c>
      <c r="AV484" s="257" t="s">
        <v>38</v>
      </c>
      <c r="AW484" s="257" t="s">
        <v>19</v>
      </c>
      <c r="AX484" s="257" t="s">
        <v>37</v>
      </c>
      <c r="AY484" s="258" t="s">
        <v>108</v>
      </c>
    </row>
    <row r="485" spans="2:65" s="227" customFormat="1" x14ac:dyDescent="0.3">
      <c r="B485" s="232"/>
      <c r="D485" s="236" t="s">
        <v>117</v>
      </c>
      <c r="E485" s="228" t="s">
        <v>1</v>
      </c>
      <c r="F485" s="235" t="s">
        <v>553</v>
      </c>
      <c r="H485" s="234">
        <v>678.48</v>
      </c>
      <c r="I485" s="233"/>
      <c r="L485" s="232"/>
      <c r="M485" s="231"/>
      <c r="N485" s="230"/>
      <c r="O485" s="230"/>
      <c r="P485" s="230"/>
      <c r="Q485" s="230"/>
      <c r="R485" s="230"/>
      <c r="S485" s="230"/>
      <c r="T485" s="229"/>
      <c r="AT485" s="228" t="s">
        <v>117</v>
      </c>
      <c r="AU485" s="228" t="s">
        <v>42</v>
      </c>
      <c r="AV485" s="227" t="s">
        <v>42</v>
      </c>
      <c r="AW485" s="227" t="s">
        <v>19</v>
      </c>
      <c r="AX485" s="227" t="s">
        <v>37</v>
      </c>
      <c r="AY485" s="228" t="s">
        <v>108</v>
      </c>
    </row>
    <row r="486" spans="2:65" s="227" customFormat="1" x14ac:dyDescent="0.3">
      <c r="B486" s="232"/>
      <c r="D486" s="236" t="s">
        <v>117</v>
      </c>
      <c r="E486" s="228" t="s">
        <v>1</v>
      </c>
      <c r="F486" s="235" t="s">
        <v>554</v>
      </c>
      <c r="H486" s="234">
        <v>-19.47</v>
      </c>
      <c r="I486" s="233"/>
      <c r="L486" s="232"/>
      <c r="M486" s="231"/>
      <c r="N486" s="230"/>
      <c r="O486" s="230"/>
      <c r="P486" s="230"/>
      <c r="Q486" s="230"/>
      <c r="R486" s="230"/>
      <c r="S486" s="230"/>
      <c r="T486" s="229"/>
      <c r="AT486" s="228" t="s">
        <v>117</v>
      </c>
      <c r="AU486" s="228" t="s">
        <v>42</v>
      </c>
      <c r="AV486" s="227" t="s">
        <v>42</v>
      </c>
      <c r="AW486" s="227" t="s">
        <v>19</v>
      </c>
      <c r="AX486" s="227" t="s">
        <v>37</v>
      </c>
      <c r="AY486" s="228" t="s">
        <v>108</v>
      </c>
    </row>
    <row r="487" spans="2:65" s="257" customFormat="1" x14ac:dyDescent="0.3">
      <c r="B487" s="262"/>
      <c r="D487" s="236" t="s">
        <v>117</v>
      </c>
      <c r="E487" s="258" t="s">
        <v>1</v>
      </c>
      <c r="F487" s="264" t="s">
        <v>555</v>
      </c>
      <c r="H487" s="258" t="s">
        <v>1</v>
      </c>
      <c r="I487" s="263"/>
      <c r="L487" s="262"/>
      <c r="M487" s="261"/>
      <c r="N487" s="260"/>
      <c r="O487" s="260"/>
      <c r="P487" s="260"/>
      <c r="Q487" s="260"/>
      <c r="R487" s="260"/>
      <c r="S487" s="260"/>
      <c r="T487" s="259"/>
      <c r="AT487" s="258" t="s">
        <v>117</v>
      </c>
      <c r="AU487" s="258" t="s">
        <v>42</v>
      </c>
      <c r="AV487" s="257" t="s">
        <v>38</v>
      </c>
      <c r="AW487" s="257" t="s">
        <v>19</v>
      </c>
      <c r="AX487" s="257" t="s">
        <v>37</v>
      </c>
      <c r="AY487" s="258" t="s">
        <v>108</v>
      </c>
    </row>
    <row r="488" spans="2:65" s="257" customFormat="1" x14ac:dyDescent="0.3">
      <c r="B488" s="262"/>
      <c r="D488" s="236" t="s">
        <v>117</v>
      </c>
      <c r="E488" s="258" t="s">
        <v>1</v>
      </c>
      <c r="F488" s="264" t="s">
        <v>556</v>
      </c>
      <c r="H488" s="258" t="s">
        <v>1</v>
      </c>
      <c r="I488" s="263"/>
      <c r="L488" s="262"/>
      <c r="M488" s="261"/>
      <c r="N488" s="260"/>
      <c r="O488" s="260"/>
      <c r="P488" s="260"/>
      <c r="Q488" s="260"/>
      <c r="R488" s="260"/>
      <c r="S488" s="260"/>
      <c r="T488" s="259"/>
      <c r="AT488" s="258" t="s">
        <v>117</v>
      </c>
      <c r="AU488" s="258" t="s">
        <v>42</v>
      </c>
      <c r="AV488" s="257" t="s">
        <v>38</v>
      </c>
      <c r="AW488" s="257" t="s">
        <v>19</v>
      </c>
      <c r="AX488" s="257" t="s">
        <v>37</v>
      </c>
      <c r="AY488" s="258" t="s">
        <v>108</v>
      </c>
    </row>
    <row r="489" spans="2:65" s="227" customFormat="1" x14ac:dyDescent="0.3">
      <c r="B489" s="232"/>
      <c r="D489" s="236" t="s">
        <v>117</v>
      </c>
      <c r="E489" s="228" t="s">
        <v>1</v>
      </c>
      <c r="F489" s="235" t="s">
        <v>557</v>
      </c>
      <c r="H489" s="234">
        <v>-6.09</v>
      </c>
      <c r="I489" s="233"/>
      <c r="L489" s="232"/>
      <c r="M489" s="231"/>
      <c r="N489" s="230"/>
      <c r="O489" s="230"/>
      <c r="P489" s="230"/>
      <c r="Q489" s="230"/>
      <c r="R489" s="230"/>
      <c r="S489" s="230"/>
      <c r="T489" s="229"/>
      <c r="AT489" s="228" t="s">
        <v>117</v>
      </c>
      <c r="AU489" s="228" t="s">
        <v>42</v>
      </c>
      <c r="AV489" s="227" t="s">
        <v>42</v>
      </c>
      <c r="AW489" s="227" t="s">
        <v>19</v>
      </c>
      <c r="AX489" s="227" t="s">
        <v>37</v>
      </c>
      <c r="AY489" s="228" t="s">
        <v>108</v>
      </c>
    </row>
    <row r="490" spans="2:65" s="227" customFormat="1" x14ac:dyDescent="0.3">
      <c r="B490" s="232"/>
      <c r="D490" s="236" t="s">
        <v>117</v>
      </c>
      <c r="E490" s="228" t="s">
        <v>1</v>
      </c>
      <c r="F490" s="235" t="s">
        <v>558</v>
      </c>
      <c r="H490" s="234">
        <v>-12.13</v>
      </c>
      <c r="I490" s="233"/>
      <c r="L490" s="232"/>
      <c r="M490" s="231"/>
      <c r="N490" s="230"/>
      <c r="O490" s="230"/>
      <c r="P490" s="230"/>
      <c r="Q490" s="230"/>
      <c r="R490" s="230"/>
      <c r="S490" s="230"/>
      <c r="T490" s="229"/>
      <c r="AT490" s="228" t="s">
        <v>117</v>
      </c>
      <c r="AU490" s="228" t="s">
        <v>42</v>
      </c>
      <c r="AV490" s="227" t="s">
        <v>42</v>
      </c>
      <c r="AW490" s="227" t="s">
        <v>19</v>
      </c>
      <c r="AX490" s="227" t="s">
        <v>37</v>
      </c>
      <c r="AY490" s="228" t="s">
        <v>108</v>
      </c>
    </row>
    <row r="491" spans="2:65" s="227" customFormat="1" x14ac:dyDescent="0.3">
      <c r="B491" s="232"/>
      <c r="D491" s="236" t="s">
        <v>117</v>
      </c>
      <c r="E491" s="228" t="s">
        <v>1</v>
      </c>
      <c r="F491" s="235" t="s">
        <v>559</v>
      </c>
      <c r="H491" s="234">
        <v>-17.885000000000002</v>
      </c>
      <c r="I491" s="233"/>
      <c r="L491" s="232"/>
      <c r="M491" s="231"/>
      <c r="N491" s="230"/>
      <c r="O491" s="230"/>
      <c r="P491" s="230"/>
      <c r="Q491" s="230"/>
      <c r="R491" s="230"/>
      <c r="S491" s="230"/>
      <c r="T491" s="229"/>
      <c r="AT491" s="228" t="s">
        <v>117</v>
      </c>
      <c r="AU491" s="228" t="s">
        <v>42</v>
      </c>
      <c r="AV491" s="227" t="s">
        <v>42</v>
      </c>
      <c r="AW491" s="227" t="s">
        <v>19</v>
      </c>
      <c r="AX491" s="227" t="s">
        <v>37</v>
      </c>
      <c r="AY491" s="228" t="s">
        <v>108</v>
      </c>
    </row>
    <row r="492" spans="2:65" s="227" customFormat="1" x14ac:dyDescent="0.3">
      <c r="B492" s="232"/>
      <c r="D492" s="236" t="s">
        <v>117</v>
      </c>
      <c r="E492" s="228" t="s">
        <v>1</v>
      </c>
      <c r="F492" s="235" t="s">
        <v>560</v>
      </c>
      <c r="H492" s="234">
        <v>-1.766</v>
      </c>
      <c r="I492" s="233"/>
      <c r="L492" s="232"/>
      <c r="M492" s="231"/>
      <c r="N492" s="230"/>
      <c r="O492" s="230"/>
      <c r="P492" s="230"/>
      <c r="Q492" s="230"/>
      <c r="R492" s="230"/>
      <c r="S492" s="230"/>
      <c r="T492" s="229"/>
      <c r="AT492" s="228" t="s">
        <v>117</v>
      </c>
      <c r="AU492" s="228" t="s">
        <v>42</v>
      </c>
      <c r="AV492" s="227" t="s">
        <v>42</v>
      </c>
      <c r="AW492" s="227" t="s">
        <v>19</v>
      </c>
      <c r="AX492" s="227" t="s">
        <v>37</v>
      </c>
      <c r="AY492" s="228" t="s">
        <v>108</v>
      </c>
    </row>
    <row r="493" spans="2:65" s="227" customFormat="1" x14ac:dyDescent="0.3">
      <c r="B493" s="232"/>
      <c r="D493" s="236" t="s">
        <v>117</v>
      </c>
      <c r="E493" s="228" t="s">
        <v>1</v>
      </c>
      <c r="F493" s="235" t="s">
        <v>561</v>
      </c>
      <c r="H493" s="234">
        <v>-0.64</v>
      </c>
      <c r="I493" s="233"/>
      <c r="L493" s="232"/>
      <c r="M493" s="231"/>
      <c r="N493" s="230"/>
      <c r="O493" s="230"/>
      <c r="P493" s="230"/>
      <c r="Q493" s="230"/>
      <c r="R493" s="230"/>
      <c r="S493" s="230"/>
      <c r="T493" s="229"/>
      <c r="AT493" s="228" t="s">
        <v>117</v>
      </c>
      <c r="AU493" s="228" t="s">
        <v>42</v>
      </c>
      <c r="AV493" s="227" t="s">
        <v>42</v>
      </c>
      <c r="AW493" s="227" t="s">
        <v>19</v>
      </c>
      <c r="AX493" s="227" t="s">
        <v>37</v>
      </c>
      <c r="AY493" s="228" t="s">
        <v>108</v>
      </c>
    </row>
    <row r="494" spans="2:65" s="257" customFormat="1" x14ac:dyDescent="0.3">
      <c r="B494" s="262"/>
      <c r="D494" s="236" t="s">
        <v>117</v>
      </c>
      <c r="E494" s="258" t="s">
        <v>1</v>
      </c>
      <c r="F494" s="264" t="s">
        <v>310</v>
      </c>
      <c r="H494" s="258" t="s">
        <v>1</v>
      </c>
      <c r="I494" s="263"/>
      <c r="L494" s="262"/>
      <c r="M494" s="261"/>
      <c r="N494" s="260"/>
      <c r="O494" s="260"/>
      <c r="P494" s="260"/>
      <c r="Q494" s="260"/>
      <c r="R494" s="260"/>
      <c r="S494" s="260"/>
      <c r="T494" s="259"/>
      <c r="AT494" s="258" t="s">
        <v>117</v>
      </c>
      <c r="AU494" s="258" t="s">
        <v>42</v>
      </c>
      <c r="AV494" s="257" t="s">
        <v>38</v>
      </c>
      <c r="AW494" s="257" t="s">
        <v>19</v>
      </c>
      <c r="AX494" s="257" t="s">
        <v>37</v>
      </c>
      <c r="AY494" s="258" t="s">
        <v>108</v>
      </c>
    </row>
    <row r="495" spans="2:65" s="227" customFormat="1" x14ac:dyDescent="0.3">
      <c r="B495" s="232"/>
      <c r="D495" s="236" t="s">
        <v>117</v>
      </c>
      <c r="E495" s="228" t="s">
        <v>1</v>
      </c>
      <c r="F495" s="235" t="s">
        <v>557</v>
      </c>
      <c r="H495" s="234">
        <v>-6.09</v>
      </c>
      <c r="I495" s="233"/>
      <c r="L495" s="232"/>
      <c r="M495" s="231"/>
      <c r="N495" s="230"/>
      <c r="O495" s="230"/>
      <c r="P495" s="230"/>
      <c r="Q495" s="230"/>
      <c r="R495" s="230"/>
      <c r="S495" s="230"/>
      <c r="T495" s="229"/>
      <c r="AT495" s="228" t="s">
        <v>117</v>
      </c>
      <c r="AU495" s="228" t="s">
        <v>42</v>
      </c>
      <c r="AV495" s="227" t="s">
        <v>42</v>
      </c>
      <c r="AW495" s="227" t="s">
        <v>19</v>
      </c>
      <c r="AX495" s="227" t="s">
        <v>37</v>
      </c>
      <c r="AY495" s="228" t="s">
        <v>108</v>
      </c>
    </row>
    <row r="496" spans="2:65" s="227" customFormat="1" x14ac:dyDescent="0.3">
      <c r="B496" s="232"/>
      <c r="D496" s="236" t="s">
        <v>117</v>
      </c>
      <c r="E496" s="228" t="s">
        <v>1</v>
      </c>
      <c r="F496" s="235" t="s">
        <v>559</v>
      </c>
      <c r="H496" s="234">
        <v>-17.885000000000002</v>
      </c>
      <c r="I496" s="233"/>
      <c r="L496" s="232"/>
      <c r="M496" s="231"/>
      <c r="N496" s="230"/>
      <c r="O496" s="230"/>
      <c r="P496" s="230"/>
      <c r="Q496" s="230"/>
      <c r="R496" s="230"/>
      <c r="S496" s="230"/>
      <c r="T496" s="229"/>
      <c r="AT496" s="228" t="s">
        <v>117</v>
      </c>
      <c r="AU496" s="228" t="s">
        <v>42</v>
      </c>
      <c r="AV496" s="227" t="s">
        <v>42</v>
      </c>
      <c r="AW496" s="227" t="s">
        <v>19</v>
      </c>
      <c r="AX496" s="227" t="s">
        <v>37</v>
      </c>
      <c r="AY496" s="228" t="s">
        <v>108</v>
      </c>
    </row>
    <row r="497" spans="2:65" s="227" customFormat="1" x14ac:dyDescent="0.3">
      <c r="B497" s="232"/>
      <c r="D497" s="236" t="s">
        <v>117</v>
      </c>
      <c r="E497" s="228" t="s">
        <v>1</v>
      </c>
      <c r="F497" s="235" t="s">
        <v>562</v>
      </c>
      <c r="H497" s="234">
        <v>-10.613</v>
      </c>
      <c r="I497" s="233"/>
      <c r="L497" s="232"/>
      <c r="M497" s="231"/>
      <c r="N497" s="230"/>
      <c r="O497" s="230"/>
      <c r="P497" s="230"/>
      <c r="Q497" s="230"/>
      <c r="R497" s="230"/>
      <c r="S497" s="230"/>
      <c r="T497" s="229"/>
      <c r="AT497" s="228" t="s">
        <v>117</v>
      </c>
      <c r="AU497" s="228" t="s">
        <v>42</v>
      </c>
      <c r="AV497" s="227" t="s">
        <v>42</v>
      </c>
      <c r="AW497" s="227" t="s">
        <v>19</v>
      </c>
      <c r="AX497" s="227" t="s">
        <v>37</v>
      </c>
      <c r="AY497" s="228" t="s">
        <v>108</v>
      </c>
    </row>
    <row r="498" spans="2:65" s="227" customFormat="1" x14ac:dyDescent="0.3">
      <c r="B498" s="232"/>
      <c r="D498" s="236" t="s">
        <v>117</v>
      </c>
      <c r="E498" s="228" t="s">
        <v>1</v>
      </c>
      <c r="F498" s="235" t="s">
        <v>563</v>
      </c>
      <c r="H498" s="234">
        <v>-9.0969999999999995</v>
      </c>
      <c r="I498" s="233"/>
      <c r="L498" s="232"/>
      <c r="M498" s="231"/>
      <c r="N498" s="230"/>
      <c r="O498" s="230"/>
      <c r="P498" s="230"/>
      <c r="Q498" s="230"/>
      <c r="R498" s="230"/>
      <c r="S498" s="230"/>
      <c r="T498" s="229"/>
      <c r="AT498" s="228" t="s">
        <v>117</v>
      </c>
      <c r="AU498" s="228" t="s">
        <v>42</v>
      </c>
      <c r="AV498" s="227" t="s">
        <v>42</v>
      </c>
      <c r="AW498" s="227" t="s">
        <v>19</v>
      </c>
      <c r="AX498" s="227" t="s">
        <v>37</v>
      </c>
      <c r="AY498" s="228" t="s">
        <v>108</v>
      </c>
    </row>
    <row r="499" spans="2:65" s="227" customFormat="1" x14ac:dyDescent="0.3">
      <c r="B499" s="232"/>
      <c r="D499" s="236" t="s">
        <v>117</v>
      </c>
      <c r="E499" s="228" t="s">
        <v>1</v>
      </c>
      <c r="F499" s="235" t="s">
        <v>564</v>
      </c>
      <c r="H499" s="234">
        <v>-2.3010000000000002</v>
      </c>
      <c r="I499" s="233"/>
      <c r="L499" s="232"/>
      <c r="M499" s="231"/>
      <c r="N499" s="230"/>
      <c r="O499" s="230"/>
      <c r="P499" s="230"/>
      <c r="Q499" s="230"/>
      <c r="R499" s="230"/>
      <c r="S499" s="230"/>
      <c r="T499" s="229"/>
      <c r="AT499" s="228" t="s">
        <v>117</v>
      </c>
      <c r="AU499" s="228" t="s">
        <v>42</v>
      </c>
      <c r="AV499" s="227" t="s">
        <v>42</v>
      </c>
      <c r="AW499" s="227" t="s">
        <v>19</v>
      </c>
      <c r="AX499" s="227" t="s">
        <v>37</v>
      </c>
      <c r="AY499" s="228" t="s">
        <v>108</v>
      </c>
    </row>
    <row r="500" spans="2:65" s="227" customFormat="1" x14ac:dyDescent="0.3">
      <c r="B500" s="232"/>
      <c r="D500" s="236" t="s">
        <v>117</v>
      </c>
      <c r="E500" s="228" t="s">
        <v>1</v>
      </c>
      <c r="F500" s="235" t="s">
        <v>560</v>
      </c>
      <c r="H500" s="234">
        <v>-1.766</v>
      </c>
      <c r="I500" s="233"/>
      <c r="L500" s="232"/>
      <c r="M500" s="231"/>
      <c r="N500" s="230"/>
      <c r="O500" s="230"/>
      <c r="P500" s="230"/>
      <c r="Q500" s="230"/>
      <c r="R500" s="230"/>
      <c r="S500" s="230"/>
      <c r="T500" s="229"/>
      <c r="AT500" s="228" t="s">
        <v>117</v>
      </c>
      <c r="AU500" s="228" t="s">
        <v>42</v>
      </c>
      <c r="AV500" s="227" t="s">
        <v>42</v>
      </c>
      <c r="AW500" s="227" t="s">
        <v>19</v>
      </c>
      <c r="AX500" s="227" t="s">
        <v>37</v>
      </c>
      <c r="AY500" s="228" t="s">
        <v>108</v>
      </c>
    </row>
    <row r="501" spans="2:65" s="227" customFormat="1" x14ac:dyDescent="0.3">
      <c r="B501" s="232"/>
      <c r="D501" s="240" t="s">
        <v>117</v>
      </c>
      <c r="E501" s="239" t="s">
        <v>1</v>
      </c>
      <c r="F501" s="238" t="s">
        <v>561</v>
      </c>
      <c r="H501" s="237">
        <v>-0.64</v>
      </c>
      <c r="I501" s="233"/>
      <c r="L501" s="232"/>
      <c r="M501" s="231"/>
      <c r="N501" s="230"/>
      <c r="O501" s="230"/>
      <c r="P501" s="230"/>
      <c r="Q501" s="230"/>
      <c r="R501" s="230"/>
      <c r="S501" s="230"/>
      <c r="T501" s="229"/>
      <c r="AT501" s="228" t="s">
        <v>117</v>
      </c>
      <c r="AU501" s="228" t="s">
        <v>42</v>
      </c>
      <c r="AV501" s="227" t="s">
        <v>42</v>
      </c>
      <c r="AW501" s="227" t="s">
        <v>19</v>
      </c>
      <c r="AX501" s="227" t="s">
        <v>37</v>
      </c>
      <c r="AY501" s="228" t="s">
        <v>108</v>
      </c>
    </row>
    <row r="502" spans="2:65" s="188" customFormat="1" ht="22.5" customHeight="1" x14ac:dyDescent="0.3">
      <c r="B502" s="207"/>
      <c r="C502" s="252" t="s">
        <v>565</v>
      </c>
      <c r="D502" s="252" t="s">
        <v>186</v>
      </c>
      <c r="E502" s="251" t="s">
        <v>566</v>
      </c>
      <c r="F502" s="246" t="s">
        <v>567</v>
      </c>
      <c r="G502" s="250" t="s">
        <v>113</v>
      </c>
      <c r="H502" s="249">
        <v>640.52099999999996</v>
      </c>
      <c r="I502" s="248"/>
      <c r="J502" s="247">
        <f>ROUND(I502*H502,2)</f>
        <v>0</v>
      </c>
      <c r="K502" s="246" t="s">
        <v>114</v>
      </c>
      <c r="L502" s="245"/>
      <c r="M502" s="244" t="s">
        <v>1</v>
      </c>
      <c r="N502" s="243" t="s">
        <v>26</v>
      </c>
      <c r="O502" s="223"/>
      <c r="P502" s="222">
        <f>O502*H502</f>
        <v>0</v>
      </c>
      <c r="Q502" s="222">
        <v>3.0000000000000001E-3</v>
      </c>
      <c r="R502" s="222">
        <f>Q502*H502</f>
        <v>1.9215629999999999</v>
      </c>
      <c r="S502" s="222">
        <v>0</v>
      </c>
      <c r="T502" s="221">
        <f>S502*H502</f>
        <v>0</v>
      </c>
      <c r="AR502" s="193" t="s">
        <v>153</v>
      </c>
      <c r="AT502" s="193" t="s">
        <v>186</v>
      </c>
      <c r="AU502" s="193" t="s">
        <v>42</v>
      </c>
      <c r="AY502" s="193" t="s">
        <v>108</v>
      </c>
      <c r="BE502" s="194">
        <f>IF(N502="základní",J502,0)</f>
        <v>0</v>
      </c>
      <c r="BF502" s="194">
        <f>IF(N502="snížená",J502,0)</f>
        <v>0</v>
      </c>
      <c r="BG502" s="194">
        <f>IF(N502="zákl. přenesená",J502,0)</f>
        <v>0</v>
      </c>
      <c r="BH502" s="194">
        <f>IF(N502="sníž. přenesená",J502,0)</f>
        <v>0</v>
      </c>
      <c r="BI502" s="194">
        <f>IF(N502="nulová",J502,0)</f>
        <v>0</v>
      </c>
      <c r="BJ502" s="193" t="s">
        <v>38</v>
      </c>
      <c r="BK502" s="194">
        <f>ROUND(I502*H502,2)</f>
        <v>0</v>
      </c>
      <c r="BL502" s="193" t="s">
        <v>115</v>
      </c>
      <c r="BM502" s="193" t="s">
        <v>568</v>
      </c>
    </row>
    <row r="503" spans="2:65" s="188" customFormat="1" ht="27" x14ac:dyDescent="0.3">
      <c r="B503" s="189"/>
      <c r="D503" s="236" t="s">
        <v>250</v>
      </c>
      <c r="F503" s="256" t="s">
        <v>515</v>
      </c>
      <c r="I503" s="255"/>
      <c r="L503" s="189"/>
      <c r="M503" s="254"/>
      <c r="N503" s="223"/>
      <c r="O503" s="223"/>
      <c r="P503" s="223"/>
      <c r="Q503" s="223"/>
      <c r="R503" s="223"/>
      <c r="S503" s="223"/>
      <c r="T503" s="253"/>
      <c r="AT503" s="193" t="s">
        <v>250</v>
      </c>
      <c r="AU503" s="193" t="s">
        <v>42</v>
      </c>
    </row>
    <row r="504" spans="2:65" s="227" customFormat="1" x14ac:dyDescent="0.3">
      <c r="B504" s="232"/>
      <c r="D504" s="240" t="s">
        <v>117</v>
      </c>
      <c r="F504" s="238" t="s">
        <v>569</v>
      </c>
      <c r="H504" s="237">
        <v>640.52099999999996</v>
      </c>
      <c r="I504" s="233"/>
      <c r="L504" s="232"/>
      <c r="M504" s="231"/>
      <c r="N504" s="230"/>
      <c r="O504" s="230"/>
      <c r="P504" s="230"/>
      <c r="Q504" s="230"/>
      <c r="R504" s="230"/>
      <c r="S504" s="230"/>
      <c r="T504" s="229"/>
      <c r="AT504" s="228" t="s">
        <v>117</v>
      </c>
      <c r="AU504" s="228" t="s">
        <v>42</v>
      </c>
      <c r="AV504" s="227" t="s">
        <v>42</v>
      </c>
      <c r="AW504" s="227" t="s">
        <v>2</v>
      </c>
      <c r="AX504" s="227" t="s">
        <v>38</v>
      </c>
      <c r="AY504" s="228" t="s">
        <v>108</v>
      </c>
    </row>
    <row r="505" spans="2:65" s="188" customFormat="1" ht="22.5" customHeight="1" x14ac:dyDescent="0.3">
      <c r="B505" s="207"/>
      <c r="C505" s="206" t="s">
        <v>570</v>
      </c>
      <c r="D505" s="206" t="s">
        <v>110</v>
      </c>
      <c r="E505" s="205" t="s">
        <v>571</v>
      </c>
      <c r="F505" s="200" t="s">
        <v>572</v>
      </c>
      <c r="G505" s="204" t="s">
        <v>113</v>
      </c>
      <c r="H505" s="203">
        <v>50.863</v>
      </c>
      <c r="I505" s="202"/>
      <c r="J505" s="201">
        <f>ROUND(I505*H505,2)</f>
        <v>0</v>
      </c>
      <c r="K505" s="200" t="s">
        <v>114</v>
      </c>
      <c r="L505" s="189"/>
      <c r="M505" s="199" t="s">
        <v>1</v>
      </c>
      <c r="N505" s="224" t="s">
        <v>26</v>
      </c>
      <c r="O505" s="223"/>
      <c r="P505" s="222">
        <f>O505*H505</f>
        <v>0</v>
      </c>
      <c r="Q505" s="222">
        <v>9.4400000000000005E-3</v>
      </c>
      <c r="R505" s="222">
        <f>Q505*H505</f>
        <v>0.48014672000000003</v>
      </c>
      <c r="S505" s="222">
        <v>0</v>
      </c>
      <c r="T505" s="221">
        <f>S505*H505</f>
        <v>0</v>
      </c>
      <c r="AR505" s="193" t="s">
        <v>115</v>
      </c>
      <c r="AT505" s="193" t="s">
        <v>110</v>
      </c>
      <c r="AU505" s="193" t="s">
        <v>42</v>
      </c>
      <c r="AY505" s="193" t="s">
        <v>108</v>
      </c>
      <c r="BE505" s="194">
        <f>IF(N505="základní",J505,0)</f>
        <v>0</v>
      </c>
      <c r="BF505" s="194">
        <f>IF(N505="snížená",J505,0)</f>
        <v>0</v>
      </c>
      <c r="BG505" s="194">
        <f>IF(N505="zákl. přenesená",J505,0)</f>
        <v>0</v>
      </c>
      <c r="BH505" s="194">
        <f>IF(N505="sníž. přenesená",J505,0)</f>
        <v>0</v>
      </c>
      <c r="BI505" s="194">
        <f>IF(N505="nulová",J505,0)</f>
        <v>0</v>
      </c>
      <c r="BJ505" s="193" t="s">
        <v>38</v>
      </c>
      <c r="BK505" s="194">
        <f>ROUND(I505*H505,2)</f>
        <v>0</v>
      </c>
      <c r="BL505" s="193" t="s">
        <v>115</v>
      </c>
      <c r="BM505" s="193" t="s">
        <v>573</v>
      </c>
    </row>
    <row r="506" spans="2:65" s="257" customFormat="1" x14ac:dyDescent="0.3">
      <c r="B506" s="262"/>
      <c r="D506" s="236" t="s">
        <v>117</v>
      </c>
      <c r="E506" s="258" t="s">
        <v>1</v>
      </c>
      <c r="F506" s="264" t="s">
        <v>296</v>
      </c>
      <c r="H506" s="258" t="s">
        <v>1</v>
      </c>
      <c r="I506" s="263"/>
      <c r="L506" s="262"/>
      <c r="M506" s="261"/>
      <c r="N506" s="260"/>
      <c r="O506" s="260"/>
      <c r="P506" s="260"/>
      <c r="Q506" s="260"/>
      <c r="R506" s="260"/>
      <c r="S506" s="260"/>
      <c r="T506" s="259"/>
      <c r="AT506" s="258" t="s">
        <v>117</v>
      </c>
      <c r="AU506" s="258" t="s">
        <v>42</v>
      </c>
      <c r="AV506" s="257" t="s">
        <v>38</v>
      </c>
      <c r="AW506" s="257" t="s">
        <v>19</v>
      </c>
      <c r="AX506" s="257" t="s">
        <v>37</v>
      </c>
      <c r="AY506" s="258" t="s">
        <v>108</v>
      </c>
    </row>
    <row r="507" spans="2:65" s="227" customFormat="1" x14ac:dyDescent="0.3">
      <c r="B507" s="232"/>
      <c r="D507" s="236" t="s">
        <v>117</v>
      </c>
      <c r="E507" s="228" t="s">
        <v>1</v>
      </c>
      <c r="F507" s="235" t="s">
        <v>574</v>
      </c>
      <c r="H507" s="234">
        <v>29.6</v>
      </c>
      <c r="I507" s="233"/>
      <c r="L507" s="232"/>
      <c r="M507" s="231"/>
      <c r="N507" s="230"/>
      <c r="O507" s="230"/>
      <c r="P507" s="230"/>
      <c r="Q507" s="230"/>
      <c r="R507" s="230"/>
      <c r="S507" s="230"/>
      <c r="T507" s="229"/>
      <c r="AT507" s="228" t="s">
        <v>117</v>
      </c>
      <c r="AU507" s="228" t="s">
        <v>42</v>
      </c>
      <c r="AV507" s="227" t="s">
        <v>42</v>
      </c>
      <c r="AW507" s="227" t="s">
        <v>19</v>
      </c>
      <c r="AX507" s="227" t="s">
        <v>37</v>
      </c>
      <c r="AY507" s="228" t="s">
        <v>108</v>
      </c>
    </row>
    <row r="508" spans="2:65" s="227" customFormat="1" ht="27" x14ac:dyDescent="0.3">
      <c r="B508" s="232"/>
      <c r="D508" s="236" t="s">
        <v>117</v>
      </c>
      <c r="E508" s="228" t="s">
        <v>1</v>
      </c>
      <c r="F508" s="235" t="s">
        <v>575</v>
      </c>
      <c r="H508" s="234">
        <v>13.613</v>
      </c>
      <c r="I508" s="233"/>
      <c r="L508" s="232"/>
      <c r="M508" s="231"/>
      <c r="N508" s="230"/>
      <c r="O508" s="230"/>
      <c r="P508" s="230"/>
      <c r="Q508" s="230"/>
      <c r="R508" s="230"/>
      <c r="S508" s="230"/>
      <c r="T508" s="229"/>
      <c r="AT508" s="228" t="s">
        <v>117</v>
      </c>
      <c r="AU508" s="228" t="s">
        <v>42</v>
      </c>
      <c r="AV508" s="227" t="s">
        <v>42</v>
      </c>
      <c r="AW508" s="227" t="s">
        <v>19</v>
      </c>
      <c r="AX508" s="227" t="s">
        <v>37</v>
      </c>
      <c r="AY508" s="228" t="s">
        <v>108</v>
      </c>
    </row>
    <row r="509" spans="2:65" s="227" customFormat="1" ht="27" x14ac:dyDescent="0.3">
      <c r="B509" s="232"/>
      <c r="D509" s="240" t="s">
        <v>117</v>
      </c>
      <c r="E509" s="239" t="s">
        <v>1</v>
      </c>
      <c r="F509" s="238" t="s">
        <v>576</v>
      </c>
      <c r="H509" s="237">
        <v>7.65</v>
      </c>
      <c r="I509" s="233"/>
      <c r="L509" s="232"/>
      <c r="M509" s="231"/>
      <c r="N509" s="230"/>
      <c r="O509" s="230"/>
      <c r="P509" s="230"/>
      <c r="Q509" s="230"/>
      <c r="R509" s="230"/>
      <c r="S509" s="230"/>
      <c r="T509" s="229"/>
      <c r="AT509" s="228" t="s">
        <v>117</v>
      </c>
      <c r="AU509" s="228" t="s">
        <v>42</v>
      </c>
      <c r="AV509" s="227" t="s">
        <v>42</v>
      </c>
      <c r="AW509" s="227" t="s">
        <v>19</v>
      </c>
      <c r="AX509" s="227" t="s">
        <v>37</v>
      </c>
      <c r="AY509" s="228" t="s">
        <v>108</v>
      </c>
    </row>
    <row r="510" spans="2:65" s="188" customFormat="1" ht="22.5" customHeight="1" x14ac:dyDescent="0.3">
      <c r="B510" s="207"/>
      <c r="C510" s="252" t="s">
        <v>577</v>
      </c>
      <c r="D510" s="252" t="s">
        <v>186</v>
      </c>
      <c r="E510" s="251" t="s">
        <v>578</v>
      </c>
      <c r="F510" s="246" t="s">
        <v>579</v>
      </c>
      <c r="G510" s="250" t="s">
        <v>113</v>
      </c>
      <c r="H510" s="249">
        <v>54.423000000000002</v>
      </c>
      <c r="I510" s="248"/>
      <c r="J510" s="247">
        <f>ROUND(I510*H510,2)</f>
        <v>0</v>
      </c>
      <c r="K510" s="246" t="s">
        <v>114</v>
      </c>
      <c r="L510" s="245"/>
      <c r="M510" s="244" t="s">
        <v>1</v>
      </c>
      <c r="N510" s="243" t="s">
        <v>26</v>
      </c>
      <c r="O510" s="223"/>
      <c r="P510" s="222">
        <f>O510*H510</f>
        <v>0</v>
      </c>
      <c r="Q510" s="222">
        <v>1.6500000000000001E-2</v>
      </c>
      <c r="R510" s="222">
        <f>Q510*H510</f>
        <v>0.89797950000000004</v>
      </c>
      <c r="S510" s="222">
        <v>0</v>
      </c>
      <c r="T510" s="221">
        <f>S510*H510</f>
        <v>0</v>
      </c>
      <c r="AR510" s="193" t="s">
        <v>153</v>
      </c>
      <c r="AT510" s="193" t="s">
        <v>186</v>
      </c>
      <c r="AU510" s="193" t="s">
        <v>42</v>
      </c>
      <c r="AY510" s="193" t="s">
        <v>108</v>
      </c>
      <c r="BE510" s="194">
        <f>IF(N510="základní",J510,0)</f>
        <v>0</v>
      </c>
      <c r="BF510" s="194">
        <f>IF(N510="snížená",J510,0)</f>
        <v>0</v>
      </c>
      <c r="BG510" s="194">
        <f>IF(N510="zákl. přenesená",J510,0)</f>
        <v>0</v>
      </c>
      <c r="BH510" s="194">
        <f>IF(N510="sníž. přenesená",J510,0)</f>
        <v>0</v>
      </c>
      <c r="BI510" s="194">
        <f>IF(N510="nulová",J510,0)</f>
        <v>0</v>
      </c>
      <c r="BJ510" s="193" t="s">
        <v>38</v>
      </c>
      <c r="BK510" s="194">
        <f>ROUND(I510*H510,2)</f>
        <v>0</v>
      </c>
      <c r="BL510" s="193" t="s">
        <v>115</v>
      </c>
      <c r="BM510" s="193" t="s">
        <v>580</v>
      </c>
    </row>
    <row r="511" spans="2:65" s="227" customFormat="1" x14ac:dyDescent="0.3">
      <c r="B511" s="232"/>
      <c r="D511" s="240" t="s">
        <v>117</v>
      </c>
      <c r="F511" s="238" t="s">
        <v>581</v>
      </c>
      <c r="H511" s="237">
        <v>54.423000000000002</v>
      </c>
      <c r="I511" s="233"/>
      <c r="L511" s="232"/>
      <c r="M511" s="231"/>
      <c r="N511" s="230"/>
      <c r="O511" s="230"/>
      <c r="P511" s="230"/>
      <c r="Q511" s="230"/>
      <c r="R511" s="230"/>
      <c r="S511" s="230"/>
      <c r="T511" s="229"/>
      <c r="AT511" s="228" t="s">
        <v>117</v>
      </c>
      <c r="AU511" s="228" t="s">
        <v>42</v>
      </c>
      <c r="AV511" s="227" t="s">
        <v>42</v>
      </c>
      <c r="AW511" s="227" t="s">
        <v>2</v>
      </c>
      <c r="AX511" s="227" t="s">
        <v>38</v>
      </c>
      <c r="AY511" s="228" t="s">
        <v>108</v>
      </c>
    </row>
    <row r="512" spans="2:65" s="188" customFormat="1" ht="22.5" customHeight="1" x14ac:dyDescent="0.3">
      <c r="B512" s="207"/>
      <c r="C512" s="206" t="s">
        <v>582</v>
      </c>
      <c r="D512" s="206" t="s">
        <v>110</v>
      </c>
      <c r="E512" s="205" t="s">
        <v>583</v>
      </c>
      <c r="F512" s="200" t="s">
        <v>584</v>
      </c>
      <c r="G512" s="204" t="s">
        <v>113</v>
      </c>
      <c r="H512" s="203">
        <v>1072.627</v>
      </c>
      <c r="I512" s="202"/>
      <c r="J512" s="201">
        <f>ROUND(I512*H512,2)</f>
        <v>0</v>
      </c>
      <c r="K512" s="200" t="s">
        <v>1</v>
      </c>
      <c r="L512" s="189"/>
      <c r="M512" s="199" t="s">
        <v>1</v>
      </c>
      <c r="N512" s="224" t="s">
        <v>26</v>
      </c>
      <c r="O512" s="223"/>
      <c r="P512" s="222">
        <f>O512*H512</f>
        <v>0</v>
      </c>
      <c r="Q512" s="222">
        <v>0</v>
      </c>
      <c r="R512" s="222">
        <f>Q512*H512</f>
        <v>0</v>
      </c>
      <c r="S512" s="222">
        <v>0</v>
      </c>
      <c r="T512" s="221">
        <f>S512*H512</f>
        <v>0</v>
      </c>
      <c r="AR512" s="193" t="s">
        <v>115</v>
      </c>
      <c r="AT512" s="193" t="s">
        <v>110</v>
      </c>
      <c r="AU512" s="193" t="s">
        <v>42</v>
      </c>
      <c r="AY512" s="193" t="s">
        <v>108</v>
      </c>
      <c r="BE512" s="194">
        <f>IF(N512="základní",J512,0)</f>
        <v>0</v>
      </c>
      <c r="BF512" s="194">
        <f>IF(N512="snížená",J512,0)</f>
        <v>0</v>
      </c>
      <c r="BG512" s="194">
        <f>IF(N512="zákl. přenesená",J512,0)</f>
        <v>0</v>
      </c>
      <c r="BH512" s="194">
        <f>IF(N512="sníž. přenesená",J512,0)</f>
        <v>0</v>
      </c>
      <c r="BI512" s="194">
        <f>IF(N512="nulová",J512,0)</f>
        <v>0</v>
      </c>
      <c r="BJ512" s="193" t="s">
        <v>38</v>
      </c>
      <c r="BK512" s="194">
        <f>ROUND(I512*H512,2)</f>
        <v>0</v>
      </c>
      <c r="BL512" s="193" t="s">
        <v>115</v>
      </c>
      <c r="BM512" s="193" t="s">
        <v>585</v>
      </c>
    </row>
    <row r="513" spans="2:65" s="257" customFormat="1" x14ac:dyDescent="0.3">
      <c r="B513" s="262"/>
      <c r="D513" s="236" t="s">
        <v>117</v>
      </c>
      <c r="E513" s="258" t="s">
        <v>1</v>
      </c>
      <c r="F513" s="264" t="s">
        <v>275</v>
      </c>
      <c r="H513" s="258" t="s">
        <v>1</v>
      </c>
      <c r="I513" s="263"/>
      <c r="L513" s="262"/>
      <c r="M513" s="261"/>
      <c r="N513" s="260"/>
      <c r="O513" s="260"/>
      <c r="P513" s="260"/>
      <c r="Q513" s="260"/>
      <c r="R513" s="260"/>
      <c r="S513" s="260"/>
      <c r="T513" s="259"/>
      <c r="AT513" s="258" t="s">
        <v>117</v>
      </c>
      <c r="AU513" s="258" t="s">
        <v>42</v>
      </c>
      <c r="AV513" s="257" t="s">
        <v>38</v>
      </c>
      <c r="AW513" s="257" t="s">
        <v>19</v>
      </c>
      <c r="AX513" s="257" t="s">
        <v>37</v>
      </c>
      <c r="AY513" s="258" t="s">
        <v>108</v>
      </c>
    </row>
    <row r="514" spans="2:65" s="227" customFormat="1" x14ac:dyDescent="0.3">
      <c r="B514" s="232"/>
      <c r="D514" s="236" t="s">
        <v>117</v>
      </c>
      <c r="E514" s="228" t="s">
        <v>1</v>
      </c>
      <c r="F514" s="235" t="s">
        <v>387</v>
      </c>
      <c r="H514" s="234">
        <v>246.12</v>
      </c>
      <c r="I514" s="233"/>
      <c r="L514" s="232"/>
      <c r="M514" s="231"/>
      <c r="N514" s="230"/>
      <c r="O514" s="230"/>
      <c r="P514" s="230"/>
      <c r="Q514" s="230"/>
      <c r="R514" s="230"/>
      <c r="S514" s="230"/>
      <c r="T514" s="229"/>
      <c r="AT514" s="228" t="s">
        <v>117</v>
      </c>
      <c r="AU514" s="228" t="s">
        <v>42</v>
      </c>
      <c r="AV514" s="227" t="s">
        <v>42</v>
      </c>
      <c r="AW514" s="227" t="s">
        <v>19</v>
      </c>
      <c r="AX514" s="227" t="s">
        <v>37</v>
      </c>
      <c r="AY514" s="228" t="s">
        <v>108</v>
      </c>
    </row>
    <row r="515" spans="2:65" s="227" customFormat="1" x14ac:dyDescent="0.3">
      <c r="B515" s="232"/>
      <c r="D515" s="236" t="s">
        <v>117</v>
      </c>
      <c r="E515" s="228" t="s">
        <v>1</v>
      </c>
      <c r="F515" s="235" t="s">
        <v>388</v>
      </c>
      <c r="H515" s="234">
        <v>146.28299999999999</v>
      </c>
      <c r="I515" s="233"/>
      <c r="L515" s="232"/>
      <c r="M515" s="231"/>
      <c r="N515" s="230"/>
      <c r="O515" s="230"/>
      <c r="P515" s="230"/>
      <c r="Q515" s="230"/>
      <c r="R515" s="230"/>
      <c r="S515" s="230"/>
      <c r="T515" s="229"/>
      <c r="AT515" s="228" t="s">
        <v>117</v>
      </c>
      <c r="AU515" s="228" t="s">
        <v>42</v>
      </c>
      <c r="AV515" s="227" t="s">
        <v>42</v>
      </c>
      <c r="AW515" s="227" t="s">
        <v>19</v>
      </c>
      <c r="AX515" s="227" t="s">
        <v>37</v>
      </c>
      <c r="AY515" s="228" t="s">
        <v>108</v>
      </c>
    </row>
    <row r="516" spans="2:65" s="227" customFormat="1" x14ac:dyDescent="0.3">
      <c r="B516" s="232"/>
      <c r="D516" s="236" t="s">
        <v>117</v>
      </c>
      <c r="E516" s="228" t="s">
        <v>1</v>
      </c>
      <c r="F516" s="235" t="s">
        <v>389</v>
      </c>
      <c r="H516" s="234">
        <v>81.605999999999995</v>
      </c>
      <c r="I516" s="233"/>
      <c r="L516" s="232"/>
      <c r="M516" s="231"/>
      <c r="N516" s="230"/>
      <c r="O516" s="230"/>
      <c r="P516" s="230"/>
      <c r="Q516" s="230"/>
      <c r="R516" s="230"/>
      <c r="S516" s="230"/>
      <c r="T516" s="229"/>
      <c r="AT516" s="228" t="s">
        <v>117</v>
      </c>
      <c r="AU516" s="228" t="s">
        <v>42</v>
      </c>
      <c r="AV516" s="227" t="s">
        <v>42</v>
      </c>
      <c r="AW516" s="227" t="s">
        <v>19</v>
      </c>
      <c r="AX516" s="227" t="s">
        <v>37</v>
      </c>
      <c r="AY516" s="228" t="s">
        <v>108</v>
      </c>
    </row>
    <row r="517" spans="2:65" s="227" customFormat="1" x14ac:dyDescent="0.3">
      <c r="B517" s="232"/>
      <c r="D517" s="240" t="s">
        <v>117</v>
      </c>
      <c r="E517" s="239" t="s">
        <v>1</v>
      </c>
      <c r="F517" s="238" t="s">
        <v>390</v>
      </c>
      <c r="H517" s="237">
        <v>598.61800000000005</v>
      </c>
      <c r="I517" s="233"/>
      <c r="L517" s="232"/>
      <c r="M517" s="231"/>
      <c r="N517" s="230"/>
      <c r="O517" s="230"/>
      <c r="P517" s="230"/>
      <c r="Q517" s="230"/>
      <c r="R517" s="230"/>
      <c r="S517" s="230"/>
      <c r="T517" s="229"/>
      <c r="AT517" s="228" t="s">
        <v>117</v>
      </c>
      <c r="AU517" s="228" t="s">
        <v>42</v>
      </c>
      <c r="AV517" s="227" t="s">
        <v>42</v>
      </c>
      <c r="AW517" s="227" t="s">
        <v>19</v>
      </c>
      <c r="AX517" s="227" t="s">
        <v>37</v>
      </c>
      <c r="AY517" s="228" t="s">
        <v>108</v>
      </c>
    </row>
    <row r="518" spans="2:65" s="188" customFormat="1" ht="31.5" customHeight="1" x14ac:dyDescent="0.3">
      <c r="B518" s="207"/>
      <c r="C518" s="206" t="s">
        <v>586</v>
      </c>
      <c r="D518" s="206" t="s">
        <v>110</v>
      </c>
      <c r="E518" s="205" t="s">
        <v>587</v>
      </c>
      <c r="F518" s="200" t="s">
        <v>588</v>
      </c>
      <c r="G518" s="204" t="s">
        <v>400</v>
      </c>
      <c r="H518" s="203">
        <v>103.25</v>
      </c>
      <c r="I518" s="202"/>
      <c r="J518" s="201">
        <f>ROUND(I518*H518,2)</f>
        <v>0</v>
      </c>
      <c r="K518" s="200" t="s">
        <v>1</v>
      </c>
      <c r="L518" s="189"/>
      <c r="M518" s="199" t="s">
        <v>1</v>
      </c>
      <c r="N518" s="224" t="s">
        <v>26</v>
      </c>
      <c r="O518" s="223"/>
      <c r="P518" s="222">
        <f>O518*H518</f>
        <v>0</v>
      </c>
      <c r="Q518" s="222">
        <v>2.5000000000000001E-4</v>
      </c>
      <c r="R518" s="222">
        <f>Q518*H518</f>
        <v>2.5812500000000002E-2</v>
      </c>
      <c r="S518" s="222">
        <v>0</v>
      </c>
      <c r="T518" s="221">
        <f>S518*H518</f>
        <v>0</v>
      </c>
      <c r="AR518" s="193" t="s">
        <v>115</v>
      </c>
      <c r="AT518" s="193" t="s">
        <v>110</v>
      </c>
      <c r="AU518" s="193" t="s">
        <v>42</v>
      </c>
      <c r="AY518" s="193" t="s">
        <v>108</v>
      </c>
      <c r="BE518" s="194">
        <f>IF(N518="základní",J518,0)</f>
        <v>0</v>
      </c>
      <c r="BF518" s="194">
        <f>IF(N518="snížená",J518,0)</f>
        <v>0</v>
      </c>
      <c r="BG518" s="194">
        <f>IF(N518="zákl. přenesená",J518,0)</f>
        <v>0</v>
      </c>
      <c r="BH518" s="194">
        <f>IF(N518="sníž. přenesená",J518,0)</f>
        <v>0</v>
      </c>
      <c r="BI518" s="194">
        <f>IF(N518="nulová",J518,0)</f>
        <v>0</v>
      </c>
      <c r="BJ518" s="193" t="s">
        <v>38</v>
      </c>
      <c r="BK518" s="194">
        <f>ROUND(I518*H518,2)</f>
        <v>0</v>
      </c>
      <c r="BL518" s="193" t="s">
        <v>115</v>
      </c>
      <c r="BM518" s="193" t="s">
        <v>589</v>
      </c>
    </row>
    <row r="519" spans="2:65" s="227" customFormat="1" x14ac:dyDescent="0.3">
      <c r="B519" s="232"/>
      <c r="D519" s="240" t="s">
        <v>117</v>
      </c>
      <c r="E519" s="239" t="s">
        <v>1</v>
      </c>
      <c r="F519" s="238" t="s">
        <v>446</v>
      </c>
      <c r="H519" s="237">
        <v>103.25</v>
      </c>
      <c r="I519" s="233"/>
      <c r="L519" s="232"/>
      <c r="M519" s="231"/>
      <c r="N519" s="230"/>
      <c r="O519" s="230"/>
      <c r="P519" s="230"/>
      <c r="Q519" s="230"/>
      <c r="R519" s="230"/>
      <c r="S519" s="230"/>
      <c r="T519" s="229"/>
      <c r="AT519" s="228" t="s">
        <v>117</v>
      </c>
      <c r="AU519" s="228" t="s">
        <v>42</v>
      </c>
      <c r="AV519" s="227" t="s">
        <v>42</v>
      </c>
      <c r="AW519" s="227" t="s">
        <v>19</v>
      </c>
      <c r="AX519" s="227" t="s">
        <v>37</v>
      </c>
      <c r="AY519" s="228" t="s">
        <v>108</v>
      </c>
    </row>
    <row r="520" spans="2:65" s="188" customFormat="1" ht="22.5" customHeight="1" x14ac:dyDescent="0.3">
      <c r="B520" s="207"/>
      <c r="C520" s="206" t="s">
        <v>253</v>
      </c>
      <c r="D520" s="206" t="s">
        <v>110</v>
      </c>
      <c r="E520" s="205" t="s">
        <v>2156</v>
      </c>
      <c r="F520" s="200" t="s">
        <v>2155</v>
      </c>
      <c r="G520" s="204" t="s">
        <v>400</v>
      </c>
      <c r="H520" s="203">
        <v>201.25</v>
      </c>
      <c r="I520" s="202"/>
      <c r="J520" s="201">
        <f>ROUND(I520*H520,2)</f>
        <v>0</v>
      </c>
      <c r="K520" s="200" t="s">
        <v>140</v>
      </c>
      <c r="L520" s="189"/>
      <c r="M520" s="199" t="s">
        <v>1</v>
      </c>
      <c r="N520" s="224" t="s">
        <v>26</v>
      </c>
      <c r="O520" s="223"/>
      <c r="P520" s="222">
        <f>O520*H520</f>
        <v>0</v>
      </c>
      <c r="Q520" s="222">
        <v>6.0000000000000002E-5</v>
      </c>
      <c r="R520" s="222">
        <f>Q520*H520</f>
        <v>1.2075000000000001E-2</v>
      </c>
      <c r="S520" s="222">
        <v>0</v>
      </c>
      <c r="T520" s="221">
        <f>S520*H520</f>
        <v>0</v>
      </c>
      <c r="AR520" s="193" t="s">
        <v>115</v>
      </c>
      <c r="AT520" s="193" t="s">
        <v>110</v>
      </c>
      <c r="AU520" s="193" t="s">
        <v>42</v>
      </c>
      <c r="AY520" s="193" t="s">
        <v>108</v>
      </c>
      <c r="BE520" s="194">
        <f>IF(N520="základní",J520,0)</f>
        <v>0</v>
      </c>
      <c r="BF520" s="194">
        <f>IF(N520="snížená",J520,0)</f>
        <v>0</v>
      </c>
      <c r="BG520" s="194">
        <f>IF(N520="zákl. přenesená",J520,0)</f>
        <v>0</v>
      </c>
      <c r="BH520" s="194">
        <f>IF(N520="sníž. přenesená",J520,0)</f>
        <v>0</v>
      </c>
      <c r="BI520" s="194">
        <f>IF(N520="nulová",J520,0)</f>
        <v>0</v>
      </c>
      <c r="BJ520" s="193" t="s">
        <v>38</v>
      </c>
      <c r="BK520" s="194">
        <f>ROUND(I520*H520,2)</f>
        <v>0</v>
      </c>
      <c r="BL520" s="193" t="s">
        <v>115</v>
      </c>
      <c r="BM520" s="193" t="s">
        <v>2154</v>
      </c>
    </row>
    <row r="521" spans="2:65" s="257" customFormat="1" x14ac:dyDescent="0.3">
      <c r="B521" s="262"/>
      <c r="D521" s="236" t="s">
        <v>117</v>
      </c>
      <c r="E521" s="258" t="s">
        <v>1</v>
      </c>
      <c r="F521" s="264" t="s">
        <v>118</v>
      </c>
      <c r="H521" s="258" t="s">
        <v>1</v>
      </c>
      <c r="I521" s="263"/>
      <c r="L521" s="262"/>
      <c r="M521" s="261"/>
      <c r="N521" s="260"/>
      <c r="O521" s="260"/>
      <c r="P521" s="260"/>
      <c r="Q521" s="260"/>
      <c r="R521" s="260"/>
      <c r="S521" s="260"/>
      <c r="T521" s="259"/>
      <c r="AT521" s="258" t="s">
        <v>117</v>
      </c>
      <c r="AU521" s="258" t="s">
        <v>42</v>
      </c>
      <c r="AV521" s="257" t="s">
        <v>38</v>
      </c>
      <c r="AW521" s="257" t="s">
        <v>19</v>
      </c>
      <c r="AX521" s="257" t="s">
        <v>37</v>
      </c>
      <c r="AY521" s="258" t="s">
        <v>108</v>
      </c>
    </row>
    <row r="522" spans="2:65" s="227" customFormat="1" x14ac:dyDescent="0.3">
      <c r="B522" s="232"/>
      <c r="D522" s="236" t="s">
        <v>117</v>
      </c>
      <c r="E522" s="228" t="s">
        <v>1</v>
      </c>
      <c r="F522" s="235" t="s">
        <v>2145</v>
      </c>
      <c r="H522" s="234">
        <v>98.45</v>
      </c>
      <c r="I522" s="233"/>
      <c r="L522" s="232"/>
      <c r="M522" s="231"/>
      <c r="N522" s="230"/>
      <c r="O522" s="230"/>
      <c r="P522" s="230"/>
      <c r="Q522" s="230"/>
      <c r="R522" s="230"/>
      <c r="S522" s="230"/>
      <c r="T522" s="229"/>
      <c r="AT522" s="228" t="s">
        <v>117</v>
      </c>
      <c r="AU522" s="228" t="s">
        <v>42</v>
      </c>
      <c r="AV522" s="227" t="s">
        <v>42</v>
      </c>
      <c r="AW522" s="227" t="s">
        <v>19</v>
      </c>
      <c r="AX522" s="227" t="s">
        <v>37</v>
      </c>
      <c r="AY522" s="228" t="s">
        <v>108</v>
      </c>
    </row>
    <row r="523" spans="2:65" s="227" customFormat="1" x14ac:dyDescent="0.3">
      <c r="B523" s="232"/>
      <c r="D523" s="240" t="s">
        <v>117</v>
      </c>
      <c r="E523" s="239" t="s">
        <v>1</v>
      </c>
      <c r="F523" s="238" t="s">
        <v>2150</v>
      </c>
      <c r="H523" s="237">
        <v>102.8</v>
      </c>
      <c r="I523" s="233"/>
      <c r="L523" s="232"/>
      <c r="M523" s="231"/>
      <c r="N523" s="230"/>
      <c r="O523" s="230"/>
      <c r="P523" s="230"/>
      <c r="Q523" s="230"/>
      <c r="R523" s="230"/>
      <c r="S523" s="230"/>
      <c r="T523" s="229"/>
      <c r="AT523" s="228" t="s">
        <v>117</v>
      </c>
      <c r="AU523" s="228" t="s">
        <v>42</v>
      </c>
      <c r="AV523" s="227" t="s">
        <v>42</v>
      </c>
      <c r="AW523" s="227" t="s">
        <v>19</v>
      </c>
      <c r="AX523" s="227" t="s">
        <v>37</v>
      </c>
      <c r="AY523" s="228" t="s">
        <v>108</v>
      </c>
    </row>
    <row r="524" spans="2:65" s="188" customFormat="1" ht="22.5" customHeight="1" x14ac:dyDescent="0.3">
      <c r="B524" s="207"/>
      <c r="C524" s="252" t="s">
        <v>316</v>
      </c>
      <c r="D524" s="252" t="s">
        <v>186</v>
      </c>
      <c r="E524" s="251" t="s">
        <v>2153</v>
      </c>
      <c r="F524" s="246" t="s">
        <v>2152</v>
      </c>
      <c r="G524" s="250" t="s">
        <v>400</v>
      </c>
      <c r="H524" s="249">
        <v>107.94</v>
      </c>
      <c r="I524" s="248"/>
      <c r="J524" s="247">
        <f>ROUND(I524*H524,2)</f>
        <v>0</v>
      </c>
      <c r="K524" s="246" t="s">
        <v>140</v>
      </c>
      <c r="L524" s="245"/>
      <c r="M524" s="244" t="s">
        <v>1</v>
      </c>
      <c r="N524" s="243" t="s">
        <v>26</v>
      </c>
      <c r="O524" s="223"/>
      <c r="P524" s="222">
        <f>O524*H524</f>
        <v>0</v>
      </c>
      <c r="Q524" s="222">
        <v>3.2000000000000003E-4</v>
      </c>
      <c r="R524" s="222">
        <f>Q524*H524</f>
        <v>3.4540800000000003E-2</v>
      </c>
      <c r="S524" s="222">
        <v>0</v>
      </c>
      <c r="T524" s="221">
        <f>S524*H524</f>
        <v>0</v>
      </c>
      <c r="AR524" s="193" t="s">
        <v>153</v>
      </c>
      <c r="AT524" s="193" t="s">
        <v>186</v>
      </c>
      <c r="AU524" s="193" t="s">
        <v>42</v>
      </c>
      <c r="AY524" s="193" t="s">
        <v>108</v>
      </c>
      <c r="BE524" s="194">
        <f>IF(N524="základní",J524,0)</f>
        <v>0</v>
      </c>
      <c r="BF524" s="194">
        <f>IF(N524="snížená",J524,0)</f>
        <v>0</v>
      </c>
      <c r="BG524" s="194">
        <f>IF(N524="zákl. přenesená",J524,0)</f>
        <v>0</v>
      </c>
      <c r="BH524" s="194">
        <f>IF(N524="sníž. přenesená",J524,0)</f>
        <v>0</v>
      </c>
      <c r="BI524" s="194">
        <f>IF(N524="nulová",J524,0)</f>
        <v>0</v>
      </c>
      <c r="BJ524" s="193" t="s">
        <v>38</v>
      </c>
      <c r="BK524" s="194">
        <f>ROUND(I524*H524,2)</f>
        <v>0</v>
      </c>
      <c r="BL524" s="193" t="s">
        <v>115</v>
      </c>
      <c r="BM524" s="193" t="s">
        <v>2151</v>
      </c>
    </row>
    <row r="525" spans="2:65" s="257" customFormat="1" x14ac:dyDescent="0.3">
      <c r="B525" s="262"/>
      <c r="D525" s="236" t="s">
        <v>117</v>
      </c>
      <c r="E525" s="258" t="s">
        <v>1</v>
      </c>
      <c r="F525" s="264" t="s">
        <v>118</v>
      </c>
      <c r="H525" s="258" t="s">
        <v>1</v>
      </c>
      <c r="I525" s="263"/>
      <c r="L525" s="262"/>
      <c r="M525" s="261"/>
      <c r="N525" s="260"/>
      <c r="O525" s="260"/>
      <c r="P525" s="260"/>
      <c r="Q525" s="260"/>
      <c r="R525" s="260"/>
      <c r="S525" s="260"/>
      <c r="T525" s="259"/>
      <c r="AT525" s="258" t="s">
        <v>117</v>
      </c>
      <c r="AU525" s="258" t="s">
        <v>42</v>
      </c>
      <c r="AV525" s="257" t="s">
        <v>38</v>
      </c>
      <c r="AW525" s="257" t="s">
        <v>19</v>
      </c>
      <c r="AX525" s="257" t="s">
        <v>37</v>
      </c>
      <c r="AY525" s="258" t="s">
        <v>108</v>
      </c>
    </row>
    <row r="526" spans="2:65" s="227" customFormat="1" x14ac:dyDescent="0.3">
      <c r="B526" s="232"/>
      <c r="D526" s="236" t="s">
        <v>117</v>
      </c>
      <c r="E526" s="228" t="s">
        <v>1</v>
      </c>
      <c r="F526" s="235" t="s">
        <v>2150</v>
      </c>
      <c r="H526" s="234">
        <v>102.8</v>
      </c>
      <c r="I526" s="233"/>
      <c r="L526" s="232"/>
      <c r="M526" s="231"/>
      <c r="N526" s="230"/>
      <c r="O526" s="230"/>
      <c r="P526" s="230"/>
      <c r="Q526" s="230"/>
      <c r="R526" s="230"/>
      <c r="S526" s="230"/>
      <c r="T526" s="229"/>
      <c r="AT526" s="228" t="s">
        <v>117</v>
      </c>
      <c r="AU526" s="228" t="s">
        <v>42</v>
      </c>
      <c r="AV526" s="227" t="s">
        <v>42</v>
      </c>
      <c r="AW526" s="227" t="s">
        <v>19</v>
      </c>
      <c r="AX526" s="227" t="s">
        <v>37</v>
      </c>
      <c r="AY526" s="228" t="s">
        <v>108</v>
      </c>
    </row>
    <row r="527" spans="2:65" s="227" customFormat="1" x14ac:dyDescent="0.3">
      <c r="B527" s="232"/>
      <c r="D527" s="240" t="s">
        <v>117</v>
      </c>
      <c r="F527" s="238" t="s">
        <v>2149</v>
      </c>
      <c r="H527" s="237">
        <v>107.94</v>
      </c>
      <c r="I527" s="233"/>
      <c r="L527" s="232"/>
      <c r="M527" s="231"/>
      <c r="N527" s="230"/>
      <c r="O527" s="230"/>
      <c r="P527" s="230"/>
      <c r="Q527" s="230"/>
      <c r="R527" s="230"/>
      <c r="S527" s="230"/>
      <c r="T527" s="229"/>
      <c r="AT527" s="228" t="s">
        <v>117</v>
      </c>
      <c r="AU527" s="228" t="s">
        <v>42</v>
      </c>
      <c r="AV527" s="227" t="s">
        <v>42</v>
      </c>
      <c r="AW527" s="227" t="s">
        <v>2</v>
      </c>
      <c r="AX527" s="227" t="s">
        <v>38</v>
      </c>
      <c r="AY527" s="228" t="s">
        <v>108</v>
      </c>
    </row>
    <row r="528" spans="2:65" s="188" customFormat="1" ht="22.5" customHeight="1" x14ac:dyDescent="0.3">
      <c r="B528" s="207"/>
      <c r="C528" s="252" t="s">
        <v>598</v>
      </c>
      <c r="D528" s="252" t="s">
        <v>186</v>
      </c>
      <c r="E528" s="251" t="s">
        <v>2148</v>
      </c>
      <c r="F528" s="246" t="s">
        <v>2147</v>
      </c>
      <c r="G528" s="250" t="s">
        <v>400</v>
      </c>
      <c r="H528" s="249">
        <v>103.373</v>
      </c>
      <c r="I528" s="248"/>
      <c r="J528" s="247">
        <f>ROUND(I528*H528,2)</f>
        <v>0</v>
      </c>
      <c r="K528" s="246" t="s">
        <v>140</v>
      </c>
      <c r="L528" s="245"/>
      <c r="M528" s="244" t="s">
        <v>1</v>
      </c>
      <c r="N528" s="243" t="s">
        <v>26</v>
      </c>
      <c r="O528" s="223"/>
      <c r="P528" s="222">
        <f>O528*H528</f>
        <v>0</v>
      </c>
      <c r="Q528" s="222">
        <v>7.2000000000000005E-4</v>
      </c>
      <c r="R528" s="222">
        <f>Q528*H528</f>
        <v>7.4428560000000005E-2</v>
      </c>
      <c r="S528" s="222">
        <v>0</v>
      </c>
      <c r="T528" s="221">
        <f>S528*H528</f>
        <v>0</v>
      </c>
      <c r="AR528" s="193" t="s">
        <v>153</v>
      </c>
      <c r="AT528" s="193" t="s">
        <v>186</v>
      </c>
      <c r="AU528" s="193" t="s">
        <v>42</v>
      </c>
      <c r="AY528" s="193" t="s">
        <v>108</v>
      </c>
      <c r="BE528" s="194">
        <f>IF(N528="základní",J528,0)</f>
        <v>0</v>
      </c>
      <c r="BF528" s="194">
        <f>IF(N528="snížená",J528,0)</f>
        <v>0</v>
      </c>
      <c r="BG528" s="194">
        <f>IF(N528="zákl. přenesená",J528,0)</f>
        <v>0</v>
      </c>
      <c r="BH528" s="194">
        <f>IF(N528="sníž. přenesená",J528,0)</f>
        <v>0</v>
      </c>
      <c r="BI528" s="194">
        <f>IF(N528="nulová",J528,0)</f>
        <v>0</v>
      </c>
      <c r="BJ528" s="193" t="s">
        <v>38</v>
      </c>
      <c r="BK528" s="194">
        <f>ROUND(I528*H528,2)</f>
        <v>0</v>
      </c>
      <c r="BL528" s="193" t="s">
        <v>115</v>
      </c>
      <c r="BM528" s="193" t="s">
        <v>2146</v>
      </c>
    </row>
    <row r="529" spans="2:65" s="257" customFormat="1" x14ac:dyDescent="0.3">
      <c r="B529" s="262"/>
      <c r="D529" s="236" t="s">
        <v>117</v>
      </c>
      <c r="E529" s="258" t="s">
        <v>1</v>
      </c>
      <c r="F529" s="264" t="s">
        <v>118</v>
      </c>
      <c r="H529" s="258" t="s">
        <v>1</v>
      </c>
      <c r="I529" s="263"/>
      <c r="L529" s="262"/>
      <c r="M529" s="261"/>
      <c r="N529" s="260"/>
      <c r="O529" s="260"/>
      <c r="P529" s="260"/>
      <c r="Q529" s="260"/>
      <c r="R529" s="260"/>
      <c r="S529" s="260"/>
      <c r="T529" s="259"/>
      <c r="AT529" s="258" t="s">
        <v>117</v>
      </c>
      <c r="AU529" s="258" t="s">
        <v>42</v>
      </c>
      <c r="AV529" s="257" t="s">
        <v>38</v>
      </c>
      <c r="AW529" s="257" t="s">
        <v>19</v>
      </c>
      <c r="AX529" s="257" t="s">
        <v>37</v>
      </c>
      <c r="AY529" s="258" t="s">
        <v>108</v>
      </c>
    </row>
    <row r="530" spans="2:65" s="227" customFormat="1" x14ac:dyDescent="0.3">
      <c r="B530" s="232"/>
      <c r="D530" s="236" t="s">
        <v>117</v>
      </c>
      <c r="E530" s="228" t="s">
        <v>1</v>
      </c>
      <c r="F530" s="235" t="s">
        <v>2145</v>
      </c>
      <c r="H530" s="234">
        <v>98.45</v>
      </c>
      <c r="I530" s="233"/>
      <c r="L530" s="232"/>
      <c r="M530" s="231"/>
      <c r="N530" s="230"/>
      <c r="O530" s="230"/>
      <c r="P530" s="230"/>
      <c r="Q530" s="230"/>
      <c r="R530" s="230"/>
      <c r="S530" s="230"/>
      <c r="T530" s="229"/>
      <c r="AT530" s="228" t="s">
        <v>117</v>
      </c>
      <c r="AU530" s="228" t="s">
        <v>42</v>
      </c>
      <c r="AV530" s="227" t="s">
        <v>42</v>
      </c>
      <c r="AW530" s="227" t="s">
        <v>19</v>
      </c>
      <c r="AX530" s="227" t="s">
        <v>37</v>
      </c>
      <c r="AY530" s="228" t="s">
        <v>108</v>
      </c>
    </row>
    <row r="531" spans="2:65" s="227" customFormat="1" x14ac:dyDescent="0.3">
      <c r="B531" s="232"/>
      <c r="D531" s="240" t="s">
        <v>117</v>
      </c>
      <c r="F531" s="238" t="s">
        <v>2144</v>
      </c>
      <c r="H531" s="237">
        <v>103.373</v>
      </c>
      <c r="I531" s="233"/>
      <c r="L531" s="232"/>
      <c r="M531" s="231"/>
      <c r="N531" s="230"/>
      <c r="O531" s="230"/>
      <c r="P531" s="230"/>
      <c r="Q531" s="230"/>
      <c r="R531" s="230"/>
      <c r="S531" s="230"/>
      <c r="T531" s="229"/>
      <c r="AT531" s="228" t="s">
        <v>117</v>
      </c>
      <c r="AU531" s="228" t="s">
        <v>42</v>
      </c>
      <c r="AV531" s="227" t="s">
        <v>42</v>
      </c>
      <c r="AW531" s="227" t="s">
        <v>2</v>
      </c>
      <c r="AX531" s="227" t="s">
        <v>38</v>
      </c>
      <c r="AY531" s="228" t="s">
        <v>108</v>
      </c>
    </row>
    <row r="532" spans="2:65" s="188" customFormat="1" ht="22.5" customHeight="1" x14ac:dyDescent="0.3">
      <c r="B532" s="207"/>
      <c r="C532" s="206" t="s">
        <v>611</v>
      </c>
      <c r="D532" s="206" t="s">
        <v>110</v>
      </c>
      <c r="E532" s="205" t="s">
        <v>590</v>
      </c>
      <c r="F532" s="200" t="s">
        <v>591</v>
      </c>
      <c r="G532" s="204" t="s">
        <v>113</v>
      </c>
      <c r="H532" s="203">
        <v>744.90099999999995</v>
      </c>
      <c r="I532" s="202"/>
      <c r="J532" s="201">
        <f>ROUND(I532*H532,2)</f>
        <v>0</v>
      </c>
      <c r="K532" s="200" t="s">
        <v>140</v>
      </c>
      <c r="L532" s="189"/>
      <c r="M532" s="199" t="s">
        <v>1</v>
      </c>
      <c r="N532" s="224" t="s">
        <v>26</v>
      </c>
      <c r="O532" s="223"/>
      <c r="P532" s="222">
        <f>O532*H532</f>
        <v>0</v>
      </c>
      <c r="Q532" s="222">
        <v>3.82E-3</v>
      </c>
      <c r="R532" s="222">
        <f>Q532*H532</f>
        <v>2.8455218199999996</v>
      </c>
      <c r="S532" s="222">
        <v>0</v>
      </c>
      <c r="T532" s="221">
        <f>S532*H532</f>
        <v>0</v>
      </c>
      <c r="AR532" s="193" t="s">
        <v>115</v>
      </c>
      <c r="AT532" s="193" t="s">
        <v>110</v>
      </c>
      <c r="AU532" s="193" t="s">
        <v>42</v>
      </c>
      <c r="AY532" s="193" t="s">
        <v>108</v>
      </c>
      <c r="BE532" s="194">
        <f>IF(N532="základní",J532,0)</f>
        <v>0</v>
      </c>
      <c r="BF532" s="194">
        <f>IF(N532="snížená",J532,0)</f>
        <v>0</v>
      </c>
      <c r="BG532" s="194">
        <f>IF(N532="zákl. přenesená",J532,0)</f>
        <v>0</v>
      </c>
      <c r="BH532" s="194">
        <f>IF(N532="sníž. přenesená",J532,0)</f>
        <v>0</v>
      </c>
      <c r="BI532" s="194">
        <f>IF(N532="nulová",J532,0)</f>
        <v>0</v>
      </c>
      <c r="BJ532" s="193" t="s">
        <v>38</v>
      </c>
      <c r="BK532" s="194">
        <f>ROUND(I532*H532,2)</f>
        <v>0</v>
      </c>
      <c r="BL532" s="193" t="s">
        <v>115</v>
      </c>
      <c r="BM532" s="193" t="s">
        <v>592</v>
      </c>
    </row>
    <row r="533" spans="2:65" s="227" customFormat="1" x14ac:dyDescent="0.3">
      <c r="B533" s="232"/>
      <c r="D533" s="236" t="s">
        <v>117</v>
      </c>
      <c r="E533" s="228" t="s">
        <v>1</v>
      </c>
      <c r="F533" s="235" t="s">
        <v>388</v>
      </c>
      <c r="H533" s="234">
        <v>146.28299999999999</v>
      </c>
      <c r="I533" s="233"/>
      <c r="L533" s="232"/>
      <c r="M533" s="231"/>
      <c r="N533" s="230"/>
      <c r="O533" s="230"/>
      <c r="P533" s="230"/>
      <c r="Q533" s="230"/>
      <c r="R533" s="230"/>
      <c r="S533" s="230"/>
      <c r="T533" s="229"/>
      <c r="AT533" s="228" t="s">
        <v>117</v>
      </c>
      <c r="AU533" s="228" t="s">
        <v>42</v>
      </c>
      <c r="AV533" s="227" t="s">
        <v>42</v>
      </c>
      <c r="AW533" s="227" t="s">
        <v>19</v>
      </c>
      <c r="AX533" s="227" t="s">
        <v>37</v>
      </c>
      <c r="AY533" s="228" t="s">
        <v>108</v>
      </c>
    </row>
    <row r="534" spans="2:65" s="227" customFormat="1" x14ac:dyDescent="0.3">
      <c r="B534" s="232"/>
      <c r="D534" s="240" t="s">
        <v>117</v>
      </c>
      <c r="E534" s="239" t="s">
        <v>1</v>
      </c>
      <c r="F534" s="238" t="s">
        <v>390</v>
      </c>
      <c r="H534" s="237">
        <v>598.61800000000005</v>
      </c>
      <c r="I534" s="233"/>
      <c r="L534" s="232"/>
      <c r="M534" s="231"/>
      <c r="N534" s="230"/>
      <c r="O534" s="230"/>
      <c r="P534" s="230"/>
      <c r="Q534" s="230"/>
      <c r="R534" s="230"/>
      <c r="S534" s="230"/>
      <c r="T534" s="229"/>
      <c r="AT534" s="228" t="s">
        <v>117</v>
      </c>
      <c r="AU534" s="228" t="s">
        <v>42</v>
      </c>
      <c r="AV534" s="227" t="s">
        <v>42</v>
      </c>
      <c r="AW534" s="227" t="s">
        <v>19</v>
      </c>
      <c r="AX534" s="227" t="s">
        <v>37</v>
      </c>
      <c r="AY534" s="228" t="s">
        <v>108</v>
      </c>
    </row>
    <row r="535" spans="2:65" s="188" customFormat="1" ht="22.5" customHeight="1" x14ac:dyDescent="0.3">
      <c r="B535" s="207"/>
      <c r="C535" s="206" t="s">
        <v>620</v>
      </c>
      <c r="D535" s="206" t="s">
        <v>110</v>
      </c>
      <c r="E535" s="205" t="s">
        <v>593</v>
      </c>
      <c r="F535" s="200" t="s">
        <v>594</v>
      </c>
      <c r="G535" s="204" t="s">
        <v>113</v>
      </c>
      <c r="H535" s="203">
        <v>154.15899999999999</v>
      </c>
      <c r="I535" s="202"/>
      <c r="J535" s="201">
        <f>ROUND(I535*H535,2)</f>
        <v>0</v>
      </c>
      <c r="K535" s="200" t="s">
        <v>140</v>
      </c>
      <c r="L535" s="189"/>
      <c r="M535" s="199" t="s">
        <v>1</v>
      </c>
      <c r="N535" s="224" t="s">
        <v>26</v>
      </c>
      <c r="O535" s="223"/>
      <c r="P535" s="222">
        <f>O535*H535</f>
        <v>0</v>
      </c>
      <c r="Q535" s="222">
        <v>3.6800000000000001E-3</v>
      </c>
      <c r="R535" s="222">
        <f>Q535*H535</f>
        <v>0.56730512</v>
      </c>
      <c r="S535" s="222">
        <v>0</v>
      </c>
      <c r="T535" s="221">
        <f>S535*H535</f>
        <v>0</v>
      </c>
      <c r="AR535" s="193" t="s">
        <v>115</v>
      </c>
      <c r="AT535" s="193" t="s">
        <v>110</v>
      </c>
      <c r="AU535" s="193" t="s">
        <v>42</v>
      </c>
      <c r="AY535" s="193" t="s">
        <v>108</v>
      </c>
      <c r="BE535" s="194">
        <f>IF(N535="základní",J535,0)</f>
        <v>0</v>
      </c>
      <c r="BF535" s="194">
        <f>IF(N535="snížená",J535,0)</f>
        <v>0</v>
      </c>
      <c r="BG535" s="194">
        <f>IF(N535="zákl. přenesená",J535,0)</f>
        <v>0</v>
      </c>
      <c r="BH535" s="194">
        <f>IF(N535="sníž. přenesená",J535,0)</f>
        <v>0</v>
      </c>
      <c r="BI535" s="194">
        <f>IF(N535="nulová",J535,0)</f>
        <v>0</v>
      </c>
      <c r="BJ535" s="193" t="s">
        <v>38</v>
      </c>
      <c r="BK535" s="194">
        <f>ROUND(I535*H535,2)</f>
        <v>0</v>
      </c>
      <c r="BL535" s="193" t="s">
        <v>115</v>
      </c>
      <c r="BM535" s="193" t="s">
        <v>595</v>
      </c>
    </row>
    <row r="536" spans="2:65" s="257" customFormat="1" x14ac:dyDescent="0.3">
      <c r="B536" s="262"/>
      <c r="D536" s="236" t="s">
        <v>117</v>
      </c>
      <c r="E536" s="258" t="s">
        <v>1</v>
      </c>
      <c r="F536" s="264" t="s">
        <v>524</v>
      </c>
      <c r="H536" s="258" t="s">
        <v>1</v>
      </c>
      <c r="I536" s="263"/>
      <c r="L536" s="262"/>
      <c r="M536" s="261"/>
      <c r="N536" s="260"/>
      <c r="O536" s="260"/>
      <c r="P536" s="260"/>
      <c r="Q536" s="260"/>
      <c r="R536" s="260"/>
      <c r="S536" s="260"/>
      <c r="T536" s="259"/>
      <c r="AT536" s="258" t="s">
        <v>117</v>
      </c>
      <c r="AU536" s="258" t="s">
        <v>42</v>
      </c>
      <c r="AV536" s="257" t="s">
        <v>38</v>
      </c>
      <c r="AW536" s="257" t="s">
        <v>19</v>
      </c>
      <c r="AX536" s="257" t="s">
        <v>37</v>
      </c>
      <c r="AY536" s="258" t="s">
        <v>108</v>
      </c>
    </row>
    <row r="537" spans="2:65" s="227" customFormat="1" x14ac:dyDescent="0.3">
      <c r="B537" s="232"/>
      <c r="D537" s="236" t="s">
        <v>117</v>
      </c>
      <c r="E537" s="228" t="s">
        <v>1</v>
      </c>
      <c r="F537" s="235" t="s">
        <v>525</v>
      </c>
      <c r="H537" s="234">
        <v>58.204999999999998</v>
      </c>
      <c r="I537" s="233"/>
      <c r="L537" s="232"/>
      <c r="M537" s="231"/>
      <c r="N537" s="230"/>
      <c r="O537" s="230"/>
      <c r="P537" s="230"/>
      <c r="Q537" s="230"/>
      <c r="R537" s="230"/>
      <c r="S537" s="230"/>
      <c r="T537" s="229"/>
      <c r="AT537" s="228" t="s">
        <v>117</v>
      </c>
      <c r="AU537" s="228" t="s">
        <v>42</v>
      </c>
      <c r="AV537" s="227" t="s">
        <v>42</v>
      </c>
      <c r="AW537" s="227" t="s">
        <v>19</v>
      </c>
      <c r="AX537" s="227" t="s">
        <v>37</v>
      </c>
      <c r="AY537" s="228" t="s">
        <v>108</v>
      </c>
    </row>
    <row r="538" spans="2:65" s="227" customFormat="1" x14ac:dyDescent="0.3">
      <c r="B538" s="232"/>
      <c r="D538" s="236" t="s">
        <v>117</v>
      </c>
      <c r="E538" s="228" t="s">
        <v>1</v>
      </c>
      <c r="F538" s="235" t="s">
        <v>526</v>
      </c>
      <c r="H538" s="234">
        <v>21.84</v>
      </c>
      <c r="I538" s="233"/>
      <c r="L538" s="232"/>
      <c r="M538" s="231"/>
      <c r="N538" s="230"/>
      <c r="O538" s="230"/>
      <c r="P538" s="230"/>
      <c r="Q538" s="230"/>
      <c r="R538" s="230"/>
      <c r="S538" s="230"/>
      <c r="T538" s="229"/>
      <c r="AT538" s="228" t="s">
        <v>117</v>
      </c>
      <c r="AU538" s="228" t="s">
        <v>42</v>
      </c>
      <c r="AV538" s="227" t="s">
        <v>42</v>
      </c>
      <c r="AW538" s="227" t="s">
        <v>19</v>
      </c>
      <c r="AX538" s="227" t="s">
        <v>37</v>
      </c>
      <c r="AY538" s="228" t="s">
        <v>108</v>
      </c>
    </row>
    <row r="539" spans="2:65" s="227" customFormat="1" x14ac:dyDescent="0.3">
      <c r="B539" s="232"/>
      <c r="D539" s="236" t="s">
        <v>117</v>
      </c>
      <c r="E539" s="228" t="s">
        <v>1</v>
      </c>
      <c r="F539" s="235" t="s">
        <v>527</v>
      </c>
      <c r="H539" s="234">
        <v>50.945</v>
      </c>
      <c r="I539" s="233"/>
      <c r="L539" s="232"/>
      <c r="M539" s="231"/>
      <c r="N539" s="230"/>
      <c r="O539" s="230"/>
      <c r="P539" s="230"/>
      <c r="Q539" s="230"/>
      <c r="R539" s="230"/>
      <c r="S539" s="230"/>
      <c r="T539" s="229"/>
      <c r="AT539" s="228" t="s">
        <v>117</v>
      </c>
      <c r="AU539" s="228" t="s">
        <v>42</v>
      </c>
      <c r="AV539" s="227" t="s">
        <v>42</v>
      </c>
      <c r="AW539" s="227" t="s">
        <v>19</v>
      </c>
      <c r="AX539" s="227" t="s">
        <v>37</v>
      </c>
      <c r="AY539" s="228" t="s">
        <v>108</v>
      </c>
    </row>
    <row r="540" spans="2:65" s="227" customFormat="1" x14ac:dyDescent="0.3">
      <c r="B540" s="232"/>
      <c r="D540" s="236" t="s">
        <v>117</v>
      </c>
      <c r="E540" s="228" t="s">
        <v>1</v>
      </c>
      <c r="F540" s="235" t="s">
        <v>528</v>
      </c>
      <c r="H540" s="234">
        <v>29.48</v>
      </c>
      <c r="I540" s="233"/>
      <c r="L540" s="232"/>
      <c r="M540" s="231"/>
      <c r="N540" s="230"/>
      <c r="O540" s="230"/>
      <c r="P540" s="230"/>
      <c r="Q540" s="230"/>
      <c r="R540" s="230"/>
      <c r="S540" s="230"/>
      <c r="T540" s="229"/>
      <c r="AT540" s="228" t="s">
        <v>117</v>
      </c>
      <c r="AU540" s="228" t="s">
        <v>42</v>
      </c>
      <c r="AV540" s="227" t="s">
        <v>42</v>
      </c>
      <c r="AW540" s="227" t="s">
        <v>19</v>
      </c>
      <c r="AX540" s="227" t="s">
        <v>37</v>
      </c>
      <c r="AY540" s="228" t="s">
        <v>108</v>
      </c>
    </row>
    <row r="541" spans="2:65" s="227" customFormat="1" x14ac:dyDescent="0.3">
      <c r="B541" s="232"/>
      <c r="D541" s="236" t="s">
        <v>117</v>
      </c>
      <c r="E541" s="228" t="s">
        <v>1</v>
      </c>
      <c r="F541" s="235" t="s">
        <v>529</v>
      </c>
      <c r="H541" s="234">
        <v>-14.186999999999999</v>
      </c>
      <c r="I541" s="233"/>
      <c r="L541" s="232"/>
      <c r="M541" s="231"/>
      <c r="N541" s="230"/>
      <c r="O541" s="230"/>
      <c r="P541" s="230"/>
      <c r="Q541" s="230"/>
      <c r="R541" s="230"/>
      <c r="S541" s="230"/>
      <c r="T541" s="229"/>
      <c r="AT541" s="228" t="s">
        <v>117</v>
      </c>
      <c r="AU541" s="228" t="s">
        <v>42</v>
      </c>
      <c r="AV541" s="227" t="s">
        <v>42</v>
      </c>
      <c r="AW541" s="227" t="s">
        <v>19</v>
      </c>
      <c r="AX541" s="227" t="s">
        <v>37</v>
      </c>
      <c r="AY541" s="228" t="s">
        <v>108</v>
      </c>
    </row>
    <row r="542" spans="2:65" s="227" customFormat="1" ht="27" x14ac:dyDescent="0.3">
      <c r="B542" s="232"/>
      <c r="D542" s="236" t="s">
        <v>117</v>
      </c>
      <c r="E542" s="228" t="s">
        <v>1</v>
      </c>
      <c r="F542" s="235" t="s">
        <v>596</v>
      </c>
      <c r="H542" s="234">
        <v>5.86</v>
      </c>
      <c r="I542" s="233"/>
      <c r="L542" s="232"/>
      <c r="M542" s="231"/>
      <c r="N542" s="230"/>
      <c r="O542" s="230"/>
      <c r="P542" s="230"/>
      <c r="Q542" s="230"/>
      <c r="R542" s="230"/>
      <c r="S542" s="230"/>
      <c r="T542" s="229"/>
      <c r="AT542" s="228" t="s">
        <v>117</v>
      </c>
      <c r="AU542" s="228" t="s">
        <v>42</v>
      </c>
      <c r="AV542" s="227" t="s">
        <v>42</v>
      </c>
      <c r="AW542" s="227" t="s">
        <v>19</v>
      </c>
      <c r="AX542" s="227" t="s">
        <v>37</v>
      </c>
      <c r="AY542" s="228" t="s">
        <v>108</v>
      </c>
    </row>
    <row r="543" spans="2:65" s="227" customFormat="1" x14ac:dyDescent="0.3">
      <c r="B543" s="232"/>
      <c r="D543" s="240" t="s">
        <v>117</v>
      </c>
      <c r="E543" s="239" t="s">
        <v>1</v>
      </c>
      <c r="F543" s="238" t="s">
        <v>597</v>
      </c>
      <c r="H543" s="237">
        <v>2.016</v>
      </c>
      <c r="I543" s="233"/>
      <c r="L543" s="232"/>
      <c r="M543" s="231"/>
      <c r="N543" s="230"/>
      <c r="O543" s="230"/>
      <c r="P543" s="230"/>
      <c r="Q543" s="230"/>
      <c r="R543" s="230"/>
      <c r="S543" s="230"/>
      <c r="T543" s="229"/>
      <c r="AT543" s="228" t="s">
        <v>117</v>
      </c>
      <c r="AU543" s="228" t="s">
        <v>42</v>
      </c>
      <c r="AV543" s="227" t="s">
        <v>42</v>
      </c>
      <c r="AW543" s="227" t="s">
        <v>19</v>
      </c>
      <c r="AX543" s="227" t="s">
        <v>37</v>
      </c>
      <c r="AY543" s="228" t="s">
        <v>108</v>
      </c>
    </row>
    <row r="544" spans="2:65" s="188" customFormat="1" ht="22.5" customHeight="1" x14ac:dyDescent="0.3">
      <c r="B544" s="207"/>
      <c r="C544" s="206" t="s">
        <v>636</v>
      </c>
      <c r="D544" s="206" t="s">
        <v>110</v>
      </c>
      <c r="E544" s="205" t="s">
        <v>599</v>
      </c>
      <c r="F544" s="200" t="s">
        <v>600</v>
      </c>
      <c r="G544" s="204" t="s">
        <v>113</v>
      </c>
      <c r="H544" s="203">
        <v>708.24400000000003</v>
      </c>
      <c r="I544" s="202"/>
      <c r="J544" s="201">
        <f>ROUND(I544*H544,2)</f>
        <v>0</v>
      </c>
      <c r="K544" s="200" t="s">
        <v>140</v>
      </c>
      <c r="L544" s="189"/>
      <c r="M544" s="199" t="s">
        <v>1</v>
      </c>
      <c r="N544" s="224" t="s">
        <v>26</v>
      </c>
      <c r="O544" s="223"/>
      <c r="P544" s="222">
        <f>O544*H544</f>
        <v>0</v>
      </c>
      <c r="Q544" s="222">
        <v>2.6800000000000001E-3</v>
      </c>
      <c r="R544" s="222">
        <f>Q544*H544</f>
        <v>1.8980939200000002</v>
      </c>
      <c r="S544" s="222">
        <v>0</v>
      </c>
      <c r="T544" s="221">
        <f>S544*H544</f>
        <v>0</v>
      </c>
      <c r="AR544" s="193" t="s">
        <v>115</v>
      </c>
      <c r="AT544" s="193" t="s">
        <v>110</v>
      </c>
      <c r="AU544" s="193" t="s">
        <v>42</v>
      </c>
      <c r="AY544" s="193" t="s">
        <v>108</v>
      </c>
      <c r="BE544" s="194">
        <f>IF(N544="základní",J544,0)</f>
        <v>0</v>
      </c>
      <c r="BF544" s="194">
        <f>IF(N544="snížená",J544,0)</f>
        <v>0</v>
      </c>
      <c r="BG544" s="194">
        <f>IF(N544="zákl. přenesená",J544,0)</f>
        <v>0</v>
      </c>
      <c r="BH544" s="194">
        <f>IF(N544="sníž. přenesená",J544,0)</f>
        <v>0</v>
      </c>
      <c r="BI544" s="194">
        <f>IF(N544="nulová",J544,0)</f>
        <v>0</v>
      </c>
      <c r="BJ544" s="193" t="s">
        <v>38</v>
      </c>
      <c r="BK544" s="194">
        <f>ROUND(I544*H544,2)</f>
        <v>0</v>
      </c>
      <c r="BL544" s="193" t="s">
        <v>115</v>
      </c>
      <c r="BM544" s="193" t="s">
        <v>601</v>
      </c>
    </row>
    <row r="545" spans="2:51" s="257" customFormat="1" x14ac:dyDescent="0.3">
      <c r="B545" s="262"/>
      <c r="D545" s="236" t="s">
        <v>117</v>
      </c>
      <c r="E545" s="258" t="s">
        <v>1</v>
      </c>
      <c r="F545" s="264" t="s">
        <v>540</v>
      </c>
      <c r="H545" s="258" t="s">
        <v>1</v>
      </c>
      <c r="I545" s="263"/>
      <c r="L545" s="262"/>
      <c r="M545" s="261"/>
      <c r="N545" s="260"/>
      <c r="O545" s="260"/>
      <c r="P545" s="260"/>
      <c r="Q545" s="260"/>
      <c r="R545" s="260"/>
      <c r="S545" s="260"/>
      <c r="T545" s="259"/>
      <c r="AT545" s="258" t="s">
        <v>117</v>
      </c>
      <c r="AU545" s="258" t="s">
        <v>42</v>
      </c>
      <c r="AV545" s="257" t="s">
        <v>38</v>
      </c>
      <c r="AW545" s="257" t="s">
        <v>19</v>
      </c>
      <c r="AX545" s="257" t="s">
        <v>37</v>
      </c>
      <c r="AY545" s="258" t="s">
        <v>108</v>
      </c>
    </row>
    <row r="546" spans="2:51" s="227" customFormat="1" ht="27" x14ac:dyDescent="0.3">
      <c r="B546" s="232"/>
      <c r="D546" s="236" t="s">
        <v>117</v>
      </c>
      <c r="E546" s="228" t="s">
        <v>1</v>
      </c>
      <c r="F546" s="235" t="s">
        <v>551</v>
      </c>
      <c r="H546" s="234">
        <v>26.510999999999999</v>
      </c>
      <c r="I546" s="233"/>
      <c r="L546" s="232"/>
      <c r="M546" s="231"/>
      <c r="N546" s="230"/>
      <c r="O546" s="230"/>
      <c r="P546" s="230"/>
      <c r="Q546" s="230"/>
      <c r="R546" s="230"/>
      <c r="S546" s="230"/>
      <c r="T546" s="229"/>
      <c r="AT546" s="228" t="s">
        <v>117</v>
      </c>
      <c r="AU546" s="228" t="s">
        <v>42</v>
      </c>
      <c r="AV546" s="227" t="s">
        <v>42</v>
      </c>
      <c r="AW546" s="227" t="s">
        <v>19</v>
      </c>
      <c r="AX546" s="227" t="s">
        <v>37</v>
      </c>
      <c r="AY546" s="228" t="s">
        <v>108</v>
      </c>
    </row>
    <row r="547" spans="2:51" s="257" customFormat="1" x14ac:dyDescent="0.3">
      <c r="B547" s="262"/>
      <c r="D547" s="236" t="s">
        <v>117</v>
      </c>
      <c r="E547" s="258" t="s">
        <v>1</v>
      </c>
      <c r="F547" s="264" t="s">
        <v>552</v>
      </c>
      <c r="H547" s="258" t="s">
        <v>1</v>
      </c>
      <c r="I547" s="263"/>
      <c r="L547" s="262"/>
      <c r="M547" s="261"/>
      <c r="N547" s="260"/>
      <c r="O547" s="260"/>
      <c r="P547" s="260"/>
      <c r="Q547" s="260"/>
      <c r="R547" s="260"/>
      <c r="S547" s="260"/>
      <c r="T547" s="259"/>
      <c r="AT547" s="258" t="s">
        <v>117</v>
      </c>
      <c r="AU547" s="258" t="s">
        <v>42</v>
      </c>
      <c r="AV547" s="257" t="s">
        <v>38</v>
      </c>
      <c r="AW547" s="257" t="s">
        <v>19</v>
      </c>
      <c r="AX547" s="257" t="s">
        <v>37</v>
      </c>
      <c r="AY547" s="258" t="s">
        <v>108</v>
      </c>
    </row>
    <row r="548" spans="2:51" s="227" customFormat="1" x14ac:dyDescent="0.3">
      <c r="B548" s="232"/>
      <c r="D548" s="236" t="s">
        <v>117</v>
      </c>
      <c r="E548" s="228" t="s">
        <v>1</v>
      </c>
      <c r="F548" s="235" t="s">
        <v>553</v>
      </c>
      <c r="H548" s="234">
        <v>678.48</v>
      </c>
      <c r="I548" s="233"/>
      <c r="L548" s="232"/>
      <c r="M548" s="231"/>
      <c r="N548" s="230"/>
      <c r="O548" s="230"/>
      <c r="P548" s="230"/>
      <c r="Q548" s="230"/>
      <c r="R548" s="230"/>
      <c r="S548" s="230"/>
      <c r="T548" s="229"/>
      <c r="AT548" s="228" t="s">
        <v>117</v>
      </c>
      <c r="AU548" s="228" t="s">
        <v>42</v>
      </c>
      <c r="AV548" s="227" t="s">
        <v>42</v>
      </c>
      <c r="AW548" s="227" t="s">
        <v>19</v>
      </c>
      <c r="AX548" s="227" t="s">
        <v>37</v>
      </c>
      <c r="AY548" s="228" t="s">
        <v>108</v>
      </c>
    </row>
    <row r="549" spans="2:51" s="227" customFormat="1" x14ac:dyDescent="0.3">
      <c r="B549" s="232"/>
      <c r="D549" s="236" t="s">
        <v>117</v>
      </c>
      <c r="E549" s="228" t="s">
        <v>1</v>
      </c>
      <c r="F549" s="235" t="s">
        <v>554</v>
      </c>
      <c r="H549" s="234">
        <v>-19.47</v>
      </c>
      <c r="I549" s="233"/>
      <c r="L549" s="232"/>
      <c r="M549" s="231"/>
      <c r="N549" s="230"/>
      <c r="O549" s="230"/>
      <c r="P549" s="230"/>
      <c r="Q549" s="230"/>
      <c r="R549" s="230"/>
      <c r="S549" s="230"/>
      <c r="T549" s="229"/>
      <c r="AT549" s="228" t="s">
        <v>117</v>
      </c>
      <c r="AU549" s="228" t="s">
        <v>42</v>
      </c>
      <c r="AV549" s="227" t="s">
        <v>42</v>
      </c>
      <c r="AW549" s="227" t="s">
        <v>19</v>
      </c>
      <c r="AX549" s="227" t="s">
        <v>37</v>
      </c>
      <c r="AY549" s="228" t="s">
        <v>108</v>
      </c>
    </row>
    <row r="550" spans="2:51" s="227" customFormat="1" x14ac:dyDescent="0.3">
      <c r="B550" s="232"/>
      <c r="D550" s="236" t="s">
        <v>117</v>
      </c>
      <c r="E550" s="228" t="s">
        <v>1</v>
      </c>
      <c r="F550" s="235" t="s">
        <v>602</v>
      </c>
      <c r="H550" s="234">
        <v>10.08</v>
      </c>
      <c r="I550" s="233"/>
      <c r="L550" s="232"/>
      <c r="M550" s="231"/>
      <c r="N550" s="230"/>
      <c r="O550" s="230"/>
      <c r="P550" s="230"/>
      <c r="Q550" s="230"/>
      <c r="R550" s="230"/>
      <c r="S550" s="230"/>
      <c r="T550" s="229"/>
      <c r="AT550" s="228" t="s">
        <v>117</v>
      </c>
      <c r="AU550" s="228" t="s">
        <v>42</v>
      </c>
      <c r="AV550" s="227" t="s">
        <v>42</v>
      </c>
      <c r="AW550" s="227" t="s">
        <v>19</v>
      </c>
      <c r="AX550" s="227" t="s">
        <v>37</v>
      </c>
      <c r="AY550" s="228" t="s">
        <v>108</v>
      </c>
    </row>
    <row r="551" spans="2:51" s="257" customFormat="1" x14ac:dyDescent="0.3">
      <c r="B551" s="262"/>
      <c r="D551" s="236" t="s">
        <v>117</v>
      </c>
      <c r="E551" s="258" t="s">
        <v>1</v>
      </c>
      <c r="F551" s="264" t="s">
        <v>555</v>
      </c>
      <c r="H551" s="258" t="s">
        <v>1</v>
      </c>
      <c r="I551" s="263"/>
      <c r="L551" s="262"/>
      <c r="M551" s="261"/>
      <c r="N551" s="260"/>
      <c r="O551" s="260"/>
      <c r="P551" s="260"/>
      <c r="Q551" s="260"/>
      <c r="R551" s="260"/>
      <c r="S551" s="260"/>
      <c r="T551" s="259"/>
      <c r="AT551" s="258" t="s">
        <v>117</v>
      </c>
      <c r="AU551" s="258" t="s">
        <v>42</v>
      </c>
      <c r="AV551" s="257" t="s">
        <v>38</v>
      </c>
      <c r="AW551" s="257" t="s">
        <v>19</v>
      </c>
      <c r="AX551" s="257" t="s">
        <v>37</v>
      </c>
      <c r="AY551" s="258" t="s">
        <v>108</v>
      </c>
    </row>
    <row r="552" spans="2:51" s="257" customFormat="1" x14ac:dyDescent="0.3">
      <c r="B552" s="262"/>
      <c r="D552" s="236" t="s">
        <v>117</v>
      </c>
      <c r="E552" s="258" t="s">
        <v>1</v>
      </c>
      <c r="F552" s="264" t="s">
        <v>556</v>
      </c>
      <c r="H552" s="258" t="s">
        <v>1</v>
      </c>
      <c r="I552" s="263"/>
      <c r="L552" s="262"/>
      <c r="M552" s="261"/>
      <c r="N552" s="260"/>
      <c r="O552" s="260"/>
      <c r="P552" s="260"/>
      <c r="Q552" s="260"/>
      <c r="R552" s="260"/>
      <c r="S552" s="260"/>
      <c r="T552" s="259"/>
      <c r="AT552" s="258" t="s">
        <v>117</v>
      </c>
      <c r="AU552" s="258" t="s">
        <v>42</v>
      </c>
      <c r="AV552" s="257" t="s">
        <v>38</v>
      </c>
      <c r="AW552" s="257" t="s">
        <v>19</v>
      </c>
      <c r="AX552" s="257" t="s">
        <v>37</v>
      </c>
      <c r="AY552" s="258" t="s">
        <v>108</v>
      </c>
    </row>
    <row r="553" spans="2:51" s="227" customFormat="1" x14ac:dyDescent="0.3">
      <c r="B553" s="232"/>
      <c r="D553" s="236" t="s">
        <v>117</v>
      </c>
      <c r="E553" s="228" t="s">
        <v>1</v>
      </c>
      <c r="F553" s="235" t="s">
        <v>603</v>
      </c>
      <c r="H553" s="234">
        <v>-1.3380000000000001</v>
      </c>
      <c r="I553" s="233"/>
      <c r="L553" s="232"/>
      <c r="M553" s="231"/>
      <c r="N553" s="230"/>
      <c r="O553" s="230"/>
      <c r="P553" s="230"/>
      <c r="Q553" s="230"/>
      <c r="R553" s="230"/>
      <c r="S553" s="230"/>
      <c r="T553" s="229"/>
      <c r="AT553" s="228" t="s">
        <v>117</v>
      </c>
      <c r="AU553" s="228" t="s">
        <v>42</v>
      </c>
      <c r="AV553" s="227" t="s">
        <v>42</v>
      </c>
      <c r="AW553" s="227" t="s">
        <v>19</v>
      </c>
      <c r="AX553" s="227" t="s">
        <v>37</v>
      </c>
      <c r="AY553" s="228" t="s">
        <v>108</v>
      </c>
    </row>
    <row r="554" spans="2:51" s="227" customFormat="1" x14ac:dyDescent="0.3">
      <c r="B554" s="232"/>
      <c r="D554" s="236" t="s">
        <v>117</v>
      </c>
      <c r="E554" s="228" t="s">
        <v>1</v>
      </c>
      <c r="F554" s="235" t="s">
        <v>604</v>
      </c>
      <c r="H554" s="234">
        <v>-5.7759999999999998</v>
      </c>
      <c r="I554" s="233"/>
      <c r="L554" s="232"/>
      <c r="M554" s="231"/>
      <c r="N554" s="230"/>
      <c r="O554" s="230"/>
      <c r="P554" s="230"/>
      <c r="Q554" s="230"/>
      <c r="R554" s="230"/>
      <c r="S554" s="230"/>
      <c r="T554" s="229"/>
      <c r="AT554" s="228" t="s">
        <v>117</v>
      </c>
      <c r="AU554" s="228" t="s">
        <v>42</v>
      </c>
      <c r="AV554" s="227" t="s">
        <v>42</v>
      </c>
      <c r="AW554" s="227" t="s">
        <v>19</v>
      </c>
      <c r="AX554" s="227" t="s">
        <v>37</v>
      </c>
      <c r="AY554" s="228" t="s">
        <v>108</v>
      </c>
    </row>
    <row r="555" spans="2:51" s="227" customFormat="1" x14ac:dyDescent="0.3">
      <c r="B555" s="232"/>
      <c r="D555" s="236" t="s">
        <v>117</v>
      </c>
      <c r="E555" s="228" t="s">
        <v>1</v>
      </c>
      <c r="F555" s="235" t="s">
        <v>605</v>
      </c>
      <c r="H555" s="234">
        <v>-11.351000000000001</v>
      </c>
      <c r="I555" s="233"/>
      <c r="L555" s="232"/>
      <c r="M555" s="231"/>
      <c r="N555" s="230"/>
      <c r="O555" s="230"/>
      <c r="P555" s="230"/>
      <c r="Q555" s="230"/>
      <c r="R555" s="230"/>
      <c r="S555" s="230"/>
      <c r="T555" s="229"/>
      <c r="AT555" s="228" t="s">
        <v>117</v>
      </c>
      <c r="AU555" s="228" t="s">
        <v>42</v>
      </c>
      <c r="AV555" s="227" t="s">
        <v>42</v>
      </c>
      <c r="AW555" s="227" t="s">
        <v>19</v>
      </c>
      <c r="AX555" s="227" t="s">
        <v>37</v>
      </c>
      <c r="AY555" s="228" t="s">
        <v>108</v>
      </c>
    </row>
    <row r="556" spans="2:51" s="227" customFormat="1" x14ac:dyDescent="0.3">
      <c r="B556" s="232"/>
      <c r="D556" s="236" t="s">
        <v>117</v>
      </c>
      <c r="E556" s="228" t="s">
        <v>1</v>
      </c>
      <c r="F556" s="235" t="s">
        <v>606</v>
      </c>
      <c r="H556" s="234">
        <v>-0.628</v>
      </c>
      <c r="I556" s="233"/>
      <c r="L556" s="232"/>
      <c r="M556" s="231"/>
      <c r="N556" s="230"/>
      <c r="O556" s="230"/>
      <c r="P556" s="230"/>
      <c r="Q556" s="230"/>
      <c r="R556" s="230"/>
      <c r="S556" s="230"/>
      <c r="T556" s="229"/>
      <c r="AT556" s="228" t="s">
        <v>117</v>
      </c>
      <c r="AU556" s="228" t="s">
        <v>42</v>
      </c>
      <c r="AV556" s="227" t="s">
        <v>42</v>
      </c>
      <c r="AW556" s="227" t="s">
        <v>19</v>
      </c>
      <c r="AX556" s="227" t="s">
        <v>37</v>
      </c>
      <c r="AY556" s="228" t="s">
        <v>108</v>
      </c>
    </row>
    <row r="557" spans="2:51" s="227" customFormat="1" x14ac:dyDescent="0.3">
      <c r="B557" s="232"/>
      <c r="D557" s="236" t="s">
        <v>117</v>
      </c>
      <c r="E557" s="228" t="s">
        <v>1</v>
      </c>
      <c r="F557" s="235" t="s">
        <v>607</v>
      </c>
      <c r="H557" s="234">
        <v>-0.112</v>
      </c>
      <c r="I557" s="233"/>
      <c r="L557" s="232"/>
      <c r="M557" s="231"/>
      <c r="N557" s="230"/>
      <c r="O557" s="230"/>
      <c r="P557" s="230"/>
      <c r="Q557" s="230"/>
      <c r="R557" s="230"/>
      <c r="S557" s="230"/>
      <c r="T557" s="229"/>
      <c r="AT557" s="228" t="s">
        <v>117</v>
      </c>
      <c r="AU557" s="228" t="s">
        <v>42</v>
      </c>
      <c r="AV557" s="227" t="s">
        <v>42</v>
      </c>
      <c r="AW557" s="227" t="s">
        <v>19</v>
      </c>
      <c r="AX557" s="227" t="s">
        <v>37</v>
      </c>
      <c r="AY557" s="228" t="s">
        <v>108</v>
      </c>
    </row>
    <row r="558" spans="2:51" s="257" customFormat="1" x14ac:dyDescent="0.3">
      <c r="B558" s="262"/>
      <c r="D558" s="236" t="s">
        <v>117</v>
      </c>
      <c r="E558" s="258" t="s">
        <v>1</v>
      </c>
      <c r="F558" s="264" t="s">
        <v>310</v>
      </c>
      <c r="H558" s="258" t="s">
        <v>1</v>
      </c>
      <c r="I558" s="263"/>
      <c r="L558" s="262"/>
      <c r="M558" s="261"/>
      <c r="N558" s="260"/>
      <c r="O558" s="260"/>
      <c r="P558" s="260"/>
      <c r="Q558" s="260"/>
      <c r="R558" s="260"/>
      <c r="S558" s="260"/>
      <c r="T558" s="259"/>
      <c r="AT558" s="258" t="s">
        <v>117</v>
      </c>
      <c r="AU558" s="258" t="s">
        <v>42</v>
      </c>
      <c r="AV558" s="257" t="s">
        <v>38</v>
      </c>
      <c r="AW558" s="257" t="s">
        <v>19</v>
      </c>
      <c r="AX558" s="257" t="s">
        <v>37</v>
      </c>
      <c r="AY558" s="258" t="s">
        <v>108</v>
      </c>
    </row>
    <row r="559" spans="2:51" s="227" customFormat="1" x14ac:dyDescent="0.3">
      <c r="B559" s="232"/>
      <c r="D559" s="236" t="s">
        <v>117</v>
      </c>
      <c r="E559" s="228" t="s">
        <v>1</v>
      </c>
      <c r="F559" s="235" t="s">
        <v>603</v>
      </c>
      <c r="H559" s="234">
        <v>-1.3380000000000001</v>
      </c>
      <c r="I559" s="233"/>
      <c r="L559" s="232"/>
      <c r="M559" s="231"/>
      <c r="N559" s="230"/>
      <c r="O559" s="230"/>
      <c r="P559" s="230"/>
      <c r="Q559" s="230"/>
      <c r="R559" s="230"/>
      <c r="S559" s="230"/>
      <c r="T559" s="229"/>
      <c r="AT559" s="228" t="s">
        <v>117</v>
      </c>
      <c r="AU559" s="228" t="s">
        <v>42</v>
      </c>
      <c r="AV559" s="227" t="s">
        <v>42</v>
      </c>
      <c r="AW559" s="227" t="s">
        <v>19</v>
      </c>
      <c r="AX559" s="227" t="s">
        <v>37</v>
      </c>
      <c r="AY559" s="228" t="s">
        <v>108</v>
      </c>
    </row>
    <row r="560" spans="2:51" s="227" customFormat="1" x14ac:dyDescent="0.3">
      <c r="B560" s="232"/>
      <c r="D560" s="236" t="s">
        <v>117</v>
      </c>
      <c r="E560" s="228" t="s">
        <v>1</v>
      </c>
      <c r="F560" s="235" t="s">
        <v>605</v>
      </c>
      <c r="H560" s="234">
        <v>-11.351000000000001</v>
      </c>
      <c r="I560" s="233"/>
      <c r="L560" s="232"/>
      <c r="M560" s="231"/>
      <c r="N560" s="230"/>
      <c r="O560" s="230"/>
      <c r="P560" s="230"/>
      <c r="Q560" s="230"/>
      <c r="R560" s="230"/>
      <c r="S560" s="230"/>
      <c r="T560" s="229"/>
      <c r="AT560" s="228" t="s">
        <v>117</v>
      </c>
      <c r="AU560" s="228" t="s">
        <v>42</v>
      </c>
      <c r="AV560" s="227" t="s">
        <v>42</v>
      </c>
      <c r="AW560" s="227" t="s">
        <v>19</v>
      </c>
      <c r="AX560" s="227" t="s">
        <v>37</v>
      </c>
      <c r="AY560" s="228" t="s">
        <v>108</v>
      </c>
    </row>
    <row r="561" spans="2:65" s="227" customFormat="1" x14ac:dyDescent="0.3">
      <c r="B561" s="232"/>
      <c r="D561" s="236" t="s">
        <v>117</v>
      </c>
      <c r="E561" s="228" t="s">
        <v>1</v>
      </c>
      <c r="F561" s="235" t="s">
        <v>608</v>
      </c>
      <c r="H561" s="234">
        <v>-5.0540000000000003</v>
      </c>
      <c r="I561" s="233"/>
      <c r="L561" s="232"/>
      <c r="M561" s="231"/>
      <c r="N561" s="230"/>
      <c r="O561" s="230"/>
      <c r="P561" s="230"/>
      <c r="Q561" s="230"/>
      <c r="R561" s="230"/>
      <c r="S561" s="230"/>
      <c r="T561" s="229"/>
      <c r="AT561" s="228" t="s">
        <v>117</v>
      </c>
      <c r="AU561" s="228" t="s">
        <v>42</v>
      </c>
      <c r="AV561" s="227" t="s">
        <v>42</v>
      </c>
      <c r="AW561" s="227" t="s">
        <v>19</v>
      </c>
      <c r="AX561" s="227" t="s">
        <v>37</v>
      </c>
      <c r="AY561" s="228" t="s">
        <v>108</v>
      </c>
    </row>
    <row r="562" spans="2:65" s="227" customFormat="1" x14ac:dyDescent="0.3">
      <c r="B562" s="232"/>
      <c r="D562" s="236" t="s">
        <v>117</v>
      </c>
      <c r="E562" s="228" t="s">
        <v>1</v>
      </c>
      <c r="F562" s="235" t="s">
        <v>609</v>
      </c>
      <c r="H562" s="234">
        <v>-5.21</v>
      </c>
      <c r="I562" s="233"/>
      <c r="L562" s="232"/>
      <c r="M562" s="231"/>
      <c r="N562" s="230"/>
      <c r="O562" s="230"/>
      <c r="P562" s="230"/>
      <c r="Q562" s="230"/>
      <c r="R562" s="230"/>
      <c r="S562" s="230"/>
      <c r="T562" s="229"/>
      <c r="AT562" s="228" t="s">
        <v>117</v>
      </c>
      <c r="AU562" s="228" t="s">
        <v>42</v>
      </c>
      <c r="AV562" s="227" t="s">
        <v>42</v>
      </c>
      <c r="AW562" s="227" t="s">
        <v>19</v>
      </c>
      <c r="AX562" s="227" t="s">
        <v>37</v>
      </c>
      <c r="AY562" s="228" t="s">
        <v>108</v>
      </c>
    </row>
    <row r="563" spans="2:65" s="227" customFormat="1" x14ac:dyDescent="0.3">
      <c r="B563" s="232"/>
      <c r="D563" s="236" t="s">
        <v>117</v>
      </c>
      <c r="E563" s="228" t="s">
        <v>1</v>
      </c>
      <c r="F563" s="235" t="s">
        <v>610</v>
      </c>
      <c r="H563" s="234">
        <v>-1.2470000000000001</v>
      </c>
      <c r="I563" s="233"/>
      <c r="L563" s="232"/>
      <c r="M563" s="231"/>
      <c r="N563" s="230"/>
      <c r="O563" s="230"/>
      <c r="P563" s="230"/>
      <c r="Q563" s="230"/>
      <c r="R563" s="230"/>
      <c r="S563" s="230"/>
      <c r="T563" s="229"/>
      <c r="AT563" s="228" t="s">
        <v>117</v>
      </c>
      <c r="AU563" s="228" t="s">
        <v>42</v>
      </c>
      <c r="AV563" s="227" t="s">
        <v>42</v>
      </c>
      <c r="AW563" s="227" t="s">
        <v>19</v>
      </c>
      <c r="AX563" s="227" t="s">
        <v>37</v>
      </c>
      <c r="AY563" s="228" t="s">
        <v>108</v>
      </c>
    </row>
    <row r="564" spans="2:65" s="227" customFormat="1" x14ac:dyDescent="0.3">
      <c r="B564" s="232"/>
      <c r="D564" s="236" t="s">
        <v>117</v>
      </c>
      <c r="E564" s="228" t="s">
        <v>1</v>
      </c>
      <c r="F564" s="235" t="s">
        <v>606</v>
      </c>
      <c r="H564" s="234">
        <v>-0.628</v>
      </c>
      <c r="I564" s="233"/>
      <c r="L564" s="232"/>
      <c r="M564" s="231"/>
      <c r="N564" s="230"/>
      <c r="O564" s="230"/>
      <c r="P564" s="230"/>
      <c r="Q564" s="230"/>
      <c r="R564" s="230"/>
      <c r="S564" s="230"/>
      <c r="T564" s="229"/>
      <c r="AT564" s="228" t="s">
        <v>117</v>
      </c>
      <c r="AU564" s="228" t="s">
        <v>42</v>
      </c>
      <c r="AV564" s="227" t="s">
        <v>42</v>
      </c>
      <c r="AW564" s="227" t="s">
        <v>19</v>
      </c>
      <c r="AX564" s="227" t="s">
        <v>37</v>
      </c>
      <c r="AY564" s="228" t="s">
        <v>108</v>
      </c>
    </row>
    <row r="565" spans="2:65" s="227" customFormat="1" x14ac:dyDescent="0.3">
      <c r="B565" s="232"/>
      <c r="D565" s="236" t="s">
        <v>117</v>
      </c>
      <c r="E565" s="228" t="s">
        <v>1</v>
      </c>
      <c r="F565" s="235" t="s">
        <v>607</v>
      </c>
      <c r="H565" s="234">
        <v>-0.112</v>
      </c>
      <c r="I565" s="233"/>
      <c r="L565" s="232"/>
      <c r="M565" s="231"/>
      <c r="N565" s="230"/>
      <c r="O565" s="230"/>
      <c r="P565" s="230"/>
      <c r="Q565" s="230"/>
      <c r="R565" s="230"/>
      <c r="S565" s="230"/>
      <c r="T565" s="229"/>
      <c r="AT565" s="228" t="s">
        <v>117</v>
      </c>
      <c r="AU565" s="228" t="s">
        <v>42</v>
      </c>
      <c r="AV565" s="227" t="s">
        <v>42</v>
      </c>
      <c r="AW565" s="227" t="s">
        <v>19</v>
      </c>
      <c r="AX565" s="227" t="s">
        <v>37</v>
      </c>
      <c r="AY565" s="228" t="s">
        <v>108</v>
      </c>
    </row>
    <row r="566" spans="2:65" s="227" customFormat="1" ht="27" x14ac:dyDescent="0.3">
      <c r="B566" s="232"/>
      <c r="D566" s="240" t="s">
        <v>117</v>
      </c>
      <c r="E566" s="239" t="s">
        <v>1</v>
      </c>
      <c r="F566" s="238" t="s">
        <v>392</v>
      </c>
      <c r="H566" s="237">
        <v>56.787999999999997</v>
      </c>
      <c r="I566" s="233"/>
      <c r="L566" s="232"/>
      <c r="M566" s="231"/>
      <c r="N566" s="230"/>
      <c r="O566" s="230"/>
      <c r="P566" s="230"/>
      <c r="Q566" s="230"/>
      <c r="R566" s="230"/>
      <c r="S566" s="230"/>
      <c r="T566" s="229"/>
      <c r="AT566" s="228" t="s">
        <v>117</v>
      </c>
      <c r="AU566" s="228" t="s">
        <v>42</v>
      </c>
      <c r="AV566" s="227" t="s">
        <v>42</v>
      </c>
      <c r="AW566" s="227" t="s">
        <v>19</v>
      </c>
      <c r="AX566" s="227" t="s">
        <v>37</v>
      </c>
      <c r="AY566" s="228" t="s">
        <v>108</v>
      </c>
    </row>
    <row r="567" spans="2:65" s="188" customFormat="1" ht="22.5" customHeight="1" x14ac:dyDescent="0.3">
      <c r="B567" s="207"/>
      <c r="C567" s="206" t="s">
        <v>645</v>
      </c>
      <c r="D567" s="206" t="s">
        <v>110</v>
      </c>
      <c r="E567" s="205" t="s">
        <v>612</v>
      </c>
      <c r="F567" s="200" t="s">
        <v>613</v>
      </c>
      <c r="G567" s="204" t="s">
        <v>113</v>
      </c>
      <c r="H567" s="203">
        <v>60.99</v>
      </c>
      <c r="I567" s="202"/>
      <c r="J567" s="201">
        <f>ROUND(I567*H567,2)</f>
        <v>0</v>
      </c>
      <c r="K567" s="200" t="s">
        <v>140</v>
      </c>
      <c r="L567" s="189"/>
      <c r="M567" s="199" t="s">
        <v>1</v>
      </c>
      <c r="N567" s="224" t="s">
        <v>26</v>
      </c>
      <c r="O567" s="223"/>
      <c r="P567" s="222">
        <f>O567*H567</f>
        <v>0</v>
      </c>
      <c r="Q567" s="222">
        <v>0</v>
      </c>
      <c r="R567" s="222">
        <f>Q567*H567</f>
        <v>0</v>
      </c>
      <c r="S567" s="222">
        <v>0</v>
      </c>
      <c r="T567" s="221">
        <f>S567*H567</f>
        <v>0</v>
      </c>
      <c r="AR567" s="193" t="s">
        <v>115</v>
      </c>
      <c r="AT567" s="193" t="s">
        <v>110</v>
      </c>
      <c r="AU567" s="193" t="s">
        <v>42</v>
      </c>
      <c r="AY567" s="193" t="s">
        <v>108</v>
      </c>
      <c r="BE567" s="194">
        <f>IF(N567="základní",J567,0)</f>
        <v>0</v>
      </c>
      <c r="BF567" s="194">
        <f>IF(N567="snížená",J567,0)</f>
        <v>0</v>
      </c>
      <c r="BG567" s="194">
        <f>IF(N567="zákl. přenesená",J567,0)</f>
        <v>0</v>
      </c>
      <c r="BH567" s="194">
        <f>IF(N567="sníž. přenesená",J567,0)</f>
        <v>0</v>
      </c>
      <c r="BI567" s="194">
        <f>IF(N567="nulová",J567,0)</f>
        <v>0</v>
      </c>
      <c r="BJ567" s="193" t="s">
        <v>38</v>
      </c>
      <c r="BK567" s="194">
        <f>ROUND(I567*H567,2)</f>
        <v>0</v>
      </c>
      <c r="BL567" s="193" t="s">
        <v>115</v>
      </c>
      <c r="BM567" s="193" t="s">
        <v>614</v>
      </c>
    </row>
    <row r="568" spans="2:65" s="257" customFormat="1" x14ac:dyDescent="0.3">
      <c r="B568" s="262"/>
      <c r="D568" s="236" t="s">
        <v>117</v>
      </c>
      <c r="E568" s="258" t="s">
        <v>1</v>
      </c>
      <c r="F568" s="264" t="s">
        <v>615</v>
      </c>
      <c r="H568" s="258" t="s">
        <v>1</v>
      </c>
      <c r="I568" s="263"/>
      <c r="L568" s="262"/>
      <c r="M568" s="261"/>
      <c r="N568" s="260"/>
      <c r="O568" s="260"/>
      <c r="P568" s="260"/>
      <c r="Q568" s="260"/>
      <c r="R568" s="260"/>
      <c r="S568" s="260"/>
      <c r="T568" s="259"/>
      <c r="AT568" s="258" t="s">
        <v>117</v>
      </c>
      <c r="AU568" s="258" t="s">
        <v>42</v>
      </c>
      <c r="AV568" s="257" t="s">
        <v>38</v>
      </c>
      <c r="AW568" s="257" t="s">
        <v>19</v>
      </c>
      <c r="AX568" s="257" t="s">
        <v>37</v>
      </c>
      <c r="AY568" s="258" t="s">
        <v>108</v>
      </c>
    </row>
    <row r="569" spans="2:65" s="227" customFormat="1" x14ac:dyDescent="0.3">
      <c r="B569" s="232"/>
      <c r="D569" s="236" t="s">
        <v>117</v>
      </c>
      <c r="E569" s="228" t="s">
        <v>1</v>
      </c>
      <c r="F569" s="235" t="s">
        <v>616</v>
      </c>
      <c r="H569" s="234">
        <v>19.559999999999999</v>
      </c>
      <c r="I569" s="233"/>
      <c r="L569" s="232"/>
      <c r="M569" s="231"/>
      <c r="N569" s="230"/>
      <c r="O569" s="230"/>
      <c r="P569" s="230"/>
      <c r="Q569" s="230"/>
      <c r="R569" s="230"/>
      <c r="S569" s="230"/>
      <c r="T569" s="229"/>
      <c r="AT569" s="228" t="s">
        <v>117</v>
      </c>
      <c r="AU569" s="228" t="s">
        <v>42</v>
      </c>
      <c r="AV569" s="227" t="s">
        <v>42</v>
      </c>
      <c r="AW569" s="227" t="s">
        <v>19</v>
      </c>
      <c r="AX569" s="227" t="s">
        <v>37</v>
      </c>
      <c r="AY569" s="228" t="s">
        <v>108</v>
      </c>
    </row>
    <row r="570" spans="2:65" s="227" customFormat="1" x14ac:dyDescent="0.3">
      <c r="B570" s="232"/>
      <c r="D570" s="236" t="s">
        <v>117</v>
      </c>
      <c r="E570" s="228" t="s">
        <v>1</v>
      </c>
      <c r="F570" s="235" t="s">
        <v>617</v>
      </c>
      <c r="H570" s="234">
        <v>10.92</v>
      </c>
      <c r="I570" s="233"/>
      <c r="L570" s="232"/>
      <c r="M570" s="231"/>
      <c r="N570" s="230"/>
      <c r="O570" s="230"/>
      <c r="P570" s="230"/>
      <c r="Q570" s="230"/>
      <c r="R570" s="230"/>
      <c r="S570" s="230"/>
      <c r="T570" s="229"/>
      <c r="AT570" s="228" t="s">
        <v>117</v>
      </c>
      <c r="AU570" s="228" t="s">
        <v>42</v>
      </c>
      <c r="AV570" s="227" t="s">
        <v>42</v>
      </c>
      <c r="AW570" s="227" t="s">
        <v>19</v>
      </c>
      <c r="AX570" s="227" t="s">
        <v>37</v>
      </c>
      <c r="AY570" s="228" t="s">
        <v>108</v>
      </c>
    </row>
    <row r="571" spans="2:65" s="227" customFormat="1" x14ac:dyDescent="0.3">
      <c r="B571" s="232"/>
      <c r="D571" s="236" t="s">
        <v>117</v>
      </c>
      <c r="E571" s="228" t="s">
        <v>1</v>
      </c>
      <c r="F571" s="235" t="s">
        <v>618</v>
      </c>
      <c r="H571" s="234">
        <v>19.59</v>
      </c>
      <c r="I571" s="233"/>
      <c r="L571" s="232"/>
      <c r="M571" s="231"/>
      <c r="N571" s="230"/>
      <c r="O571" s="230"/>
      <c r="P571" s="230"/>
      <c r="Q571" s="230"/>
      <c r="R571" s="230"/>
      <c r="S571" s="230"/>
      <c r="T571" s="229"/>
      <c r="AT571" s="228" t="s">
        <v>117</v>
      </c>
      <c r="AU571" s="228" t="s">
        <v>42</v>
      </c>
      <c r="AV571" s="227" t="s">
        <v>42</v>
      </c>
      <c r="AW571" s="227" t="s">
        <v>19</v>
      </c>
      <c r="AX571" s="227" t="s">
        <v>37</v>
      </c>
      <c r="AY571" s="228" t="s">
        <v>108</v>
      </c>
    </row>
    <row r="572" spans="2:65" s="227" customFormat="1" x14ac:dyDescent="0.3">
      <c r="B572" s="232"/>
      <c r="D572" s="240" t="s">
        <v>117</v>
      </c>
      <c r="E572" s="239" t="s">
        <v>1</v>
      </c>
      <c r="F572" s="238" t="s">
        <v>619</v>
      </c>
      <c r="H572" s="237">
        <v>10.92</v>
      </c>
      <c r="I572" s="233"/>
      <c r="L572" s="232"/>
      <c r="M572" s="231"/>
      <c r="N572" s="230"/>
      <c r="O572" s="230"/>
      <c r="P572" s="230"/>
      <c r="Q572" s="230"/>
      <c r="R572" s="230"/>
      <c r="S572" s="230"/>
      <c r="T572" s="229"/>
      <c r="AT572" s="228" t="s">
        <v>117</v>
      </c>
      <c r="AU572" s="228" t="s">
        <v>42</v>
      </c>
      <c r="AV572" s="227" t="s">
        <v>42</v>
      </c>
      <c r="AW572" s="227" t="s">
        <v>19</v>
      </c>
      <c r="AX572" s="227" t="s">
        <v>37</v>
      </c>
      <c r="AY572" s="228" t="s">
        <v>108</v>
      </c>
    </row>
    <row r="573" spans="2:65" s="188" customFormat="1" ht="22.5" customHeight="1" x14ac:dyDescent="0.3">
      <c r="B573" s="207"/>
      <c r="C573" s="206" t="s">
        <v>650</v>
      </c>
      <c r="D573" s="206" t="s">
        <v>110</v>
      </c>
      <c r="E573" s="205" t="s">
        <v>621</v>
      </c>
      <c r="F573" s="200" t="s">
        <v>622</v>
      </c>
      <c r="G573" s="204" t="s">
        <v>113</v>
      </c>
      <c r="H573" s="203">
        <v>221.32</v>
      </c>
      <c r="I573" s="202"/>
      <c r="J573" s="201">
        <f>ROUND(I573*H573,2)</f>
        <v>0</v>
      </c>
      <c r="K573" s="200" t="s">
        <v>140</v>
      </c>
      <c r="L573" s="189"/>
      <c r="M573" s="199" t="s">
        <v>1</v>
      </c>
      <c r="N573" s="224" t="s">
        <v>26</v>
      </c>
      <c r="O573" s="223"/>
      <c r="P573" s="222">
        <f>O573*H573</f>
        <v>0</v>
      </c>
      <c r="Q573" s="222">
        <v>1.2E-4</v>
      </c>
      <c r="R573" s="222">
        <f>Q573*H573</f>
        <v>2.6558399999999999E-2</v>
      </c>
      <c r="S573" s="222">
        <v>0</v>
      </c>
      <c r="T573" s="221">
        <f>S573*H573</f>
        <v>0</v>
      </c>
      <c r="AR573" s="193" t="s">
        <v>115</v>
      </c>
      <c r="AT573" s="193" t="s">
        <v>110</v>
      </c>
      <c r="AU573" s="193" t="s">
        <v>42</v>
      </c>
      <c r="AY573" s="193" t="s">
        <v>108</v>
      </c>
      <c r="BE573" s="194">
        <f>IF(N573="základní",J573,0)</f>
        <v>0</v>
      </c>
      <c r="BF573" s="194">
        <f>IF(N573="snížená",J573,0)</f>
        <v>0</v>
      </c>
      <c r="BG573" s="194">
        <f>IF(N573="zákl. přenesená",J573,0)</f>
        <v>0</v>
      </c>
      <c r="BH573" s="194">
        <f>IF(N573="sníž. přenesená",J573,0)</f>
        <v>0</v>
      </c>
      <c r="BI573" s="194">
        <f>IF(N573="nulová",J573,0)</f>
        <v>0</v>
      </c>
      <c r="BJ573" s="193" t="s">
        <v>38</v>
      </c>
      <c r="BK573" s="194">
        <f>ROUND(I573*H573,2)</f>
        <v>0</v>
      </c>
      <c r="BL573" s="193" t="s">
        <v>115</v>
      </c>
      <c r="BM573" s="193" t="s">
        <v>623</v>
      </c>
    </row>
    <row r="574" spans="2:65" s="257" customFormat="1" x14ac:dyDescent="0.3">
      <c r="B574" s="262"/>
      <c r="D574" s="236" t="s">
        <v>117</v>
      </c>
      <c r="E574" s="258" t="s">
        <v>1</v>
      </c>
      <c r="F574" s="264" t="s">
        <v>624</v>
      </c>
      <c r="H574" s="258" t="s">
        <v>1</v>
      </c>
      <c r="I574" s="263"/>
      <c r="L574" s="262"/>
      <c r="M574" s="261"/>
      <c r="N574" s="260"/>
      <c r="O574" s="260"/>
      <c r="P574" s="260"/>
      <c r="Q574" s="260"/>
      <c r="R574" s="260"/>
      <c r="S574" s="260"/>
      <c r="T574" s="259"/>
      <c r="AT574" s="258" t="s">
        <v>117</v>
      </c>
      <c r="AU574" s="258" t="s">
        <v>42</v>
      </c>
      <c r="AV574" s="257" t="s">
        <v>38</v>
      </c>
      <c r="AW574" s="257" t="s">
        <v>19</v>
      </c>
      <c r="AX574" s="257" t="s">
        <v>37</v>
      </c>
      <c r="AY574" s="258" t="s">
        <v>108</v>
      </c>
    </row>
    <row r="575" spans="2:65" s="257" customFormat="1" x14ac:dyDescent="0.3">
      <c r="B575" s="262"/>
      <c r="D575" s="236" t="s">
        <v>117</v>
      </c>
      <c r="E575" s="258" t="s">
        <v>1</v>
      </c>
      <c r="F575" s="264" t="s">
        <v>302</v>
      </c>
      <c r="H575" s="258" t="s">
        <v>1</v>
      </c>
      <c r="I575" s="263"/>
      <c r="L575" s="262"/>
      <c r="M575" s="261"/>
      <c r="N575" s="260"/>
      <c r="O575" s="260"/>
      <c r="P575" s="260"/>
      <c r="Q575" s="260"/>
      <c r="R575" s="260"/>
      <c r="S575" s="260"/>
      <c r="T575" s="259"/>
      <c r="AT575" s="258" t="s">
        <v>117</v>
      </c>
      <c r="AU575" s="258" t="s">
        <v>42</v>
      </c>
      <c r="AV575" s="257" t="s">
        <v>38</v>
      </c>
      <c r="AW575" s="257" t="s">
        <v>19</v>
      </c>
      <c r="AX575" s="257" t="s">
        <v>37</v>
      </c>
      <c r="AY575" s="258" t="s">
        <v>108</v>
      </c>
    </row>
    <row r="576" spans="2:65" s="227" customFormat="1" x14ac:dyDescent="0.3">
      <c r="B576" s="232"/>
      <c r="D576" s="236" t="s">
        <v>117</v>
      </c>
      <c r="E576" s="228" t="s">
        <v>1</v>
      </c>
      <c r="F576" s="235" t="s">
        <v>625</v>
      </c>
      <c r="H576" s="234">
        <v>14.186999999999999</v>
      </c>
      <c r="I576" s="233"/>
      <c r="L576" s="232"/>
      <c r="M576" s="231"/>
      <c r="N576" s="230"/>
      <c r="O576" s="230"/>
      <c r="P576" s="230"/>
      <c r="Q576" s="230"/>
      <c r="R576" s="230"/>
      <c r="S576" s="230"/>
      <c r="T576" s="229"/>
      <c r="AT576" s="228" t="s">
        <v>117</v>
      </c>
      <c r="AU576" s="228" t="s">
        <v>42</v>
      </c>
      <c r="AV576" s="227" t="s">
        <v>42</v>
      </c>
      <c r="AW576" s="227" t="s">
        <v>19</v>
      </c>
      <c r="AX576" s="227" t="s">
        <v>37</v>
      </c>
      <c r="AY576" s="228" t="s">
        <v>108</v>
      </c>
    </row>
    <row r="577" spans="2:51" s="257" customFormat="1" x14ac:dyDescent="0.3">
      <c r="B577" s="262"/>
      <c r="D577" s="236" t="s">
        <v>117</v>
      </c>
      <c r="E577" s="258" t="s">
        <v>1</v>
      </c>
      <c r="F577" s="264" t="s">
        <v>556</v>
      </c>
      <c r="H577" s="258" t="s">
        <v>1</v>
      </c>
      <c r="I577" s="263"/>
      <c r="L577" s="262"/>
      <c r="M577" s="261"/>
      <c r="N577" s="260"/>
      <c r="O577" s="260"/>
      <c r="P577" s="260"/>
      <c r="Q577" s="260"/>
      <c r="R577" s="260"/>
      <c r="S577" s="260"/>
      <c r="T577" s="259"/>
      <c r="AT577" s="258" t="s">
        <v>117</v>
      </c>
      <c r="AU577" s="258" t="s">
        <v>42</v>
      </c>
      <c r="AV577" s="257" t="s">
        <v>38</v>
      </c>
      <c r="AW577" s="257" t="s">
        <v>19</v>
      </c>
      <c r="AX577" s="257" t="s">
        <v>37</v>
      </c>
      <c r="AY577" s="258" t="s">
        <v>108</v>
      </c>
    </row>
    <row r="578" spans="2:51" s="227" customFormat="1" x14ac:dyDescent="0.3">
      <c r="B578" s="232"/>
      <c r="D578" s="236" t="s">
        <v>117</v>
      </c>
      <c r="E578" s="228" t="s">
        <v>1</v>
      </c>
      <c r="F578" s="235" t="s">
        <v>626</v>
      </c>
      <c r="H578" s="234">
        <v>6.09</v>
      </c>
      <c r="I578" s="233"/>
      <c r="L578" s="232"/>
      <c r="M578" s="231"/>
      <c r="N578" s="230"/>
      <c r="O578" s="230"/>
      <c r="P578" s="230"/>
      <c r="Q578" s="230"/>
      <c r="R578" s="230"/>
      <c r="S578" s="230"/>
      <c r="T578" s="229"/>
      <c r="AT578" s="228" t="s">
        <v>117</v>
      </c>
      <c r="AU578" s="228" t="s">
        <v>42</v>
      </c>
      <c r="AV578" s="227" t="s">
        <v>42</v>
      </c>
      <c r="AW578" s="227" t="s">
        <v>19</v>
      </c>
      <c r="AX578" s="227" t="s">
        <v>37</v>
      </c>
      <c r="AY578" s="228" t="s">
        <v>108</v>
      </c>
    </row>
    <row r="579" spans="2:51" s="227" customFormat="1" x14ac:dyDescent="0.3">
      <c r="B579" s="232"/>
      <c r="D579" s="236" t="s">
        <v>117</v>
      </c>
      <c r="E579" s="228" t="s">
        <v>1</v>
      </c>
      <c r="F579" s="235" t="s">
        <v>627</v>
      </c>
      <c r="H579" s="234">
        <v>12.13</v>
      </c>
      <c r="I579" s="233"/>
      <c r="L579" s="232"/>
      <c r="M579" s="231"/>
      <c r="N579" s="230"/>
      <c r="O579" s="230"/>
      <c r="P579" s="230"/>
      <c r="Q579" s="230"/>
      <c r="R579" s="230"/>
      <c r="S579" s="230"/>
      <c r="T579" s="229"/>
      <c r="AT579" s="228" t="s">
        <v>117</v>
      </c>
      <c r="AU579" s="228" t="s">
        <v>42</v>
      </c>
      <c r="AV579" s="227" t="s">
        <v>42</v>
      </c>
      <c r="AW579" s="227" t="s">
        <v>19</v>
      </c>
      <c r="AX579" s="227" t="s">
        <v>37</v>
      </c>
      <c r="AY579" s="228" t="s">
        <v>108</v>
      </c>
    </row>
    <row r="580" spans="2:51" s="227" customFormat="1" x14ac:dyDescent="0.3">
      <c r="B580" s="232"/>
      <c r="D580" s="236" t="s">
        <v>117</v>
      </c>
      <c r="E580" s="228" t="s">
        <v>1</v>
      </c>
      <c r="F580" s="235" t="s">
        <v>628</v>
      </c>
      <c r="H580" s="234">
        <v>17.885000000000002</v>
      </c>
      <c r="I580" s="233"/>
      <c r="L580" s="232"/>
      <c r="M580" s="231"/>
      <c r="N580" s="230"/>
      <c r="O580" s="230"/>
      <c r="P580" s="230"/>
      <c r="Q580" s="230"/>
      <c r="R580" s="230"/>
      <c r="S580" s="230"/>
      <c r="T580" s="229"/>
      <c r="AT580" s="228" t="s">
        <v>117</v>
      </c>
      <c r="AU580" s="228" t="s">
        <v>42</v>
      </c>
      <c r="AV580" s="227" t="s">
        <v>42</v>
      </c>
      <c r="AW580" s="227" t="s">
        <v>19</v>
      </c>
      <c r="AX580" s="227" t="s">
        <v>37</v>
      </c>
      <c r="AY580" s="228" t="s">
        <v>108</v>
      </c>
    </row>
    <row r="581" spans="2:51" s="227" customFormat="1" x14ac:dyDescent="0.3">
      <c r="B581" s="232"/>
      <c r="D581" s="236" t="s">
        <v>117</v>
      </c>
      <c r="E581" s="228" t="s">
        <v>1</v>
      </c>
      <c r="F581" s="235" t="s">
        <v>629</v>
      </c>
      <c r="H581" s="234">
        <v>1.766</v>
      </c>
      <c r="I581" s="233"/>
      <c r="L581" s="232"/>
      <c r="M581" s="231"/>
      <c r="N581" s="230"/>
      <c r="O581" s="230"/>
      <c r="P581" s="230"/>
      <c r="Q581" s="230"/>
      <c r="R581" s="230"/>
      <c r="S581" s="230"/>
      <c r="T581" s="229"/>
      <c r="AT581" s="228" t="s">
        <v>117</v>
      </c>
      <c r="AU581" s="228" t="s">
        <v>42</v>
      </c>
      <c r="AV581" s="227" t="s">
        <v>42</v>
      </c>
      <c r="AW581" s="227" t="s">
        <v>19</v>
      </c>
      <c r="AX581" s="227" t="s">
        <v>37</v>
      </c>
      <c r="AY581" s="228" t="s">
        <v>108</v>
      </c>
    </row>
    <row r="582" spans="2:51" s="227" customFormat="1" x14ac:dyDescent="0.3">
      <c r="B582" s="232"/>
      <c r="D582" s="236" t="s">
        <v>117</v>
      </c>
      <c r="E582" s="228" t="s">
        <v>1</v>
      </c>
      <c r="F582" s="235" t="s">
        <v>630</v>
      </c>
      <c r="H582" s="234">
        <v>0.64</v>
      </c>
      <c r="I582" s="233"/>
      <c r="L582" s="232"/>
      <c r="M582" s="231"/>
      <c r="N582" s="230"/>
      <c r="O582" s="230"/>
      <c r="P582" s="230"/>
      <c r="Q582" s="230"/>
      <c r="R582" s="230"/>
      <c r="S582" s="230"/>
      <c r="T582" s="229"/>
      <c r="AT582" s="228" t="s">
        <v>117</v>
      </c>
      <c r="AU582" s="228" t="s">
        <v>42</v>
      </c>
      <c r="AV582" s="227" t="s">
        <v>42</v>
      </c>
      <c r="AW582" s="227" t="s">
        <v>19</v>
      </c>
      <c r="AX582" s="227" t="s">
        <v>37</v>
      </c>
      <c r="AY582" s="228" t="s">
        <v>108</v>
      </c>
    </row>
    <row r="583" spans="2:51" s="257" customFormat="1" x14ac:dyDescent="0.3">
      <c r="B583" s="262"/>
      <c r="D583" s="236" t="s">
        <v>117</v>
      </c>
      <c r="E583" s="258" t="s">
        <v>1</v>
      </c>
      <c r="F583" s="264" t="s">
        <v>310</v>
      </c>
      <c r="H583" s="258" t="s">
        <v>1</v>
      </c>
      <c r="I583" s="263"/>
      <c r="L583" s="262"/>
      <c r="M583" s="261"/>
      <c r="N583" s="260"/>
      <c r="O583" s="260"/>
      <c r="P583" s="260"/>
      <c r="Q583" s="260"/>
      <c r="R583" s="260"/>
      <c r="S583" s="260"/>
      <c r="T583" s="259"/>
      <c r="AT583" s="258" t="s">
        <v>117</v>
      </c>
      <c r="AU583" s="258" t="s">
        <v>42</v>
      </c>
      <c r="AV583" s="257" t="s">
        <v>38</v>
      </c>
      <c r="AW583" s="257" t="s">
        <v>19</v>
      </c>
      <c r="AX583" s="257" t="s">
        <v>37</v>
      </c>
      <c r="AY583" s="258" t="s">
        <v>108</v>
      </c>
    </row>
    <row r="584" spans="2:51" s="227" customFormat="1" x14ac:dyDescent="0.3">
      <c r="B584" s="232"/>
      <c r="D584" s="236" t="s">
        <v>117</v>
      </c>
      <c r="E584" s="228" t="s">
        <v>1</v>
      </c>
      <c r="F584" s="235" t="s">
        <v>626</v>
      </c>
      <c r="H584" s="234">
        <v>6.09</v>
      </c>
      <c r="I584" s="233"/>
      <c r="L584" s="232"/>
      <c r="M584" s="231"/>
      <c r="N584" s="230"/>
      <c r="O584" s="230"/>
      <c r="P584" s="230"/>
      <c r="Q584" s="230"/>
      <c r="R584" s="230"/>
      <c r="S584" s="230"/>
      <c r="T584" s="229"/>
      <c r="AT584" s="228" t="s">
        <v>117</v>
      </c>
      <c r="AU584" s="228" t="s">
        <v>42</v>
      </c>
      <c r="AV584" s="227" t="s">
        <v>42</v>
      </c>
      <c r="AW584" s="227" t="s">
        <v>19</v>
      </c>
      <c r="AX584" s="227" t="s">
        <v>37</v>
      </c>
      <c r="AY584" s="228" t="s">
        <v>108</v>
      </c>
    </row>
    <row r="585" spans="2:51" s="227" customFormat="1" x14ac:dyDescent="0.3">
      <c r="B585" s="232"/>
      <c r="D585" s="236" t="s">
        <v>117</v>
      </c>
      <c r="E585" s="228" t="s">
        <v>1</v>
      </c>
      <c r="F585" s="235" t="s">
        <v>628</v>
      </c>
      <c r="H585" s="234">
        <v>17.885000000000002</v>
      </c>
      <c r="I585" s="233"/>
      <c r="L585" s="232"/>
      <c r="M585" s="231"/>
      <c r="N585" s="230"/>
      <c r="O585" s="230"/>
      <c r="P585" s="230"/>
      <c r="Q585" s="230"/>
      <c r="R585" s="230"/>
      <c r="S585" s="230"/>
      <c r="T585" s="229"/>
      <c r="AT585" s="228" t="s">
        <v>117</v>
      </c>
      <c r="AU585" s="228" t="s">
        <v>42</v>
      </c>
      <c r="AV585" s="227" t="s">
        <v>42</v>
      </c>
      <c r="AW585" s="227" t="s">
        <v>19</v>
      </c>
      <c r="AX585" s="227" t="s">
        <v>37</v>
      </c>
      <c r="AY585" s="228" t="s">
        <v>108</v>
      </c>
    </row>
    <row r="586" spans="2:51" s="227" customFormat="1" x14ac:dyDescent="0.3">
      <c r="B586" s="232"/>
      <c r="D586" s="236" t="s">
        <v>117</v>
      </c>
      <c r="E586" s="228" t="s">
        <v>1</v>
      </c>
      <c r="F586" s="235" t="s">
        <v>631</v>
      </c>
      <c r="H586" s="234">
        <v>10.613</v>
      </c>
      <c r="I586" s="233"/>
      <c r="L586" s="232"/>
      <c r="M586" s="231"/>
      <c r="N586" s="230"/>
      <c r="O586" s="230"/>
      <c r="P586" s="230"/>
      <c r="Q586" s="230"/>
      <c r="R586" s="230"/>
      <c r="S586" s="230"/>
      <c r="T586" s="229"/>
      <c r="AT586" s="228" t="s">
        <v>117</v>
      </c>
      <c r="AU586" s="228" t="s">
        <v>42</v>
      </c>
      <c r="AV586" s="227" t="s">
        <v>42</v>
      </c>
      <c r="AW586" s="227" t="s">
        <v>19</v>
      </c>
      <c r="AX586" s="227" t="s">
        <v>37</v>
      </c>
      <c r="AY586" s="228" t="s">
        <v>108</v>
      </c>
    </row>
    <row r="587" spans="2:51" s="227" customFormat="1" x14ac:dyDescent="0.3">
      <c r="B587" s="232"/>
      <c r="D587" s="236" t="s">
        <v>117</v>
      </c>
      <c r="E587" s="228" t="s">
        <v>1</v>
      </c>
      <c r="F587" s="235" t="s">
        <v>632</v>
      </c>
      <c r="H587" s="234">
        <v>9.0969999999999995</v>
      </c>
      <c r="I587" s="233"/>
      <c r="L587" s="232"/>
      <c r="M587" s="231"/>
      <c r="N587" s="230"/>
      <c r="O587" s="230"/>
      <c r="P587" s="230"/>
      <c r="Q587" s="230"/>
      <c r="R587" s="230"/>
      <c r="S587" s="230"/>
      <c r="T587" s="229"/>
      <c r="AT587" s="228" t="s">
        <v>117</v>
      </c>
      <c r="AU587" s="228" t="s">
        <v>42</v>
      </c>
      <c r="AV587" s="227" t="s">
        <v>42</v>
      </c>
      <c r="AW587" s="227" t="s">
        <v>19</v>
      </c>
      <c r="AX587" s="227" t="s">
        <v>37</v>
      </c>
      <c r="AY587" s="228" t="s">
        <v>108</v>
      </c>
    </row>
    <row r="588" spans="2:51" s="227" customFormat="1" x14ac:dyDescent="0.3">
      <c r="B588" s="232"/>
      <c r="D588" s="236" t="s">
        <v>117</v>
      </c>
      <c r="E588" s="228" t="s">
        <v>1</v>
      </c>
      <c r="F588" s="235" t="s">
        <v>633</v>
      </c>
      <c r="H588" s="234">
        <v>2.3010000000000002</v>
      </c>
      <c r="I588" s="233"/>
      <c r="L588" s="232"/>
      <c r="M588" s="231"/>
      <c r="N588" s="230"/>
      <c r="O588" s="230"/>
      <c r="P588" s="230"/>
      <c r="Q588" s="230"/>
      <c r="R588" s="230"/>
      <c r="S588" s="230"/>
      <c r="T588" s="229"/>
      <c r="AT588" s="228" t="s">
        <v>117</v>
      </c>
      <c r="AU588" s="228" t="s">
        <v>42</v>
      </c>
      <c r="AV588" s="227" t="s">
        <v>42</v>
      </c>
      <c r="AW588" s="227" t="s">
        <v>19</v>
      </c>
      <c r="AX588" s="227" t="s">
        <v>37</v>
      </c>
      <c r="AY588" s="228" t="s">
        <v>108</v>
      </c>
    </row>
    <row r="589" spans="2:51" s="227" customFormat="1" x14ac:dyDescent="0.3">
      <c r="B589" s="232"/>
      <c r="D589" s="236" t="s">
        <v>117</v>
      </c>
      <c r="E589" s="228" t="s">
        <v>1</v>
      </c>
      <c r="F589" s="235" t="s">
        <v>629</v>
      </c>
      <c r="H589" s="234">
        <v>1.766</v>
      </c>
      <c r="I589" s="233"/>
      <c r="L589" s="232"/>
      <c r="M589" s="231"/>
      <c r="N589" s="230"/>
      <c r="O589" s="230"/>
      <c r="P589" s="230"/>
      <c r="Q589" s="230"/>
      <c r="R589" s="230"/>
      <c r="S589" s="230"/>
      <c r="T589" s="229"/>
      <c r="AT589" s="228" t="s">
        <v>117</v>
      </c>
      <c r="AU589" s="228" t="s">
        <v>42</v>
      </c>
      <c r="AV589" s="227" t="s">
        <v>42</v>
      </c>
      <c r="AW589" s="227" t="s">
        <v>19</v>
      </c>
      <c r="AX589" s="227" t="s">
        <v>37</v>
      </c>
      <c r="AY589" s="228" t="s">
        <v>108</v>
      </c>
    </row>
    <row r="590" spans="2:51" s="227" customFormat="1" x14ac:dyDescent="0.3">
      <c r="B590" s="232"/>
      <c r="D590" s="236" t="s">
        <v>117</v>
      </c>
      <c r="E590" s="228" t="s">
        <v>1</v>
      </c>
      <c r="F590" s="235" t="s">
        <v>630</v>
      </c>
      <c r="H590" s="234">
        <v>0.64</v>
      </c>
      <c r="I590" s="233"/>
      <c r="L590" s="232"/>
      <c r="M590" s="231"/>
      <c r="N590" s="230"/>
      <c r="O590" s="230"/>
      <c r="P590" s="230"/>
      <c r="Q590" s="230"/>
      <c r="R590" s="230"/>
      <c r="S590" s="230"/>
      <c r="T590" s="229"/>
      <c r="AT590" s="228" t="s">
        <v>117</v>
      </c>
      <c r="AU590" s="228" t="s">
        <v>42</v>
      </c>
      <c r="AV590" s="227" t="s">
        <v>42</v>
      </c>
      <c r="AW590" s="227" t="s">
        <v>19</v>
      </c>
      <c r="AX590" s="227" t="s">
        <v>37</v>
      </c>
      <c r="AY590" s="228" t="s">
        <v>108</v>
      </c>
    </row>
    <row r="591" spans="2:51" s="227" customFormat="1" x14ac:dyDescent="0.3">
      <c r="B591" s="232"/>
      <c r="D591" s="236" t="s">
        <v>117</v>
      </c>
      <c r="E591" s="228" t="s">
        <v>1</v>
      </c>
      <c r="F591" s="235" t="s">
        <v>634</v>
      </c>
      <c r="H591" s="234">
        <v>9.57</v>
      </c>
      <c r="I591" s="233"/>
      <c r="L591" s="232"/>
      <c r="M591" s="231"/>
      <c r="N591" s="230"/>
      <c r="O591" s="230"/>
      <c r="P591" s="230"/>
      <c r="Q591" s="230"/>
      <c r="R591" s="230"/>
      <c r="S591" s="230"/>
      <c r="T591" s="229"/>
      <c r="AT591" s="228" t="s">
        <v>117</v>
      </c>
      <c r="AU591" s="228" t="s">
        <v>42</v>
      </c>
      <c r="AV591" s="227" t="s">
        <v>42</v>
      </c>
      <c r="AW591" s="227" t="s">
        <v>19</v>
      </c>
      <c r="AX591" s="227" t="s">
        <v>37</v>
      </c>
      <c r="AY591" s="228" t="s">
        <v>108</v>
      </c>
    </row>
    <row r="592" spans="2:51" s="227" customFormat="1" x14ac:dyDescent="0.3">
      <c r="B592" s="232"/>
      <c r="D592" s="240" t="s">
        <v>117</v>
      </c>
      <c r="F592" s="238" t="s">
        <v>635</v>
      </c>
      <c r="H592" s="237">
        <v>221.32</v>
      </c>
      <c r="I592" s="233"/>
      <c r="L592" s="232"/>
      <c r="M592" s="231"/>
      <c r="N592" s="230"/>
      <c r="O592" s="230"/>
      <c r="P592" s="230"/>
      <c r="Q592" s="230"/>
      <c r="R592" s="230"/>
      <c r="S592" s="230"/>
      <c r="T592" s="229"/>
      <c r="AT592" s="228" t="s">
        <v>117</v>
      </c>
      <c r="AU592" s="228" t="s">
        <v>42</v>
      </c>
      <c r="AV592" s="227" t="s">
        <v>42</v>
      </c>
      <c r="AW592" s="227" t="s">
        <v>2</v>
      </c>
      <c r="AX592" s="227" t="s">
        <v>38</v>
      </c>
      <c r="AY592" s="228" t="s">
        <v>108</v>
      </c>
    </row>
    <row r="593" spans="2:65" s="188" customFormat="1" ht="22.5" customHeight="1" x14ac:dyDescent="0.3">
      <c r="B593" s="207"/>
      <c r="C593" s="206" t="s">
        <v>655</v>
      </c>
      <c r="D593" s="206" t="s">
        <v>110</v>
      </c>
      <c r="E593" s="205" t="s">
        <v>637</v>
      </c>
      <c r="F593" s="200" t="s">
        <v>638</v>
      </c>
      <c r="G593" s="204" t="s">
        <v>400</v>
      </c>
      <c r="H593" s="203">
        <v>343.65</v>
      </c>
      <c r="I593" s="202"/>
      <c r="J593" s="201">
        <f>ROUND(I593*H593,2)</f>
        <v>0</v>
      </c>
      <c r="K593" s="200" t="s">
        <v>140</v>
      </c>
      <c r="L593" s="189"/>
      <c r="M593" s="199" t="s">
        <v>1</v>
      </c>
      <c r="N593" s="224" t="s">
        <v>26</v>
      </c>
      <c r="O593" s="223"/>
      <c r="P593" s="222">
        <f>O593*H593</f>
        <v>0</v>
      </c>
      <c r="Q593" s="222">
        <v>0</v>
      </c>
      <c r="R593" s="222">
        <f>Q593*H593</f>
        <v>0</v>
      </c>
      <c r="S593" s="222">
        <v>0</v>
      </c>
      <c r="T593" s="221">
        <f>S593*H593</f>
        <v>0</v>
      </c>
      <c r="AR593" s="193" t="s">
        <v>115</v>
      </c>
      <c r="AT593" s="193" t="s">
        <v>110</v>
      </c>
      <c r="AU593" s="193" t="s">
        <v>42</v>
      </c>
      <c r="AY593" s="193" t="s">
        <v>108</v>
      </c>
      <c r="BE593" s="194">
        <f>IF(N593="základní",J593,0)</f>
        <v>0</v>
      </c>
      <c r="BF593" s="194">
        <f>IF(N593="snížená",J593,0)</f>
        <v>0</v>
      </c>
      <c r="BG593" s="194">
        <f>IF(N593="zákl. přenesená",J593,0)</f>
        <v>0</v>
      </c>
      <c r="BH593" s="194">
        <f>IF(N593="sníž. přenesená",J593,0)</f>
        <v>0</v>
      </c>
      <c r="BI593" s="194">
        <f>IF(N593="nulová",J593,0)</f>
        <v>0</v>
      </c>
      <c r="BJ593" s="193" t="s">
        <v>38</v>
      </c>
      <c r="BK593" s="194">
        <f>ROUND(I593*H593,2)</f>
        <v>0</v>
      </c>
      <c r="BL593" s="193" t="s">
        <v>115</v>
      </c>
      <c r="BM593" s="193" t="s">
        <v>639</v>
      </c>
    </row>
    <row r="594" spans="2:65" s="227" customFormat="1" x14ac:dyDescent="0.3">
      <c r="B594" s="232"/>
      <c r="D594" s="236" t="s">
        <v>117</v>
      </c>
      <c r="E594" s="228" t="s">
        <v>1</v>
      </c>
      <c r="F594" s="235" t="s">
        <v>446</v>
      </c>
      <c r="H594" s="234">
        <v>103.25</v>
      </c>
      <c r="I594" s="233"/>
      <c r="L594" s="232"/>
      <c r="M594" s="231"/>
      <c r="N594" s="230"/>
      <c r="O594" s="230"/>
      <c r="P594" s="230"/>
      <c r="Q594" s="230"/>
      <c r="R594" s="230"/>
      <c r="S594" s="230"/>
      <c r="T594" s="229"/>
      <c r="AT594" s="228" t="s">
        <v>117</v>
      </c>
      <c r="AU594" s="228" t="s">
        <v>42</v>
      </c>
      <c r="AV594" s="227" t="s">
        <v>42</v>
      </c>
      <c r="AW594" s="227" t="s">
        <v>19</v>
      </c>
      <c r="AX594" s="227" t="s">
        <v>37</v>
      </c>
      <c r="AY594" s="228" t="s">
        <v>108</v>
      </c>
    </row>
    <row r="595" spans="2:65" s="227" customFormat="1" ht="27" x14ac:dyDescent="0.3">
      <c r="B595" s="232"/>
      <c r="D595" s="236" t="s">
        <v>117</v>
      </c>
      <c r="E595" s="228" t="s">
        <v>1</v>
      </c>
      <c r="F595" s="235" t="s">
        <v>640</v>
      </c>
      <c r="H595" s="234">
        <v>90.5</v>
      </c>
      <c r="I595" s="233"/>
      <c r="L595" s="232"/>
      <c r="M595" s="231"/>
      <c r="N595" s="230"/>
      <c r="O595" s="230"/>
      <c r="P595" s="230"/>
      <c r="Q595" s="230"/>
      <c r="R595" s="230"/>
      <c r="S595" s="230"/>
      <c r="T595" s="229"/>
      <c r="AT595" s="228" t="s">
        <v>117</v>
      </c>
      <c r="AU595" s="228" t="s">
        <v>42</v>
      </c>
      <c r="AV595" s="227" t="s">
        <v>42</v>
      </c>
      <c r="AW595" s="227" t="s">
        <v>19</v>
      </c>
      <c r="AX595" s="227" t="s">
        <v>37</v>
      </c>
      <c r="AY595" s="228" t="s">
        <v>108</v>
      </c>
    </row>
    <row r="596" spans="2:65" s="227" customFormat="1" x14ac:dyDescent="0.3">
      <c r="B596" s="232"/>
      <c r="D596" s="236" t="s">
        <v>117</v>
      </c>
      <c r="E596" s="228" t="s">
        <v>1</v>
      </c>
      <c r="F596" s="235" t="s">
        <v>641</v>
      </c>
      <c r="H596" s="234">
        <v>52.8</v>
      </c>
      <c r="I596" s="233"/>
      <c r="L596" s="232"/>
      <c r="M596" s="231"/>
      <c r="N596" s="230"/>
      <c r="O596" s="230"/>
      <c r="P596" s="230"/>
      <c r="Q596" s="230"/>
      <c r="R596" s="230"/>
      <c r="S596" s="230"/>
      <c r="T596" s="229"/>
      <c r="AT596" s="228" t="s">
        <v>117</v>
      </c>
      <c r="AU596" s="228" t="s">
        <v>42</v>
      </c>
      <c r="AV596" s="227" t="s">
        <v>42</v>
      </c>
      <c r="AW596" s="227" t="s">
        <v>19</v>
      </c>
      <c r="AX596" s="227" t="s">
        <v>37</v>
      </c>
      <c r="AY596" s="228" t="s">
        <v>108</v>
      </c>
    </row>
    <row r="597" spans="2:65" s="227" customFormat="1" ht="27" x14ac:dyDescent="0.3">
      <c r="B597" s="232"/>
      <c r="D597" s="236" t="s">
        <v>117</v>
      </c>
      <c r="E597" s="228" t="s">
        <v>1</v>
      </c>
      <c r="F597" s="235" t="s">
        <v>642</v>
      </c>
      <c r="H597" s="234">
        <v>75.099999999999994</v>
      </c>
      <c r="I597" s="233"/>
      <c r="L597" s="232"/>
      <c r="M597" s="231"/>
      <c r="N597" s="230"/>
      <c r="O597" s="230"/>
      <c r="P597" s="230"/>
      <c r="Q597" s="230"/>
      <c r="R597" s="230"/>
      <c r="S597" s="230"/>
      <c r="T597" s="229"/>
      <c r="AT597" s="228" t="s">
        <v>117</v>
      </c>
      <c r="AU597" s="228" t="s">
        <v>42</v>
      </c>
      <c r="AV597" s="227" t="s">
        <v>42</v>
      </c>
      <c r="AW597" s="227" t="s">
        <v>19</v>
      </c>
      <c r="AX597" s="227" t="s">
        <v>37</v>
      </c>
      <c r="AY597" s="228" t="s">
        <v>108</v>
      </c>
    </row>
    <row r="598" spans="2:65" s="227" customFormat="1" x14ac:dyDescent="0.3">
      <c r="B598" s="232"/>
      <c r="D598" s="236" t="s">
        <v>117</v>
      </c>
      <c r="E598" s="228" t="s">
        <v>1</v>
      </c>
      <c r="F598" s="235" t="s">
        <v>643</v>
      </c>
      <c r="H598" s="234">
        <v>22</v>
      </c>
      <c r="I598" s="233"/>
      <c r="L598" s="232"/>
      <c r="M598" s="231"/>
      <c r="N598" s="230"/>
      <c r="O598" s="230"/>
      <c r="P598" s="230"/>
      <c r="Q598" s="230"/>
      <c r="R598" s="230"/>
      <c r="S598" s="230"/>
      <c r="T598" s="229"/>
      <c r="AT598" s="228" t="s">
        <v>117</v>
      </c>
      <c r="AU598" s="228" t="s">
        <v>42</v>
      </c>
      <c r="AV598" s="227" t="s">
        <v>42</v>
      </c>
      <c r="AW598" s="227" t="s">
        <v>19</v>
      </c>
      <c r="AX598" s="227" t="s">
        <v>37</v>
      </c>
      <c r="AY598" s="228" t="s">
        <v>108</v>
      </c>
    </row>
    <row r="599" spans="2:65" s="208" customFormat="1" ht="29.85" customHeight="1" x14ac:dyDescent="0.3">
      <c r="B599" s="216"/>
      <c r="D599" s="220" t="s">
        <v>36</v>
      </c>
      <c r="E599" s="219" t="s">
        <v>598</v>
      </c>
      <c r="F599" s="219" t="s">
        <v>644</v>
      </c>
      <c r="I599" s="218"/>
      <c r="J599" s="217">
        <f>BK599</f>
        <v>0</v>
      </c>
      <c r="L599" s="216"/>
      <c r="M599" s="215"/>
      <c r="N599" s="213"/>
      <c r="O599" s="213"/>
      <c r="P599" s="214">
        <f>SUM(P600:P640)</f>
        <v>0</v>
      </c>
      <c r="Q599" s="213"/>
      <c r="R599" s="214">
        <f>SUM(R600:R640)</f>
        <v>50.43100158</v>
      </c>
      <c r="S599" s="213"/>
      <c r="T599" s="212">
        <f>SUM(T600:T640)</f>
        <v>0</v>
      </c>
      <c r="AR599" s="210" t="s">
        <v>38</v>
      </c>
      <c r="AT599" s="211" t="s">
        <v>36</v>
      </c>
      <c r="AU599" s="211" t="s">
        <v>38</v>
      </c>
      <c r="AY599" s="210" t="s">
        <v>108</v>
      </c>
      <c r="BK599" s="209">
        <f>SUM(BK600:BK640)</f>
        <v>0</v>
      </c>
    </row>
    <row r="600" spans="2:65" s="188" customFormat="1" ht="22.5" customHeight="1" x14ac:dyDescent="0.3">
      <c r="B600" s="207"/>
      <c r="C600" s="206" t="s">
        <v>659</v>
      </c>
      <c r="D600" s="206" t="s">
        <v>110</v>
      </c>
      <c r="E600" s="205" t="s">
        <v>646</v>
      </c>
      <c r="F600" s="200" t="s">
        <v>647</v>
      </c>
      <c r="G600" s="204" t="s">
        <v>127</v>
      </c>
      <c r="H600" s="203">
        <v>18.276</v>
      </c>
      <c r="I600" s="202"/>
      <c r="J600" s="201">
        <f>ROUND(I600*H600,2)</f>
        <v>0</v>
      </c>
      <c r="K600" s="200" t="s">
        <v>114</v>
      </c>
      <c r="L600" s="189"/>
      <c r="M600" s="199" t="s">
        <v>1</v>
      </c>
      <c r="N600" s="224" t="s">
        <v>26</v>
      </c>
      <c r="O600" s="223"/>
      <c r="P600" s="222">
        <f>O600*H600</f>
        <v>0</v>
      </c>
      <c r="Q600" s="222">
        <v>2.2563399999999998</v>
      </c>
      <c r="R600" s="222">
        <f>Q600*H600</f>
        <v>41.236869839999997</v>
      </c>
      <c r="S600" s="222">
        <v>0</v>
      </c>
      <c r="T600" s="221">
        <f>S600*H600</f>
        <v>0</v>
      </c>
      <c r="AR600" s="193" t="s">
        <v>115</v>
      </c>
      <c r="AT600" s="193" t="s">
        <v>110</v>
      </c>
      <c r="AU600" s="193" t="s">
        <v>42</v>
      </c>
      <c r="AY600" s="193" t="s">
        <v>108</v>
      </c>
      <c r="BE600" s="194">
        <f>IF(N600="základní",J600,0)</f>
        <v>0</v>
      </c>
      <c r="BF600" s="194">
        <f>IF(N600="snížená",J600,0)</f>
        <v>0</v>
      </c>
      <c r="BG600" s="194">
        <f>IF(N600="zákl. přenesená",J600,0)</f>
        <v>0</v>
      </c>
      <c r="BH600" s="194">
        <f>IF(N600="sníž. přenesená",J600,0)</f>
        <v>0</v>
      </c>
      <c r="BI600" s="194">
        <f>IF(N600="nulová",J600,0)</f>
        <v>0</v>
      </c>
      <c r="BJ600" s="193" t="s">
        <v>38</v>
      </c>
      <c r="BK600" s="194">
        <f>ROUND(I600*H600,2)</f>
        <v>0</v>
      </c>
      <c r="BL600" s="193" t="s">
        <v>115</v>
      </c>
      <c r="BM600" s="193" t="s">
        <v>648</v>
      </c>
    </row>
    <row r="601" spans="2:65" s="227" customFormat="1" x14ac:dyDescent="0.3">
      <c r="B601" s="232"/>
      <c r="D601" s="240" t="s">
        <v>117</v>
      </c>
      <c r="E601" s="239" t="s">
        <v>1</v>
      </c>
      <c r="F601" s="238" t="s">
        <v>649</v>
      </c>
      <c r="H601" s="237">
        <v>18.276</v>
      </c>
      <c r="I601" s="233"/>
      <c r="L601" s="232"/>
      <c r="M601" s="231"/>
      <c r="N601" s="230"/>
      <c r="O601" s="230"/>
      <c r="P601" s="230"/>
      <c r="Q601" s="230"/>
      <c r="R601" s="230"/>
      <c r="S601" s="230"/>
      <c r="T601" s="229"/>
      <c r="AT601" s="228" t="s">
        <v>117</v>
      </c>
      <c r="AU601" s="228" t="s">
        <v>42</v>
      </c>
      <c r="AV601" s="227" t="s">
        <v>42</v>
      </c>
      <c r="AW601" s="227" t="s">
        <v>19</v>
      </c>
      <c r="AX601" s="227" t="s">
        <v>37</v>
      </c>
      <c r="AY601" s="228" t="s">
        <v>108</v>
      </c>
    </row>
    <row r="602" spans="2:65" s="188" customFormat="1" ht="22.5" customHeight="1" x14ac:dyDescent="0.3">
      <c r="B602" s="207"/>
      <c r="C602" s="206" t="s">
        <v>663</v>
      </c>
      <c r="D602" s="206" t="s">
        <v>110</v>
      </c>
      <c r="E602" s="205" t="s">
        <v>651</v>
      </c>
      <c r="F602" s="200" t="s">
        <v>652</v>
      </c>
      <c r="G602" s="204" t="s">
        <v>127</v>
      </c>
      <c r="H602" s="203">
        <v>2.2850000000000001</v>
      </c>
      <c r="I602" s="202"/>
      <c r="J602" s="201">
        <f>ROUND(I602*H602,2)</f>
        <v>0</v>
      </c>
      <c r="K602" s="200" t="s">
        <v>114</v>
      </c>
      <c r="L602" s="189"/>
      <c r="M602" s="199" t="s">
        <v>1</v>
      </c>
      <c r="N602" s="224" t="s">
        <v>26</v>
      </c>
      <c r="O602" s="223"/>
      <c r="P602" s="222">
        <f>O602*H602</f>
        <v>0</v>
      </c>
      <c r="Q602" s="222">
        <v>2.2563399999999998</v>
      </c>
      <c r="R602" s="222">
        <f>Q602*H602</f>
        <v>5.1557369</v>
      </c>
      <c r="S602" s="222">
        <v>0</v>
      </c>
      <c r="T602" s="221">
        <f>S602*H602</f>
        <v>0</v>
      </c>
      <c r="AR602" s="193" t="s">
        <v>115</v>
      </c>
      <c r="AT602" s="193" t="s">
        <v>110</v>
      </c>
      <c r="AU602" s="193" t="s">
        <v>42</v>
      </c>
      <c r="AY602" s="193" t="s">
        <v>108</v>
      </c>
      <c r="BE602" s="194">
        <f>IF(N602="základní",J602,0)</f>
        <v>0</v>
      </c>
      <c r="BF602" s="194">
        <f>IF(N602="snížená",J602,0)</f>
        <v>0</v>
      </c>
      <c r="BG602" s="194">
        <f>IF(N602="zákl. přenesená",J602,0)</f>
        <v>0</v>
      </c>
      <c r="BH602" s="194">
        <f>IF(N602="sníž. přenesená",J602,0)</f>
        <v>0</v>
      </c>
      <c r="BI602" s="194">
        <f>IF(N602="nulová",J602,0)</f>
        <v>0</v>
      </c>
      <c r="BJ602" s="193" t="s">
        <v>38</v>
      </c>
      <c r="BK602" s="194">
        <f>ROUND(I602*H602,2)</f>
        <v>0</v>
      </c>
      <c r="BL602" s="193" t="s">
        <v>115</v>
      </c>
      <c r="BM602" s="193" t="s">
        <v>653</v>
      </c>
    </row>
    <row r="603" spans="2:65" s="227" customFormat="1" x14ac:dyDescent="0.3">
      <c r="B603" s="232"/>
      <c r="D603" s="240" t="s">
        <v>117</v>
      </c>
      <c r="E603" s="239" t="s">
        <v>1</v>
      </c>
      <c r="F603" s="238" t="s">
        <v>654</v>
      </c>
      <c r="H603" s="237">
        <v>2.2850000000000001</v>
      </c>
      <c r="I603" s="233"/>
      <c r="L603" s="232"/>
      <c r="M603" s="231"/>
      <c r="N603" s="230"/>
      <c r="O603" s="230"/>
      <c r="P603" s="230"/>
      <c r="Q603" s="230"/>
      <c r="R603" s="230"/>
      <c r="S603" s="230"/>
      <c r="T603" s="229"/>
      <c r="AT603" s="228" t="s">
        <v>117</v>
      </c>
      <c r="AU603" s="228" t="s">
        <v>42</v>
      </c>
      <c r="AV603" s="227" t="s">
        <v>42</v>
      </c>
      <c r="AW603" s="227" t="s">
        <v>19</v>
      </c>
      <c r="AX603" s="227" t="s">
        <v>37</v>
      </c>
      <c r="AY603" s="228" t="s">
        <v>108</v>
      </c>
    </row>
    <row r="604" spans="2:65" s="188" customFormat="1" ht="22.5" customHeight="1" x14ac:dyDescent="0.3">
      <c r="B604" s="207"/>
      <c r="C604" s="206" t="s">
        <v>668</v>
      </c>
      <c r="D604" s="206" t="s">
        <v>110</v>
      </c>
      <c r="E604" s="205" t="s">
        <v>656</v>
      </c>
      <c r="F604" s="200" t="s">
        <v>657</v>
      </c>
      <c r="G604" s="204" t="s">
        <v>127</v>
      </c>
      <c r="H604" s="203">
        <v>18.276</v>
      </c>
      <c r="I604" s="202"/>
      <c r="J604" s="201">
        <f>ROUND(I604*H604,2)</f>
        <v>0</v>
      </c>
      <c r="K604" s="200" t="s">
        <v>114</v>
      </c>
      <c r="L604" s="189"/>
      <c r="M604" s="199" t="s">
        <v>1</v>
      </c>
      <c r="N604" s="224" t="s">
        <v>26</v>
      </c>
      <c r="O604" s="223"/>
      <c r="P604" s="222">
        <f>O604*H604</f>
        <v>0</v>
      </c>
      <c r="Q604" s="222">
        <v>0</v>
      </c>
      <c r="R604" s="222">
        <f>Q604*H604</f>
        <v>0</v>
      </c>
      <c r="S604" s="222">
        <v>0</v>
      </c>
      <c r="T604" s="221">
        <f>S604*H604</f>
        <v>0</v>
      </c>
      <c r="AR604" s="193" t="s">
        <v>115</v>
      </c>
      <c r="AT604" s="193" t="s">
        <v>110</v>
      </c>
      <c r="AU604" s="193" t="s">
        <v>42</v>
      </c>
      <c r="AY604" s="193" t="s">
        <v>108</v>
      </c>
      <c r="BE604" s="194">
        <f>IF(N604="základní",J604,0)</f>
        <v>0</v>
      </c>
      <c r="BF604" s="194">
        <f>IF(N604="snížená",J604,0)</f>
        <v>0</v>
      </c>
      <c r="BG604" s="194">
        <f>IF(N604="zákl. přenesená",J604,0)</f>
        <v>0</v>
      </c>
      <c r="BH604" s="194">
        <f>IF(N604="sníž. přenesená",J604,0)</f>
        <v>0</v>
      </c>
      <c r="BI604" s="194">
        <f>IF(N604="nulová",J604,0)</f>
        <v>0</v>
      </c>
      <c r="BJ604" s="193" t="s">
        <v>38</v>
      </c>
      <c r="BK604" s="194">
        <f>ROUND(I604*H604,2)</f>
        <v>0</v>
      </c>
      <c r="BL604" s="193" t="s">
        <v>115</v>
      </c>
      <c r="BM604" s="193" t="s">
        <v>658</v>
      </c>
    </row>
    <row r="605" spans="2:65" s="227" customFormat="1" x14ac:dyDescent="0.3">
      <c r="B605" s="232"/>
      <c r="D605" s="240" t="s">
        <v>117</v>
      </c>
      <c r="E605" s="239" t="s">
        <v>1</v>
      </c>
      <c r="F605" s="238" t="s">
        <v>649</v>
      </c>
      <c r="H605" s="237">
        <v>18.276</v>
      </c>
      <c r="I605" s="233"/>
      <c r="L605" s="232"/>
      <c r="M605" s="231"/>
      <c r="N605" s="230"/>
      <c r="O605" s="230"/>
      <c r="P605" s="230"/>
      <c r="Q605" s="230"/>
      <c r="R605" s="230"/>
      <c r="S605" s="230"/>
      <c r="T605" s="229"/>
      <c r="AT605" s="228" t="s">
        <v>117</v>
      </c>
      <c r="AU605" s="228" t="s">
        <v>42</v>
      </c>
      <c r="AV605" s="227" t="s">
        <v>42</v>
      </c>
      <c r="AW605" s="227" t="s">
        <v>19</v>
      </c>
      <c r="AX605" s="227" t="s">
        <v>37</v>
      </c>
      <c r="AY605" s="228" t="s">
        <v>108</v>
      </c>
    </row>
    <row r="606" spans="2:65" s="188" customFormat="1" ht="31.5" customHeight="1" x14ac:dyDescent="0.3">
      <c r="B606" s="207"/>
      <c r="C606" s="206" t="s">
        <v>679</v>
      </c>
      <c r="D606" s="206" t="s">
        <v>110</v>
      </c>
      <c r="E606" s="205" t="s">
        <v>660</v>
      </c>
      <c r="F606" s="200" t="s">
        <v>661</v>
      </c>
      <c r="G606" s="204" t="s">
        <v>127</v>
      </c>
      <c r="H606" s="203">
        <v>18.276</v>
      </c>
      <c r="I606" s="202"/>
      <c r="J606" s="201">
        <f>ROUND(I606*H606,2)</f>
        <v>0</v>
      </c>
      <c r="K606" s="200" t="s">
        <v>114</v>
      </c>
      <c r="L606" s="189"/>
      <c r="M606" s="199" t="s">
        <v>1</v>
      </c>
      <c r="N606" s="224" t="s">
        <v>26</v>
      </c>
      <c r="O606" s="223"/>
      <c r="P606" s="222">
        <f>O606*H606</f>
        <v>0</v>
      </c>
      <c r="Q606" s="222">
        <v>0</v>
      </c>
      <c r="R606" s="222">
        <f>Q606*H606</f>
        <v>0</v>
      </c>
      <c r="S606" s="222">
        <v>0</v>
      </c>
      <c r="T606" s="221">
        <f>S606*H606</f>
        <v>0</v>
      </c>
      <c r="AR606" s="193" t="s">
        <v>115</v>
      </c>
      <c r="AT606" s="193" t="s">
        <v>110</v>
      </c>
      <c r="AU606" s="193" t="s">
        <v>42</v>
      </c>
      <c r="AY606" s="193" t="s">
        <v>108</v>
      </c>
      <c r="BE606" s="194">
        <f>IF(N606="základní",J606,0)</f>
        <v>0</v>
      </c>
      <c r="BF606" s="194">
        <f>IF(N606="snížená",J606,0)</f>
        <v>0</v>
      </c>
      <c r="BG606" s="194">
        <f>IF(N606="zákl. přenesená",J606,0)</f>
        <v>0</v>
      </c>
      <c r="BH606" s="194">
        <f>IF(N606="sníž. přenesená",J606,0)</f>
        <v>0</v>
      </c>
      <c r="BI606" s="194">
        <f>IF(N606="nulová",J606,0)</f>
        <v>0</v>
      </c>
      <c r="BJ606" s="193" t="s">
        <v>38</v>
      </c>
      <c r="BK606" s="194">
        <f>ROUND(I606*H606,2)</f>
        <v>0</v>
      </c>
      <c r="BL606" s="193" t="s">
        <v>115</v>
      </c>
      <c r="BM606" s="193" t="s">
        <v>662</v>
      </c>
    </row>
    <row r="607" spans="2:65" s="227" customFormat="1" x14ac:dyDescent="0.3">
      <c r="B607" s="232"/>
      <c r="D607" s="240" t="s">
        <v>117</v>
      </c>
      <c r="E607" s="239" t="s">
        <v>1</v>
      </c>
      <c r="F607" s="238" t="s">
        <v>649</v>
      </c>
      <c r="H607" s="237">
        <v>18.276</v>
      </c>
      <c r="I607" s="233"/>
      <c r="L607" s="232"/>
      <c r="M607" s="231"/>
      <c r="N607" s="230"/>
      <c r="O607" s="230"/>
      <c r="P607" s="230"/>
      <c r="Q607" s="230"/>
      <c r="R607" s="230"/>
      <c r="S607" s="230"/>
      <c r="T607" s="229"/>
      <c r="AT607" s="228" t="s">
        <v>117</v>
      </c>
      <c r="AU607" s="228" t="s">
        <v>42</v>
      </c>
      <c r="AV607" s="227" t="s">
        <v>42</v>
      </c>
      <c r="AW607" s="227" t="s">
        <v>19</v>
      </c>
      <c r="AX607" s="227" t="s">
        <v>37</v>
      </c>
      <c r="AY607" s="228" t="s">
        <v>108</v>
      </c>
    </row>
    <row r="608" spans="2:65" s="188" customFormat="1" ht="22.5" customHeight="1" x14ac:dyDescent="0.3">
      <c r="B608" s="207"/>
      <c r="C608" s="206" t="s">
        <v>686</v>
      </c>
      <c r="D608" s="206" t="s">
        <v>110</v>
      </c>
      <c r="E608" s="205" t="s">
        <v>664</v>
      </c>
      <c r="F608" s="200" t="s">
        <v>665</v>
      </c>
      <c r="G608" s="204" t="s">
        <v>170</v>
      </c>
      <c r="H608" s="203">
        <v>0.36</v>
      </c>
      <c r="I608" s="202"/>
      <c r="J608" s="201">
        <f>ROUND(I608*H608,2)</f>
        <v>0</v>
      </c>
      <c r="K608" s="200" t="s">
        <v>114</v>
      </c>
      <c r="L608" s="189"/>
      <c r="M608" s="199" t="s">
        <v>1</v>
      </c>
      <c r="N608" s="224" t="s">
        <v>26</v>
      </c>
      <c r="O608" s="223"/>
      <c r="P608" s="222">
        <f>O608*H608</f>
        <v>0</v>
      </c>
      <c r="Q608" s="222">
        <v>1.0530600000000001</v>
      </c>
      <c r="R608" s="222">
        <f>Q608*H608</f>
        <v>0.37910160000000004</v>
      </c>
      <c r="S608" s="222">
        <v>0</v>
      </c>
      <c r="T608" s="221">
        <f>S608*H608</f>
        <v>0</v>
      </c>
      <c r="AR608" s="193" t="s">
        <v>115</v>
      </c>
      <c r="AT608" s="193" t="s">
        <v>110</v>
      </c>
      <c r="AU608" s="193" t="s">
        <v>42</v>
      </c>
      <c r="AY608" s="193" t="s">
        <v>108</v>
      </c>
      <c r="BE608" s="194">
        <f>IF(N608="základní",J608,0)</f>
        <v>0</v>
      </c>
      <c r="BF608" s="194">
        <f>IF(N608="snížená",J608,0)</f>
        <v>0</v>
      </c>
      <c r="BG608" s="194">
        <f>IF(N608="zákl. přenesená",J608,0)</f>
        <v>0</v>
      </c>
      <c r="BH608" s="194">
        <f>IF(N608="sníž. přenesená",J608,0)</f>
        <v>0</v>
      </c>
      <c r="BI608" s="194">
        <f>IF(N608="nulová",J608,0)</f>
        <v>0</v>
      </c>
      <c r="BJ608" s="193" t="s">
        <v>38</v>
      </c>
      <c r="BK608" s="194">
        <f>ROUND(I608*H608,2)</f>
        <v>0</v>
      </c>
      <c r="BL608" s="193" t="s">
        <v>115</v>
      </c>
      <c r="BM608" s="193" t="s">
        <v>666</v>
      </c>
    </row>
    <row r="609" spans="2:65" s="227" customFormat="1" x14ac:dyDescent="0.3">
      <c r="B609" s="232"/>
      <c r="D609" s="240" t="s">
        <v>117</v>
      </c>
      <c r="E609" s="239" t="s">
        <v>1</v>
      </c>
      <c r="F609" s="238" t="s">
        <v>667</v>
      </c>
      <c r="H609" s="237">
        <v>0.36</v>
      </c>
      <c r="I609" s="233"/>
      <c r="L609" s="232"/>
      <c r="M609" s="231"/>
      <c r="N609" s="230"/>
      <c r="O609" s="230"/>
      <c r="P609" s="230"/>
      <c r="Q609" s="230"/>
      <c r="R609" s="230"/>
      <c r="S609" s="230"/>
      <c r="T609" s="229"/>
      <c r="AT609" s="228" t="s">
        <v>117</v>
      </c>
      <c r="AU609" s="228" t="s">
        <v>42</v>
      </c>
      <c r="AV609" s="227" t="s">
        <v>42</v>
      </c>
      <c r="AW609" s="227" t="s">
        <v>19</v>
      </c>
      <c r="AX609" s="227" t="s">
        <v>37</v>
      </c>
      <c r="AY609" s="228" t="s">
        <v>108</v>
      </c>
    </row>
    <row r="610" spans="2:65" s="188" customFormat="1" ht="22.5" customHeight="1" x14ac:dyDescent="0.3">
      <c r="B610" s="207"/>
      <c r="C610" s="206" t="s">
        <v>692</v>
      </c>
      <c r="D610" s="206" t="s">
        <v>110</v>
      </c>
      <c r="E610" s="205" t="s">
        <v>669</v>
      </c>
      <c r="F610" s="200" t="s">
        <v>670</v>
      </c>
      <c r="G610" s="204" t="s">
        <v>113</v>
      </c>
      <c r="H610" s="203">
        <v>26.937999999999999</v>
      </c>
      <c r="I610" s="202"/>
      <c r="J610" s="201">
        <f>ROUND(I610*H610,2)</f>
        <v>0</v>
      </c>
      <c r="K610" s="200" t="s">
        <v>114</v>
      </c>
      <c r="L610" s="189"/>
      <c r="M610" s="199" t="s">
        <v>1</v>
      </c>
      <c r="N610" s="224" t="s">
        <v>26</v>
      </c>
      <c r="O610" s="223"/>
      <c r="P610" s="222">
        <f>O610*H610</f>
        <v>0</v>
      </c>
      <c r="Q610" s="222">
        <v>9.8680000000000004E-2</v>
      </c>
      <c r="R610" s="222">
        <f>Q610*H610</f>
        <v>2.6582418400000001</v>
      </c>
      <c r="S610" s="222">
        <v>0</v>
      </c>
      <c r="T610" s="221">
        <f>S610*H610</f>
        <v>0</v>
      </c>
      <c r="AR610" s="193" t="s">
        <v>115</v>
      </c>
      <c r="AT610" s="193" t="s">
        <v>110</v>
      </c>
      <c r="AU610" s="193" t="s">
        <v>42</v>
      </c>
      <c r="AY610" s="193" t="s">
        <v>108</v>
      </c>
      <c r="BE610" s="194">
        <f>IF(N610="základní",J610,0)</f>
        <v>0</v>
      </c>
      <c r="BF610" s="194">
        <f>IF(N610="snížená",J610,0)</f>
        <v>0</v>
      </c>
      <c r="BG610" s="194">
        <f>IF(N610="zákl. přenesená",J610,0)</f>
        <v>0</v>
      </c>
      <c r="BH610" s="194">
        <f>IF(N610="sníž. přenesená",J610,0)</f>
        <v>0</v>
      </c>
      <c r="BI610" s="194">
        <f>IF(N610="nulová",J610,0)</f>
        <v>0</v>
      </c>
      <c r="BJ610" s="193" t="s">
        <v>38</v>
      </c>
      <c r="BK610" s="194">
        <f>ROUND(I610*H610,2)</f>
        <v>0</v>
      </c>
      <c r="BL610" s="193" t="s">
        <v>115</v>
      </c>
      <c r="BM610" s="193" t="s">
        <v>671</v>
      </c>
    </row>
    <row r="611" spans="2:65" s="257" customFormat="1" x14ac:dyDescent="0.3">
      <c r="B611" s="262"/>
      <c r="D611" s="236" t="s">
        <v>117</v>
      </c>
      <c r="E611" s="258" t="s">
        <v>1</v>
      </c>
      <c r="F611" s="264" t="s">
        <v>672</v>
      </c>
      <c r="H611" s="258" t="s">
        <v>1</v>
      </c>
      <c r="I611" s="263"/>
      <c r="L611" s="262"/>
      <c r="M611" s="261"/>
      <c r="N611" s="260"/>
      <c r="O611" s="260"/>
      <c r="P611" s="260"/>
      <c r="Q611" s="260"/>
      <c r="R611" s="260"/>
      <c r="S611" s="260"/>
      <c r="T611" s="259"/>
      <c r="AT611" s="258" t="s">
        <v>117</v>
      </c>
      <c r="AU611" s="258" t="s">
        <v>42</v>
      </c>
      <c r="AV611" s="257" t="s">
        <v>38</v>
      </c>
      <c r="AW611" s="257" t="s">
        <v>19</v>
      </c>
      <c r="AX611" s="257" t="s">
        <v>37</v>
      </c>
      <c r="AY611" s="258" t="s">
        <v>108</v>
      </c>
    </row>
    <row r="612" spans="2:65" s="257" customFormat="1" x14ac:dyDescent="0.3">
      <c r="B612" s="262"/>
      <c r="D612" s="236" t="s">
        <v>117</v>
      </c>
      <c r="E612" s="258" t="s">
        <v>1</v>
      </c>
      <c r="F612" s="264" t="s">
        <v>556</v>
      </c>
      <c r="H612" s="258" t="s">
        <v>1</v>
      </c>
      <c r="I612" s="263"/>
      <c r="L612" s="262"/>
      <c r="M612" s="261"/>
      <c r="N612" s="260"/>
      <c r="O612" s="260"/>
      <c r="P612" s="260"/>
      <c r="Q612" s="260"/>
      <c r="R612" s="260"/>
      <c r="S612" s="260"/>
      <c r="T612" s="259"/>
      <c r="AT612" s="258" t="s">
        <v>117</v>
      </c>
      <c r="AU612" s="258" t="s">
        <v>42</v>
      </c>
      <c r="AV612" s="257" t="s">
        <v>38</v>
      </c>
      <c r="AW612" s="257" t="s">
        <v>19</v>
      </c>
      <c r="AX612" s="257" t="s">
        <v>37</v>
      </c>
      <c r="AY612" s="258" t="s">
        <v>108</v>
      </c>
    </row>
    <row r="613" spans="2:65" s="227" customFormat="1" x14ac:dyDescent="0.3">
      <c r="B613" s="232"/>
      <c r="D613" s="236" t="s">
        <v>117</v>
      </c>
      <c r="E613" s="228" t="s">
        <v>1</v>
      </c>
      <c r="F613" s="235" t="s">
        <v>673</v>
      </c>
      <c r="H613" s="234">
        <v>2.016</v>
      </c>
      <c r="I613" s="233"/>
      <c r="L613" s="232"/>
      <c r="M613" s="231"/>
      <c r="N613" s="230"/>
      <c r="O613" s="230"/>
      <c r="P613" s="230"/>
      <c r="Q613" s="230"/>
      <c r="R613" s="230"/>
      <c r="S613" s="230"/>
      <c r="T613" s="229"/>
      <c r="AT613" s="228" t="s">
        <v>117</v>
      </c>
      <c r="AU613" s="228" t="s">
        <v>42</v>
      </c>
      <c r="AV613" s="227" t="s">
        <v>42</v>
      </c>
      <c r="AW613" s="227" t="s">
        <v>19</v>
      </c>
      <c r="AX613" s="227" t="s">
        <v>37</v>
      </c>
      <c r="AY613" s="228" t="s">
        <v>108</v>
      </c>
    </row>
    <row r="614" spans="2:65" s="227" customFormat="1" x14ac:dyDescent="0.3">
      <c r="B614" s="232"/>
      <c r="D614" s="236" t="s">
        <v>117</v>
      </c>
      <c r="E614" s="228" t="s">
        <v>1</v>
      </c>
      <c r="F614" s="235" t="s">
        <v>674</v>
      </c>
      <c r="H614" s="234">
        <v>5.1070000000000002</v>
      </c>
      <c r="I614" s="233"/>
      <c r="L614" s="232"/>
      <c r="M614" s="231"/>
      <c r="N614" s="230"/>
      <c r="O614" s="230"/>
      <c r="P614" s="230"/>
      <c r="Q614" s="230"/>
      <c r="R614" s="230"/>
      <c r="S614" s="230"/>
      <c r="T614" s="229"/>
      <c r="AT614" s="228" t="s">
        <v>117</v>
      </c>
      <c r="AU614" s="228" t="s">
        <v>42</v>
      </c>
      <c r="AV614" s="227" t="s">
        <v>42</v>
      </c>
      <c r="AW614" s="227" t="s">
        <v>19</v>
      </c>
      <c r="AX614" s="227" t="s">
        <v>37</v>
      </c>
      <c r="AY614" s="228" t="s">
        <v>108</v>
      </c>
    </row>
    <row r="615" spans="2:65" s="227" customFormat="1" x14ac:dyDescent="0.3">
      <c r="B615" s="232"/>
      <c r="D615" s="236" t="s">
        <v>117</v>
      </c>
      <c r="E615" s="228" t="s">
        <v>1</v>
      </c>
      <c r="F615" s="235" t="s">
        <v>675</v>
      </c>
      <c r="H615" s="234">
        <v>5.9619999999999997</v>
      </c>
      <c r="I615" s="233"/>
      <c r="L615" s="232"/>
      <c r="M615" s="231"/>
      <c r="N615" s="230"/>
      <c r="O615" s="230"/>
      <c r="P615" s="230"/>
      <c r="Q615" s="230"/>
      <c r="R615" s="230"/>
      <c r="S615" s="230"/>
      <c r="T615" s="229"/>
      <c r="AT615" s="228" t="s">
        <v>117</v>
      </c>
      <c r="AU615" s="228" t="s">
        <v>42</v>
      </c>
      <c r="AV615" s="227" t="s">
        <v>42</v>
      </c>
      <c r="AW615" s="227" t="s">
        <v>19</v>
      </c>
      <c r="AX615" s="227" t="s">
        <v>37</v>
      </c>
      <c r="AY615" s="228" t="s">
        <v>108</v>
      </c>
    </row>
    <row r="616" spans="2:65" s="227" customFormat="1" x14ac:dyDescent="0.3">
      <c r="B616" s="232"/>
      <c r="D616" s="236" t="s">
        <v>117</v>
      </c>
      <c r="E616" s="228" t="s">
        <v>1</v>
      </c>
      <c r="F616" s="235" t="s">
        <v>676</v>
      </c>
      <c r="H616" s="234">
        <v>0.38400000000000001</v>
      </c>
      <c r="I616" s="233"/>
      <c r="L616" s="232"/>
      <c r="M616" s="231"/>
      <c r="N616" s="230"/>
      <c r="O616" s="230"/>
      <c r="P616" s="230"/>
      <c r="Q616" s="230"/>
      <c r="R616" s="230"/>
      <c r="S616" s="230"/>
      <c r="T616" s="229"/>
      <c r="AT616" s="228" t="s">
        <v>117</v>
      </c>
      <c r="AU616" s="228" t="s">
        <v>42</v>
      </c>
      <c r="AV616" s="227" t="s">
        <v>42</v>
      </c>
      <c r="AW616" s="227" t="s">
        <v>19</v>
      </c>
      <c r="AX616" s="227" t="s">
        <v>37</v>
      </c>
      <c r="AY616" s="228" t="s">
        <v>108</v>
      </c>
    </row>
    <row r="617" spans="2:65" s="257" customFormat="1" x14ac:dyDescent="0.3">
      <c r="B617" s="262"/>
      <c r="D617" s="236" t="s">
        <v>117</v>
      </c>
      <c r="E617" s="258" t="s">
        <v>1</v>
      </c>
      <c r="F617" s="264" t="s">
        <v>310</v>
      </c>
      <c r="H617" s="258" t="s">
        <v>1</v>
      </c>
      <c r="I617" s="263"/>
      <c r="L617" s="262"/>
      <c r="M617" s="261"/>
      <c r="N617" s="260"/>
      <c r="O617" s="260"/>
      <c r="P617" s="260"/>
      <c r="Q617" s="260"/>
      <c r="R617" s="260"/>
      <c r="S617" s="260"/>
      <c r="T617" s="259"/>
      <c r="AT617" s="258" t="s">
        <v>117</v>
      </c>
      <c r="AU617" s="258" t="s">
        <v>42</v>
      </c>
      <c r="AV617" s="257" t="s">
        <v>38</v>
      </c>
      <c r="AW617" s="257" t="s">
        <v>19</v>
      </c>
      <c r="AX617" s="257" t="s">
        <v>37</v>
      </c>
      <c r="AY617" s="258" t="s">
        <v>108</v>
      </c>
    </row>
    <row r="618" spans="2:65" s="227" customFormat="1" x14ac:dyDescent="0.3">
      <c r="B618" s="232"/>
      <c r="D618" s="236" t="s">
        <v>117</v>
      </c>
      <c r="E618" s="228" t="s">
        <v>1</v>
      </c>
      <c r="F618" s="235" t="s">
        <v>673</v>
      </c>
      <c r="H618" s="234">
        <v>2.016</v>
      </c>
      <c r="I618" s="233"/>
      <c r="L618" s="232"/>
      <c r="M618" s="231"/>
      <c r="N618" s="230"/>
      <c r="O618" s="230"/>
      <c r="P618" s="230"/>
      <c r="Q618" s="230"/>
      <c r="R618" s="230"/>
      <c r="S618" s="230"/>
      <c r="T618" s="229"/>
      <c r="AT618" s="228" t="s">
        <v>117</v>
      </c>
      <c r="AU618" s="228" t="s">
        <v>42</v>
      </c>
      <c r="AV618" s="227" t="s">
        <v>42</v>
      </c>
      <c r="AW618" s="227" t="s">
        <v>19</v>
      </c>
      <c r="AX618" s="227" t="s">
        <v>37</v>
      </c>
      <c r="AY618" s="228" t="s">
        <v>108</v>
      </c>
    </row>
    <row r="619" spans="2:65" s="227" customFormat="1" x14ac:dyDescent="0.3">
      <c r="B619" s="232"/>
      <c r="D619" s="236" t="s">
        <v>117</v>
      </c>
      <c r="E619" s="228" t="s">
        <v>1</v>
      </c>
      <c r="F619" s="235" t="s">
        <v>675</v>
      </c>
      <c r="H619" s="234">
        <v>5.9619999999999997</v>
      </c>
      <c r="I619" s="233"/>
      <c r="L619" s="232"/>
      <c r="M619" s="231"/>
      <c r="N619" s="230"/>
      <c r="O619" s="230"/>
      <c r="P619" s="230"/>
      <c r="Q619" s="230"/>
      <c r="R619" s="230"/>
      <c r="S619" s="230"/>
      <c r="T619" s="229"/>
      <c r="AT619" s="228" t="s">
        <v>117</v>
      </c>
      <c r="AU619" s="228" t="s">
        <v>42</v>
      </c>
      <c r="AV619" s="227" t="s">
        <v>42</v>
      </c>
      <c r="AW619" s="227" t="s">
        <v>19</v>
      </c>
      <c r="AX619" s="227" t="s">
        <v>37</v>
      </c>
      <c r="AY619" s="228" t="s">
        <v>108</v>
      </c>
    </row>
    <row r="620" spans="2:65" s="227" customFormat="1" x14ac:dyDescent="0.3">
      <c r="B620" s="232"/>
      <c r="D620" s="236" t="s">
        <v>117</v>
      </c>
      <c r="E620" s="228" t="s">
        <v>1</v>
      </c>
      <c r="F620" s="235" t="s">
        <v>677</v>
      </c>
      <c r="H620" s="234">
        <v>4.4690000000000003</v>
      </c>
      <c r="I620" s="233"/>
      <c r="L620" s="232"/>
      <c r="M620" s="231"/>
      <c r="N620" s="230"/>
      <c r="O620" s="230"/>
      <c r="P620" s="230"/>
      <c r="Q620" s="230"/>
      <c r="R620" s="230"/>
      <c r="S620" s="230"/>
      <c r="T620" s="229"/>
      <c r="AT620" s="228" t="s">
        <v>117</v>
      </c>
      <c r="AU620" s="228" t="s">
        <v>42</v>
      </c>
      <c r="AV620" s="227" t="s">
        <v>42</v>
      </c>
      <c r="AW620" s="227" t="s">
        <v>19</v>
      </c>
      <c r="AX620" s="227" t="s">
        <v>37</v>
      </c>
      <c r="AY620" s="228" t="s">
        <v>108</v>
      </c>
    </row>
    <row r="621" spans="2:65" s="227" customFormat="1" x14ac:dyDescent="0.3">
      <c r="B621" s="232"/>
      <c r="D621" s="236" t="s">
        <v>117</v>
      </c>
      <c r="E621" s="228" t="s">
        <v>1</v>
      </c>
      <c r="F621" s="235" t="s">
        <v>678</v>
      </c>
      <c r="H621" s="234">
        <v>0.63800000000000001</v>
      </c>
      <c r="I621" s="233"/>
      <c r="L621" s="232"/>
      <c r="M621" s="231"/>
      <c r="N621" s="230"/>
      <c r="O621" s="230"/>
      <c r="P621" s="230"/>
      <c r="Q621" s="230"/>
      <c r="R621" s="230"/>
      <c r="S621" s="230"/>
      <c r="T621" s="229"/>
      <c r="AT621" s="228" t="s">
        <v>117</v>
      </c>
      <c r="AU621" s="228" t="s">
        <v>42</v>
      </c>
      <c r="AV621" s="227" t="s">
        <v>42</v>
      </c>
      <c r="AW621" s="227" t="s">
        <v>19</v>
      </c>
      <c r="AX621" s="227" t="s">
        <v>37</v>
      </c>
      <c r="AY621" s="228" t="s">
        <v>108</v>
      </c>
    </row>
    <row r="622" spans="2:65" s="227" customFormat="1" x14ac:dyDescent="0.3">
      <c r="B622" s="232"/>
      <c r="D622" s="240" t="s">
        <v>117</v>
      </c>
      <c r="E622" s="239" t="s">
        <v>1</v>
      </c>
      <c r="F622" s="238" t="s">
        <v>676</v>
      </c>
      <c r="H622" s="237">
        <v>0.38400000000000001</v>
      </c>
      <c r="I622" s="233"/>
      <c r="L622" s="232"/>
      <c r="M622" s="231"/>
      <c r="N622" s="230"/>
      <c r="O622" s="230"/>
      <c r="P622" s="230"/>
      <c r="Q622" s="230"/>
      <c r="R622" s="230"/>
      <c r="S622" s="230"/>
      <c r="T622" s="229"/>
      <c r="AT622" s="228" t="s">
        <v>117</v>
      </c>
      <c r="AU622" s="228" t="s">
        <v>42</v>
      </c>
      <c r="AV622" s="227" t="s">
        <v>42</v>
      </c>
      <c r="AW622" s="227" t="s">
        <v>19</v>
      </c>
      <c r="AX622" s="227" t="s">
        <v>37</v>
      </c>
      <c r="AY622" s="228" t="s">
        <v>108</v>
      </c>
    </row>
    <row r="623" spans="2:65" s="188" customFormat="1" ht="22.5" customHeight="1" x14ac:dyDescent="0.3">
      <c r="B623" s="207"/>
      <c r="C623" s="206" t="s">
        <v>697</v>
      </c>
      <c r="D623" s="206" t="s">
        <v>110</v>
      </c>
      <c r="E623" s="205" t="s">
        <v>680</v>
      </c>
      <c r="F623" s="200" t="s">
        <v>681</v>
      </c>
      <c r="G623" s="204" t="s">
        <v>113</v>
      </c>
      <c r="H623" s="203">
        <v>3.96</v>
      </c>
      <c r="I623" s="202"/>
      <c r="J623" s="201">
        <f>ROUND(I623*H623,2)</f>
        <v>0</v>
      </c>
      <c r="K623" s="200" t="s">
        <v>114</v>
      </c>
      <c r="L623" s="189"/>
      <c r="M623" s="199" t="s">
        <v>1</v>
      </c>
      <c r="N623" s="224" t="s">
        <v>26</v>
      </c>
      <c r="O623" s="223"/>
      <c r="P623" s="222">
        <f>O623*H623</f>
        <v>0</v>
      </c>
      <c r="Q623" s="222">
        <v>8.9359999999999995E-2</v>
      </c>
      <c r="R623" s="222">
        <f>Q623*H623</f>
        <v>0.3538656</v>
      </c>
      <c r="S623" s="222">
        <v>0</v>
      </c>
      <c r="T623" s="221">
        <f>S623*H623</f>
        <v>0</v>
      </c>
      <c r="AR623" s="193" t="s">
        <v>115</v>
      </c>
      <c r="AT623" s="193" t="s">
        <v>110</v>
      </c>
      <c r="AU623" s="193" t="s">
        <v>42</v>
      </c>
      <c r="AY623" s="193" t="s">
        <v>108</v>
      </c>
      <c r="BE623" s="194">
        <f>IF(N623="základní",J623,0)</f>
        <v>0</v>
      </c>
      <c r="BF623" s="194">
        <f>IF(N623="snížená",J623,0)</f>
        <v>0</v>
      </c>
      <c r="BG623" s="194">
        <f>IF(N623="zákl. přenesená",J623,0)</f>
        <v>0</v>
      </c>
      <c r="BH623" s="194">
        <f>IF(N623="sníž. přenesená",J623,0)</f>
        <v>0</v>
      </c>
      <c r="BI623" s="194">
        <f>IF(N623="nulová",J623,0)</f>
        <v>0</v>
      </c>
      <c r="BJ623" s="193" t="s">
        <v>38</v>
      </c>
      <c r="BK623" s="194">
        <f>ROUND(I623*H623,2)</f>
        <v>0</v>
      </c>
      <c r="BL623" s="193" t="s">
        <v>115</v>
      </c>
      <c r="BM623" s="193" t="s">
        <v>682</v>
      </c>
    </row>
    <row r="624" spans="2:65" s="257" customFormat="1" x14ac:dyDescent="0.3">
      <c r="B624" s="262"/>
      <c r="D624" s="236" t="s">
        <v>117</v>
      </c>
      <c r="E624" s="258" t="s">
        <v>1</v>
      </c>
      <c r="F624" s="264" t="s">
        <v>683</v>
      </c>
      <c r="H624" s="258" t="s">
        <v>1</v>
      </c>
      <c r="I624" s="263"/>
      <c r="L624" s="262"/>
      <c r="M624" s="261"/>
      <c r="N624" s="260"/>
      <c r="O624" s="260"/>
      <c r="P624" s="260"/>
      <c r="Q624" s="260"/>
      <c r="R624" s="260"/>
      <c r="S624" s="260"/>
      <c r="T624" s="259"/>
      <c r="AT624" s="258" t="s">
        <v>117</v>
      </c>
      <c r="AU624" s="258" t="s">
        <v>42</v>
      </c>
      <c r="AV624" s="257" t="s">
        <v>38</v>
      </c>
      <c r="AW624" s="257" t="s">
        <v>19</v>
      </c>
      <c r="AX624" s="257" t="s">
        <v>37</v>
      </c>
      <c r="AY624" s="258" t="s">
        <v>108</v>
      </c>
    </row>
    <row r="625" spans="2:65" s="227" customFormat="1" x14ac:dyDescent="0.3">
      <c r="B625" s="232"/>
      <c r="D625" s="236" t="s">
        <v>117</v>
      </c>
      <c r="E625" s="228" t="s">
        <v>1</v>
      </c>
      <c r="F625" s="235" t="s">
        <v>684</v>
      </c>
      <c r="H625" s="234">
        <v>1.98</v>
      </c>
      <c r="I625" s="233"/>
      <c r="L625" s="232"/>
      <c r="M625" s="231"/>
      <c r="N625" s="230"/>
      <c r="O625" s="230"/>
      <c r="P625" s="230"/>
      <c r="Q625" s="230"/>
      <c r="R625" s="230"/>
      <c r="S625" s="230"/>
      <c r="T625" s="229"/>
      <c r="AT625" s="228" t="s">
        <v>117</v>
      </c>
      <c r="AU625" s="228" t="s">
        <v>42</v>
      </c>
      <c r="AV625" s="227" t="s">
        <v>42</v>
      </c>
      <c r="AW625" s="227" t="s">
        <v>19</v>
      </c>
      <c r="AX625" s="227" t="s">
        <v>37</v>
      </c>
      <c r="AY625" s="228" t="s">
        <v>108</v>
      </c>
    </row>
    <row r="626" spans="2:65" s="227" customFormat="1" x14ac:dyDescent="0.3">
      <c r="B626" s="232"/>
      <c r="D626" s="240" t="s">
        <v>117</v>
      </c>
      <c r="E626" s="239" t="s">
        <v>1</v>
      </c>
      <c r="F626" s="238" t="s">
        <v>685</v>
      </c>
      <c r="H626" s="237">
        <v>1.98</v>
      </c>
      <c r="I626" s="233"/>
      <c r="L626" s="232"/>
      <c r="M626" s="231"/>
      <c r="N626" s="230"/>
      <c r="O626" s="230"/>
      <c r="P626" s="230"/>
      <c r="Q626" s="230"/>
      <c r="R626" s="230"/>
      <c r="S626" s="230"/>
      <c r="T626" s="229"/>
      <c r="AT626" s="228" t="s">
        <v>117</v>
      </c>
      <c r="AU626" s="228" t="s">
        <v>42</v>
      </c>
      <c r="AV626" s="227" t="s">
        <v>42</v>
      </c>
      <c r="AW626" s="227" t="s">
        <v>19</v>
      </c>
      <c r="AX626" s="227" t="s">
        <v>37</v>
      </c>
      <c r="AY626" s="228" t="s">
        <v>108</v>
      </c>
    </row>
    <row r="627" spans="2:65" s="188" customFormat="1" ht="22.5" customHeight="1" x14ac:dyDescent="0.3">
      <c r="B627" s="207"/>
      <c r="C627" s="206" t="s">
        <v>701</v>
      </c>
      <c r="D627" s="206" t="s">
        <v>110</v>
      </c>
      <c r="E627" s="205" t="s">
        <v>687</v>
      </c>
      <c r="F627" s="200" t="s">
        <v>688</v>
      </c>
      <c r="G627" s="204" t="s">
        <v>400</v>
      </c>
      <c r="H627" s="203">
        <v>128.1</v>
      </c>
      <c r="I627" s="202"/>
      <c r="J627" s="201">
        <f>ROUND(I627*H627,2)</f>
        <v>0</v>
      </c>
      <c r="K627" s="200" t="s">
        <v>114</v>
      </c>
      <c r="L627" s="189"/>
      <c r="M627" s="199" t="s">
        <v>1</v>
      </c>
      <c r="N627" s="224" t="s">
        <v>26</v>
      </c>
      <c r="O627" s="223"/>
      <c r="P627" s="222">
        <f>O627*H627</f>
        <v>0</v>
      </c>
      <c r="Q627" s="222">
        <v>6.0000000000000002E-5</v>
      </c>
      <c r="R627" s="222">
        <f>Q627*H627</f>
        <v>7.6860000000000001E-3</v>
      </c>
      <c r="S627" s="222">
        <v>0</v>
      </c>
      <c r="T627" s="221">
        <f>S627*H627</f>
        <v>0</v>
      </c>
      <c r="AR627" s="193" t="s">
        <v>115</v>
      </c>
      <c r="AT627" s="193" t="s">
        <v>110</v>
      </c>
      <c r="AU627" s="193" t="s">
        <v>42</v>
      </c>
      <c r="AY627" s="193" t="s">
        <v>108</v>
      </c>
      <c r="BE627" s="194">
        <f>IF(N627="základní",J627,0)</f>
        <v>0</v>
      </c>
      <c r="BF627" s="194">
        <f>IF(N627="snížená",J627,0)</f>
        <v>0</v>
      </c>
      <c r="BG627" s="194">
        <f>IF(N627="zákl. přenesená",J627,0)</f>
        <v>0</v>
      </c>
      <c r="BH627" s="194">
        <f>IF(N627="sníž. přenesená",J627,0)</f>
        <v>0</v>
      </c>
      <c r="BI627" s="194">
        <f>IF(N627="nulová",J627,0)</f>
        <v>0</v>
      </c>
      <c r="BJ627" s="193" t="s">
        <v>38</v>
      </c>
      <c r="BK627" s="194">
        <f>ROUND(I627*H627,2)</f>
        <v>0</v>
      </c>
      <c r="BL627" s="193" t="s">
        <v>115</v>
      </c>
      <c r="BM627" s="193" t="s">
        <v>689</v>
      </c>
    </row>
    <row r="628" spans="2:65" s="257" customFormat="1" x14ac:dyDescent="0.3">
      <c r="B628" s="262"/>
      <c r="D628" s="236" t="s">
        <v>117</v>
      </c>
      <c r="E628" s="258" t="s">
        <v>1</v>
      </c>
      <c r="F628" s="264" t="s">
        <v>540</v>
      </c>
      <c r="H628" s="258" t="s">
        <v>1</v>
      </c>
      <c r="I628" s="263"/>
      <c r="L628" s="262"/>
      <c r="M628" s="261"/>
      <c r="N628" s="260"/>
      <c r="O628" s="260"/>
      <c r="P628" s="260"/>
      <c r="Q628" s="260"/>
      <c r="R628" s="260"/>
      <c r="S628" s="260"/>
      <c r="T628" s="259"/>
      <c r="AT628" s="258" t="s">
        <v>117</v>
      </c>
      <c r="AU628" s="258" t="s">
        <v>42</v>
      </c>
      <c r="AV628" s="257" t="s">
        <v>38</v>
      </c>
      <c r="AW628" s="257" t="s">
        <v>19</v>
      </c>
      <c r="AX628" s="257" t="s">
        <v>37</v>
      </c>
      <c r="AY628" s="258" t="s">
        <v>108</v>
      </c>
    </row>
    <row r="629" spans="2:65" s="227" customFormat="1" x14ac:dyDescent="0.3">
      <c r="B629" s="232"/>
      <c r="D629" s="236" t="s">
        <v>117</v>
      </c>
      <c r="E629" s="228" t="s">
        <v>1</v>
      </c>
      <c r="F629" s="235" t="s">
        <v>690</v>
      </c>
      <c r="H629" s="234">
        <v>96.9</v>
      </c>
      <c r="I629" s="233"/>
      <c r="L629" s="232"/>
      <c r="M629" s="231"/>
      <c r="N629" s="230"/>
      <c r="O629" s="230"/>
      <c r="P629" s="230"/>
      <c r="Q629" s="230"/>
      <c r="R629" s="230"/>
      <c r="S629" s="230"/>
      <c r="T629" s="229"/>
      <c r="AT629" s="228" t="s">
        <v>117</v>
      </c>
      <c r="AU629" s="228" t="s">
        <v>42</v>
      </c>
      <c r="AV629" s="227" t="s">
        <v>42</v>
      </c>
      <c r="AW629" s="227" t="s">
        <v>19</v>
      </c>
      <c r="AX629" s="227" t="s">
        <v>37</v>
      </c>
      <c r="AY629" s="228" t="s">
        <v>108</v>
      </c>
    </row>
    <row r="630" spans="2:65" s="227" customFormat="1" x14ac:dyDescent="0.3">
      <c r="B630" s="232"/>
      <c r="D630" s="240" t="s">
        <v>117</v>
      </c>
      <c r="E630" s="239" t="s">
        <v>1</v>
      </c>
      <c r="F630" s="238" t="s">
        <v>691</v>
      </c>
      <c r="H630" s="237">
        <v>31.2</v>
      </c>
      <c r="I630" s="233"/>
      <c r="L630" s="232"/>
      <c r="M630" s="231"/>
      <c r="N630" s="230"/>
      <c r="O630" s="230"/>
      <c r="P630" s="230"/>
      <c r="Q630" s="230"/>
      <c r="R630" s="230"/>
      <c r="S630" s="230"/>
      <c r="T630" s="229"/>
      <c r="AT630" s="228" t="s">
        <v>117</v>
      </c>
      <c r="AU630" s="228" t="s">
        <v>42</v>
      </c>
      <c r="AV630" s="227" t="s">
        <v>42</v>
      </c>
      <c r="AW630" s="227" t="s">
        <v>19</v>
      </c>
      <c r="AX630" s="227" t="s">
        <v>37</v>
      </c>
      <c r="AY630" s="228" t="s">
        <v>108</v>
      </c>
    </row>
    <row r="631" spans="2:65" s="188" customFormat="1" ht="22.5" customHeight="1" x14ac:dyDescent="0.3">
      <c r="B631" s="207"/>
      <c r="C631" s="206" t="s">
        <v>707</v>
      </c>
      <c r="D631" s="206" t="s">
        <v>110</v>
      </c>
      <c r="E631" s="205" t="s">
        <v>693</v>
      </c>
      <c r="F631" s="200" t="s">
        <v>694</v>
      </c>
      <c r="G631" s="204" t="s">
        <v>400</v>
      </c>
      <c r="H631" s="203">
        <v>44.5</v>
      </c>
      <c r="I631" s="202"/>
      <c r="J631" s="201">
        <f>ROUND(I631*H631,2)</f>
        <v>0</v>
      </c>
      <c r="K631" s="200" t="s">
        <v>114</v>
      </c>
      <c r="L631" s="189"/>
      <c r="M631" s="199" t="s">
        <v>1</v>
      </c>
      <c r="N631" s="224" t="s">
        <v>26</v>
      </c>
      <c r="O631" s="223"/>
      <c r="P631" s="222">
        <f>O631*H631</f>
        <v>0</v>
      </c>
      <c r="Q631" s="222">
        <v>5.0000000000000002E-5</v>
      </c>
      <c r="R631" s="222">
        <f>Q631*H631</f>
        <v>2.225E-3</v>
      </c>
      <c r="S631" s="222">
        <v>0</v>
      </c>
      <c r="T631" s="221">
        <f>S631*H631</f>
        <v>0</v>
      </c>
      <c r="AR631" s="193" t="s">
        <v>115</v>
      </c>
      <c r="AT631" s="193" t="s">
        <v>110</v>
      </c>
      <c r="AU631" s="193" t="s">
        <v>42</v>
      </c>
      <c r="AY631" s="193" t="s">
        <v>108</v>
      </c>
      <c r="BE631" s="194">
        <f>IF(N631="základní",J631,0)</f>
        <v>0</v>
      </c>
      <c r="BF631" s="194">
        <f>IF(N631="snížená",J631,0)</f>
        <v>0</v>
      </c>
      <c r="BG631" s="194">
        <f>IF(N631="zákl. přenesená",J631,0)</f>
        <v>0</v>
      </c>
      <c r="BH631" s="194">
        <f>IF(N631="sníž. přenesená",J631,0)</f>
        <v>0</v>
      </c>
      <c r="BI631" s="194">
        <f>IF(N631="nulová",J631,0)</f>
        <v>0</v>
      </c>
      <c r="BJ631" s="193" t="s">
        <v>38</v>
      </c>
      <c r="BK631" s="194">
        <f>ROUND(I631*H631,2)</f>
        <v>0</v>
      </c>
      <c r="BL631" s="193" t="s">
        <v>115</v>
      </c>
      <c r="BM631" s="193" t="s">
        <v>695</v>
      </c>
    </row>
    <row r="632" spans="2:65" s="227" customFormat="1" x14ac:dyDescent="0.3">
      <c r="B632" s="232"/>
      <c r="D632" s="240" t="s">
        <v>117</v>
      </c>
      <c r="E632" s="239" t="s">
        <v>1</v>
      </c>
      <c r="F632" s="238" t="s">
        <v>696</v>
      </c>
      <c r="H632" s="237">
        <v>44.5</v>
      </c>
      <c r="I632" s="233"/>
      <c r="L632" s="232"/>
      <c r="M632" s="231"/>
      <c r="N632" s="230"/>
      <c r="O632" s="230"/>
      <c r="P632" s="230"/>
      <c r="Q632" s="230"/>
      <c r="R632" s="230"/>
      <c r="S632" s="230"/>
      <c r="T632" s="229"/>
      <c r="AT632" s="228" t="s">
        <v>117</v>
      </c>
      <c r="AU632" s="228" t="s">
        <v>42</v>
      </c>
      <c r="AV632" s="227" t="s">
        <v>42</v>
      </c>
      <c r="AW632" s="227" t="s">
        <v>19</v>
      </c>
      <c r="AX632" s="227" t="s">
        <v>37</v>
      </c>
      <c r="AY632" s="228" t="s">
        <v>108</v>
      </c>
    </row>
    <row r="633" spans="2:65" s="188" customFormat="1" ht="31.5" customHeight="1" x14ac:dyDescent="0.3">
      <c r="B633" s="207"/>
      <c r="C633" s="206" t="s">
        <v>712</v>
      </c>
      <c r="D633" s="206" t="s">
        <v>110</v>
      </c>
      <c r="E633" s="205" t="s">
        <v>698</v>
      </c>
      <c r="F633" s="200" t="s">
        <v>699</v>
      </c>
      <c r="G633" s="204" t="s">
        <v>113</v>
      </c>
      <c r="H633" s="203">
        <v>3.96</v>
      </c>
      <c r="I633" s="202"/>
      <c r="J633" s="201">
        <f>ROUND(I633*H633,2)</f>
        <v>0</v>
      </c>
      <c r="K633" s="200" t="s">
        <v>114</v>
      </c>
      <c r="L633" s="189"/>
      <c r="M633" s="199" t="s">
        <v>1</v>
      </c>
      <c r="N633" s="224" t="s">
        <v>26</v>
      </c>
      <c r="O633" s="223"/>
      <c r="P633" s="222">
        <f>O633*H633</f>
        <v>0</v>
      </c>
      <c r="Q633" s="222">
        <v>1.8799999999999999E-3</v>
      </c>
      <c r="R633" s="222">
        <f>Q633*H633</f>
        <v>7.4447999999999997E-3</v>
      </c>
      <c r="S633" s="222">
        <v>0</v>
      </c>
      <c r="T633" s="221">
        <f>S633*H633</f>
        <v>0</v>
      </c>
      <c r="AR633" s="193" t="s">
        <v>115</v>
      </c>
      <c r="AT633" s="193" t="s">
        <v>110</v>
      </c>
      <c r="AU633" s="193" t="s">
        <v>42</v>
      </c>
      <c r="AY633" s="193" t="s">
        <v>108</v>
      </c>
      <c r="BE633" s="194">
        <f>IF(N633="základní",J633,0)</f>
        <v>0</v>
      </c>
      <c r="BF633" s="194">
        <f>IF(N633="snížená",J633,0)</f>
        <v>0</v>
      </c>
      <c r="BG633" s="194">
        <f>IF(N633="zákl. přenesená",J633,0)</f>
        <v>0</v>
      </c>
      <c r="BH633" s="194">
        <f>IF(N633="sníž. přenesená",J633,0)</f>
        <v>0</v>
      </c>
      <c r="BI633" s="194">
        <f>IF(N633="nulová",J633,0)</f>
        <v>0</v>
      </c>
      <c r="BJ633" s="193" t="s">
        <v>38</v>
      </c>
      <c r="BK633" s="194">
        <f>ROUND(I633*H633,2)</f>
        <v>0</v>
      </c>
      <c r="BL633" s="193" t="s">
        <v>115</v>
      </c>
      <c r="BM633" s="193" t="s">
        <v>700</v>
      </c>
    </row>
    <row r="634" spans="2:65" s="257" customFormat="1" x14ac:dyDescent="0.3">
      <c r="B634" s="262"/>
      <c r="D634" s="236" t="s">
        <v>117</v>
      </c>
      <c r="E634" s="258" t="s">
        <v>1</v>
      </c>
      <c r="F634" s="264" t="s">
        <v>322</v>
      </c>
      <c r="H634" s="258" t="s">
        <v>1</v>
      </c>
      <c r="I634" s="263"/>
      <c r="L634" s="262"/>
      <c r="M634" s="261"/>
      <c r="N634" s="260"/>
      <c r="O634" s="260"/>
      <c r="P634" s="260"/>
      <c r="Q634" s="260"/>
      <c r="R634" s="260"/>
      <c r="S634" s="260"/>
      <c r="T634" s="259"/>
      <c r="AT634" s="258" t="s">
        <v>117</v>
      </c>
      <c r="AU634" s="258" t="s">
        <v>42</v>
      </c>
      <c r="AV634" s="257" t="s">
        <v>38</v>
      </c>
      <c r="AW634" s="257" t="s">
        <v>19</v>
      </c>
      <c r="AX634" s="257" t="s">
        <v>37</v>
      </c>
      <c r="AY634" s="258" t="s">
        <v>108</v>
      </c>
    </row>
    <row r="635" spans="2:65" s="227" customFormat="1" x14ac:dyDescent="0.3">
      <c r="B635" s="232"/>
      <c r="D635" s="236" t="s">
        <v>117</v>
      </c>
      <c r="E635" s="228" t="s">
        <v>1</v>
      </c>
      <c r="F635" s="235" t="s">
        <v>323</v>
      </c>
      <c r="H635" s="234">
        <v>1.98</v>
      </c>
      <c r="I635" s="233"/>
      <c r="L635" s="232"/>
      <c r="M635" s="231"/>
      <c r="N635" s="230"/>
      <c r="O635" s="230"/>
      <c r="P635" s="230"/>
      <c r="Q635" s="230"/>
      <c r="R635" s="230"/>
      <c r="S635" s="230"/>
      <c r="T635" s="229"/>
      <c r="AT635" s="228" t="s">
        <v>117</v>
      </c>
      <c r="AU635" s="228" t="s">
        <v>42</v>
      </c>
      <c r="AV635" s="227" t="s">
        <v>42</v>
      </c>
      <c r="AW635" s="227" t="s">
        <v>19</v>
      </c>
      <c r="AX635" s="227" t="s">
        <v>37</v>
      </c>
      <c r="AY635" s="228" t="s">
        <v>108</v>
      </c>
    </row>
    <row r="636" spans="2:65" s="227" customFormat="1" x14ac:dyDescent="0.3">
      <c r="B636" s="232"/>
      <c r="D636" s="240" t="s">
        <v>117</v>
      </c>
      <c r="E636" s="239" t="s">
        <v>1</v>
      </c>
      <c r="F636" s="238" t="s">
        <v>324</v>
      </c>
      <c r="H636" s="237">
        <v>1.98</v>
      </c>
      <c r="I636" s="233"/>
      <c r="L636" s="232"/>
      <c r="M636" s="231"/>
      <c r="N636" s="230"/>
      <c r="O636" s="230"/>
      <c r="P636" s="230"/>
      <c r="Q636" s="230"/>
      <c r="R636" s="230"/>
      <c r="S636" s="230"/>
      <c r="T636" s="229"/>
      <c r="AT636" s="228" t="s">
        <v>117</v>
      </c>
      <c r="AU636" s="228" t="s">
        <v>42</v>
      </c>
      <c r="AV636" s="227" t="s">
        <v>42</v>
      </c>
      <c r="AW636" s="227" t="s">
        <v>19</v>
      </c>
      <c r="AX636" s="227" t="s">
        <v>37</v>
      </c>
      <c r="AY636" s="228" t="s">
        <v>108</v>
      </c>
    </row>
    <row r="637" spans="2:65" s="188" customFormat="1" ht="22.5" customHeight="1" x14ac:dyDescent="0.3">
      <c r="B637" s="207"/>
      <c r="C637" s="252" t="s">
        <v>716</v>
      </c>
      <c r="D637" s="252" t="s">
        <v>186</v>
      </c>
      <c r="E637" s="251" t="s">
        <v>702</v>
      </c>
      <c r="F637" s="246" t="s">
        <v>703</v>
      </c>
      <c r="G637" s="250" t="s">
        <v>113</v>
      </c>
      <c r="H637" s="249">
        <v>4.5540000000000003</v>
      </c>
      <c r="I637" s="248"/>
      <c r="J637" s="247">
        <f>ROUND(I637*H637,2)</f>
        <v>0</v>
      </c>
      <c r="K637" s="246" t="s">
        <v>114</v>
      </c>
      <c r="L637" s="245"/>
      <c r="M637" s="244" t="s">
        <v>1</v>
      </c>
      <c r="N637" s="243" t="s">
        <v>26</v>
      </c>
      <c r="O637" s="223"/>
      <c r="P637" s="222">
        <f>O637*H637</f>
        <v>0</v>
      </c>
      <c r="Q637" s="222">
        <v>0.13500000000000001</v>
      </c>
      <c r="R637" s="222">
        <f>Q637*H637</f>
        <v>0.61479000000000006</v>
      </c>
      <c r="S637" s="222">
        <v>0</v>
      </c>
      <c r="T637" s="221">
        <f>S637*H637</f>
        <v>0</v>
      </c>
      <c r="AR637" s="193" t="s">
        <v>153</v>
      </c>
      <c r="AT637" s="193" t="s">
        <v>186</v>
      </c>
      <c r="AU637" s="193" t="s">
        <v>42</v>
      </c>
      <c r="AY637" s="193" t="s">
        <v>108</v>
      </c>
      <c r="BE637" s="194">
        <f>IF(N637="základní",J637,0)</f>
        <v>0</v>
      </c>
      <c r="BF637" s="194">
        <f>IF(N637="snížená",J637,0)</f>
        <v>0</v>
      </c>
      <c r="BG637" s="194">
        <f>IF(N637="zákl. přenesená",J637,0)</f>
        <v>0</v>
      </c>
      <c r="BH637" s="194">
        <f>IF(N637="sníž. přenesená",J637,0)</f>
        <v>0</v>
      </c>
      <c r="BI637" s="194">
        <f>IF(N637="nulová",J637,0)</f>
        <v>0</v>
      </c>
      <c r="BJ637" s="193" t="s">
        <v>38</v>
      </c>
      <c r="BK637" s="194">
        <f>ROUND(I637*H637,2)</f>
        <v>0</v>
      </c>
      <c r="BL637" s="193" t="s">
        <v>115</v>
      </c>
      <c r="BM637" s="193" t="s">
        <v>704</v>
      </c>
    </row>
    <row r="638" spans="2:65" s="227" customFormat="1" x14ac:dyDescent="0.3">
      <c r="B638" s="232"/>
      <c r="D638" s="240" t="s">
        <v>117</v>
      </c>
      <c r="F638" s="238" t="s">
        <v>705</v>
      </c>
      <c r="H638" s="237">
        <v>4.5540000000000003</v>
      </c>
      <c r="I638" s="233"/>
      <c r="L638" s="232"/>
      <c r="M638" s="231"/>
      <c r="N638" s="230"/>
      <c r="O638" s="230"/>
      <c r="P638" s="230"/>
      <c r="Q638" s="230"/>
      <c r="R638" s="230"/>
      <c r="S638" s="230"/>
      <c r="T638" s="229"/>
      <c r="AT638" s="228" t="s">
        <v>117</v>
      </c>
      <c r="AU638" s="228" t="s">
        <v>42</v>
      </c>
      <c r="AV638" s="227" t="s">
        <v>42</v>
      </c>
      <c r="AW638" s="227" t="s">
        <v>2</v>
      </c>
      <c r="AX638" s="227" t="s">
        <v>38</v>
      </c>
      <c r="AY638" s="228" t="s">
        <v>108</v>
      </c>
    </row>
    <row r="639" spans="2:65" s="188" customFormat="1" ht="31.5" customHeight="1" x14ac:dyDescent="0.3">
      <c r="B639" s="207"/>
      <c r="C639" s="206" t="s">
        <v>721</v>
      </c>
      <c r="D639" s="206" t="s">
        <v>110</v>
      </c>
      <c r="E639" s="205" t="s">
        <v>2100</v>
      </c>
      <c r="F639" s="200" t="s">
        <v>2101</v>
      </c>
      <c r="G639" s="204" t="s">
        <v>285</v>
      </c>
      <c r="H639" s="203">
        <v>8</v>
      </c>
      <c r="I639" s="202"/>
      <c r="J639" s="201">
        <f>ROUND(I639*H639,2)</f>
        <v>0</v>
      </c>
      <c r="K639" s="200" t="s">
        <v>1</v>
      </c>
      <c r="L639" s="189"/>
      <c r="M639" s="199" t="s">
        <v>1</v>
      </c>
      <c r="N639" s="224" t="s">
        <v>26</v>
      </c>
      <c r="O639" s="223"/>
      <c r="P639" s="222">
        <f>O639*H639</f>
        <v>0</v>
      </c>
      <c r="Q639" s="222">
        <v>1.8799999999999999E-3</v>
      </c>
      <c r="R639" s="222">
        <f>Q639*H639</f>
        <v>1.504E-2</v>
      </c>
      <c r="S639" s="222">
        <v>0</v>
      </c>
      <c r="T639" s="221">
        <f>S639*H639</f>
        <v>0</v>
      </c>
      <c r="AR639" s="193" t="s">
        <v>115</v>
      </c>
      <c r="AT639" s="193" t="s">
        <v>110</v>
      </c>
      <c r="AU639" s="193" t="s">
        <v>42</v>
      </c>
      <c r="AY639" s="193" t="s">
        <v>108</v>
      </c>
      <c r="BE639" s="194">
        <f>IF(N639="základní",J639,0)</f>
        <v>0</v>
      </c>
      <c r="BF639" s="194">
        <f>IF(N639="snížená",J639,0)</f>
        <v>0</v>
      </c>
      <c r="BG639" s="194">
        <f>IF(N639="zákl. přenesená",J639,0)</f>
        <v>0</v>
      </c>
      <c r="BH639" s="194">
        <f>IF(N639="sníž. přenesená",J639,0)</f>
        <v>0</v>
      </c>
      <c r="BI639" s="194">
        <f>IF(N639="nulová",J639,0)</f>
        <v>0</v>
      </c>
      <c r="BJ639" s="193" t="s">
        <v>38</v>
      </c>
      <c r="BK639" s="194">
        <f>ROUND(I639*H639,2)</f>
        <v>0</v>
      </c>
      <c r="BL639" s="193" t="s">
        <v>115</v>
      </c>
      <c r="BM639" s="193" t="s">
        <v>2102</v>
      </c>
    </row>
    <row r="640" spans="2:65" s="227" customFormat="1" x14ac:dyDescent="0.3">
      <c r="B640" s="232"/>
      <c r="D640" s="236" t="s">
        <v>117</v>
      </c>
      <c r="E640" s="228" t="s">
        <v>1</v>
      </c>
      <c r="F640" s="235" t="s">
        <v>2103</v>
      </c>
      <c r="H640" s="234">
        <v>8</v>
      </c>
      <c r="I640" s="233"/>
      <c r="L640" s="232"/>
      <c r="M640" s="231"/>
      <c r="N640" s="230"/>
      <c r="O640" s="230"/>
      <c r="P640" s="230"/>
      <c r="Q640" s="230"/>
      <c r="R640" s="230"/>
      <c r="S640" s="230"/>
      <c r="T640" s="229"/>
      <c r="AT640" s="228" t="s">
        <v>117</v>
      </c>
      <c r="AU640" s="228" t="s">
        <v>42</v>
      </c>
      <c r="AV640" s="227" t="s">
        <v>42</v>
      </c>
      <c r="AW640" s="227" t="s">
        <v>19</v>
      </c>
      <c r="AX640" s="227" t="s">
        <v>37</v>
      </c>
      <c r="AY640" s="228" t="s">
        <v>108</v>
      </c>
    </row>
    <row r="641" spans="2:65" s="208" customFormat="1" ht="29.85" customHeight="1" x14ac:dyDescent="0.3">
      <c r="B641" s="216"/>
      <c r="D641" s="220" t="s">
        <v>36</v>
      </c>
      <c r="E641" s="219" t="s">
        <v>611</v>
      </c>
      <c r="F641" s="219" t="s">
        <v>706</v>
      </c>
      <c r="I641" s="218"/>
      <c r="J641" s="217">
        <f>BK641</f>
        <v>0</v>
      </c>
      <c r="L641" s="216"/>
      <c r="M641" s="215"/>
      <c r="N641" s="213"/>
      <c r="O641" s="213"/>
      <c r="P641" s="214">
        <f>SUM(P642:P651)</f>
        <v>0</v>
      </c>
      <c r="Q641" s="213"/>
      <c r="R641" s="214">
        <f>SUM(R642:R651)</f>
        <v>3.6787400000000003</v>
      </c>
      <c r="S641" s="213"/>
      <c r="T641" s="212">
        <f>SUM(T642:T651)</f>
        <v>0</v>
      </c>
      <c r="AR641" s="210" t="s">
        <v>38</v>
      </c>
      <c r="AT641" s="211" t="s">
        <v>36</v>
      </c>
      <c r="AU641" s="211" t="s">
        <v>38</v>
      </c>
      <c r="AY641" s="210" t="s">
        <v>108</v>
      </c>
      <c r="BK641" s="209">
        <f>SUM(BK642:BK651)</f>
        <v>0</v>
      </c>
    </row>
    <row r="642" spans="2:65" s="188" customFormat="1" ht="22.5" customHeight="1" x14ac:dyDescent="0.3">
      <c r="B642" s="207"/>
      <c r="C642" s="206" t="s">
        <v>728</v>
      </c>
      <c r="D642" s="206" t="s">
        <v>110</v>
      </c>
      <c r="E642" s="205" t="s">
        <v>708</v>
      </c>
      <c r="F642" s="200" t="s">
        <v>709</v>
      </c>
      <c r="G642" s="204" t="s">
        <v>285</v>
      </c>
      <c r="H642" s="203">
        <v>8</v>
      </c>
      <c r="I642" s="202"/>
      <c r="J642" s="201">
        <f>ROUND(I642*H642,2)</f>
        <v>0</v>
      </c>
      <c r="K642" s="200" t="s">
        <v>140</v>
      </c>
      <c r="L642" s="189"/>
      <c r="M642" s="199" t="s">
        <v>1</v>
      </c>
      <c r="N642" s="224" t="s">
        <v>26</v>
      </c>
      <c r="O642" s="223"/>
      <c r="P642" s="222">
        <f>O642*H642</f>
        <v>0</v>
      </c>
      <c r="Q642" s="222">
        <v>0.44169999999999998</v>
      </c>
      <c r="R642" s="222">
        <f>Q642*H642</f>
        <v>3.5335999999999999</v>
      </c>
      <c r="S642" s="222">
        <v>0</v>
      </c>
      <c r="T642" s="221">
        <f>S642*H642</f>
        <v>0</v>
      </c>
      <c r="AR642" s="193" t="s">
        <v>115</v>
      </c>
      <c r="AT642" s="193" t="s">
        <v>110</v>
      </c>
      <c r="AU642" s="193" t="s">
        <v>42</v>
      </c>
      <c r="AY642" s="193" t="s">
        <v>108</v>
      </c>
      <c r="BE642" s="194">
        <f>IF(N642="základní",J642,0)</f>
        <v>0</v>
      </c>
      <c r="BF642" s="194">
        <f>IF(N642="snížená",J642,0)</f>
        <v>0</v>
      </c>
      <c r="BG642" s="194">
        <f>IF(N642="zákl. přenesená",J642,0)</f>
        <v>0</v>
      </c>
      <c r="BH642" s="194">
        <f>IF(N642="sníž. přenesená",J642,0)</f>
        <v>0</v>
      </c>
      <c r="BI642" s="194">
        <f>IF(N642="nulová",J642,0)</f>
        <v>0</v>
      </c>
      <c r="BJ642" s="193" t="s">
        <v>38</v>
      </c>
      <c r="BK642" s="194">
        <f>ROUND(I642*H642,2)</f>
        <v>0</v>
      </c>
      <c r="BL642" s="193" t="s">
        <v>115</v>
      </c>
      <c r="BM642" s="193" t="s">
        <v>710</v>
      </c>
    </row>
    <row r="643" spans="2:65" s="227" customFormat="1" x14ac:dyDescent="0.3">
      <c r="B643" s="232"/>
      <c r="D643" s="236" t="s">
        <v>117</v>
      </c>
      <c r="E643" s="228" t="s">
        <v>1</v>
      </c>
      <c r="F643" s="235" t="s">
        <v>228</v>
      </c>
      <c r="H643" s="234">
        <v>5</v>
      </c>
      <c r="I643" s="233"/>
      <c r="L643" s="232"/>
      <c r="M643" s="231"/>
      <c r="N643" s="230"/>
      <c r="O643" s="230"/>
      <c r="P643" s="230"/>
      <c r="Q643" s="230"/>
      <c r="R643" s="230"/>
      <c r="S643" s="230"/>
      <c r="T643" s="229"/>
      <c r="AT643" s="228" t="s">
        <v>117</v>
      </c>
      <c r="AU643" s="228" t="s">
        <v>42</v>
      </c>
      <c r="AV643" s="227" t="s">
        <v>42</v>
      </c>
      <c r="AW643" s="227" t="s">
        <v>19</v>
      </c>
      <c r="AX643" s="227" t="s">
        <v>37</v>
      </c>
      <c r="AY643" s="228" t="s">
        <v>108</v>
      </c>
    </row>
    <row r="644" spans="2:65" s="227" customFormat="1" x14ac:dyDescent="0.3">
      <c r="B644" s="232"/>
      <c r="D644" s="240" t="s">
        <v>117</v>
      </c>
      <c r="E644" s="239" t="s">
        <v>1</v>
      </c>
      <c r="F644" s="238" t="s">
        <v>711</v>
      </c>
      <c r="H644" s="237">
        <v>3</v>
      </c>
      <c r="I644" s="233"/>
      <c r="L644" s="232"/>
      <c r="M644" s="231"/>
      <c r="N644" s="230"/>
      <c r="O644" s="230"/>
      <c r="P644" s="230"/>
      <c r="Q644" s="230"/>
      <c r="R644" s="230"/>
      <c r="S644" s="230"/>
      <c r="T644" s="229"/>
      <c r="AT644" s="228" t="s">
        <v>117</v>
      </c>
      <c r="AU644" s="228" t="s">
        <v>42</v>
      </c>
      <c r="AV644" s="227" t="s">
        <v>42</v>
      </c>
      <c r="AW644" s="227" t="s">
        <v>19</v>
      </c>
      <c r="AX644" s="227" t="s">
        <v>37</v>
      </c>
      <c r="AY644" s="228" t="s">
        <v>108</v>
      </c>
    </row>
    <row r="645" spans="2:65" s="188" customFormat="1" ht="22.5" customHeight="1" x14ac:dyDescent="0.3">
      <c r="B645" s="207"/>
      <c r="C645" s="252" t="s">
        <v>735</v>
      </c>
      <c r="D645" s="252" t="s">
        <v>186</v>
      </c>
      <c r="E645" s="251" t="s">
        <v>713</v>
      </c>
      <c r="F645" s="246" t="s">
        <v>714</v>
      </c>
      <c r="G645" s="250" t="s">
        <v>285</v>
      </c>
      <c r="H645" s="249">
        <v>1</v>
      </c>
      <c r="I645" s="248"/>
      <c r="J645" s="247">
        <f>ROUND(I645*H645,2)</f>
        <v>0</v>
      </c>
      <c r="K645" s="246" t="s">
        <v>1</v>
      </c>
      <c r="L645" s="245"/>
      <c r="M645" s="244" t="s">
        <v>1</v>
      </c>
      <c r="N645" s="243" t="s">
        <v>26</v>
      </c>
      <c r="O645" s="223"/>
      <c r="P645" s="222">
        <f>O645*H645</f>
        <v>0</v>
      </c>
      <c r="Q645" s="222">
        <v>1.7649999999999999E-2</v>
      </c>
      <c r="R645" s="222">
        <f>Q645*H645</f>
        <v>1.7649999999999999E-2</v>
      </c>
      <c r="S645" s="222">
        <v>0</v>
      </c>
      <c r="T645" s="221">
        <f>S645*H645</f>
        <v>0</v>
      </c>
      <c r="AR645" s="193" t="s">
        <v>153</v>
      </c>
      <c r="AT645" s="193" t="s">
        <v>186</v>
      </c>
      <c r="AU645" s="193" t="s">
        <v>42</v>
      </c>
      <c r="AY645" s="193" t="s">
        <v>108</v>
      </c>
      <c r="BE645" s="194">
        <f>IF(N645="základní",J645,0)</f>
        <v>0</v>
      </c>
      <c r="BF645" s="194">
        <f>IF(N645="snížená",J645,0)</f>
        <v>0</v>
      </c>
      <c r="BG645" s="194">
        <f>IF(N645="zákl. přenesená",J645,0)</f>
        <v>0</v>
      </c>
      <c r="BH645" s="194">
        <f>IF(N645="sníž. přenesená",J645,0)</f>
        <v>0</v>
      </c>
      <c r="BI645" s="194">
        <f>IF(N645="nulová",J645,0)</f>
        <v>0</v>
      </c>
      <c r="BJ645" s="193" t="s">
        <v>38</v>
      </c>
      <c r="BK645" s="194">
        <f>ROUND(I645*H645,2)</f>
        <v>0</v>
      </c>
      <c r="BL645" s="193" t="s">
        <v>115</v>
      </c>
      <c r="BM645" s="193" t="s">
        <v>715</v>
      </c>
    </row>
    <row r="646" spans="2:65" s="227" customFormat="1" x14ac:dyDescent="0.3">
      <c r="B646" s="232"/>
      <c r="D646" s="240" t="s">
        <v>117</v>
      </c>
      <c r="E646" s="239" t="s">
        <v>1</v>
      </c>
      <c r="F646" s="238" t="s">
        <v>229</v>
      </c>
      <c r="H646" s="237">
        <v>1</v>
      </c>
      <c r="I646" s="233"/>
      <c r="L646" s="232"/>
      <c r="M646" s="231"/>
      <c r="N646" s="230"/>
      <c r="O646" s="230"/>
      <c r="P646" s="230"/>
      <c r="Q646" s="230"/>
      <c r="R646" s="230"/>
      <c r="S646" s="230"/>
      <c r="T646" s="229"/>
      <c r="AT646" s="228" t="s">
        <v>117</v>
      </c>
      <c r="AU646" s="228" t="s">
        <v>42</v>
      </c>
      <c r="AV646" s="227" t="s">
        <v>42</v>
      </c>
      <c r="AW646" s="227" t="s">
        <v>19</v>
      </c>
      <c r="AX646" s="227" t="s">
        <v>38</v>
      </c>
      <c r="AY646" s="228" t="s">
        <v>108</v>
      </c>
    </row>
    <row r="647" spans="2:65" s="188" customFormat="1" ht="22.5" customHeight="1" x14ac:dyDescent="0.3">
      <c r="B647" s="207"/>
      <c r="C647" s="252" t="s">
        <v>739</v>
      </c>
      <c r="D647" s="252" t="s">
        <v>186</v>
      </c>
      <c r="E647" s="251" t="s">
        <v>717</v>
      </c>
      <c r="F647" s="246" t="s">
        <v>718</v>
      </c>
      <c r="G647" s="250" t="s">
        <v>285</v>
      </c>
      <c r="H647" s="249">
        <v>4</v>
      </c>
      <c r="I647" s="248"/>
      <c r="J647" s="247">
        <f>ROUND(I647*H647,2)</f>
        <v>0</v>
      </c>
      <c r="K647" s="246" t="s">
        <v>1</v>
      </c>
      <c r="L647" s="245"/>
      <c r="M647" s="244" t="s">
        <v>1</v>
      </c>
      <c r="N647" s="243" t="s">
        <v>26</v>
      </c>
      <c r="O647" s="223"/>
      <c r="P647" s="222">
        <f>O647*H647</f>
        <v>0</v>
      </c>
      <c r="Q647" s="222">
        <v>1.8020000000000001E-2</v>
      </c>
      <c r="R647" s="222">
        <f>Q647*H647</f>
        <v>7.2080000000000005E-2</v>
      </c>
      <c r="S647" s="222">
        <v>0</v>
      </c>
      <c r="T647" s="221">
        <f>S647*H647</f>
        <v>0</v>
      </c>
      <c r="AR647" s="193" t="s">
        <v>153</v>
      </c>
      <c r="AT647" s="193" t="s">
        <v>186</v>
      </c>
      <c r="AU647" s="193" t="s">
        <v>42</v>
      </c>
      <c r="AY647" s="193" t="s">
        <v>108</v>
      </c>
      <c r="BE647" s="194">
        <f>IF(N647="základní",J647,0)</f>
        <v>0</v>
      </c>
      <c r="BF647" s="194">
        <f>IF(N647="snížená",J647,0)</f>
        <v>0</v>
      </c>
      <c r="BG647" s="194">
        <f>IF(N647="zákl. přenesená",J647,0)</f>
        <v>0</v>
      </c>
      <c r="BH647" s="194">
        <f>IF(N647="sníž. přenesená",J647,0)</f>
        <v>0</v>
      </c>
      <c r="BI647" s="194">
        <f>IF(N647="nulová",J647,0)</f>
        <v>0</v>
      </c>
      <c r="BJ647" s="193" t="s">
        <v>38</v>
      </c>
      <c r="BK647" s="194">
        <f>ROUND(I647*H647,2)</f>
        <v>0</v>
      </c>
      <c r="BL647" s="193" t="s">
        <v>115</v>
      </c>
      <c r="BM647" s="193" t="s">
        <v>719</v>
      </c>
    </row>
    <row r="648" spans="2:65" s="227" customFormat="1" x14ac:dyDescent="0.3">
      <c r="B648" s="232"/>
      <c r="D648" s="240" t="s">
        <v>117</v>
      </c>
      <c r="E648" s="239" t="s">
        <v>1</v>
      </c>
      <c r="F648" s="238" t="s">
        <v>720</v>
      </c>
      <c r="H648" s="237">
        <v>4</v>
      </c>
      <c r="I648" s="233"/>
      <c r="L648" s="232"/>
      <c r="M648" s="231"/>
      <c r="N648" s="230"/>
      <c r="O648" s="230"/>
      <c r="P648" s="230"/>
      <c r="Q648" s="230"/>
      <c r="R648" s="230"/>
      <c r="S648" s="230"/>
      <c r="T648" s="229"/>
      <c r="AT648" s="228" t="s">
        <v>117</v>
      </c>
      <c r="AU648" s="228" t="s">
        <v>42</v>
      </c>
      <c r="AV648" s="227" t="s">
        <v>42</v>
      </c>
      <c r="AW648" s="227" t="s">
        <v>19</v>
      </c>
      <c r="AX648" s="227" t="s">
        <v>37</v>
      </c>
      <c r="AY648" s="228" t="s">
        <v>108</v>
      </c>
    </row>
    <row r="649" spans="2:65" s="188" customFormat="1" ht="22.5" customHeight="1" x14ac:dyDescent="0.3">
      <c r="B649" s="207"/>
      <c r="C649" s="252" t="s">
        <v>746</v>
      </c>
      <c r="D649" s="252" t="s">
        <v>186</v>
      </c>
      <c r="E649" s="251" t="s">
        <v>722</v>
      </c>
      <c r="F649" s="246" t="s">
        <v>723</v>
      </c>
      <c r="G649" s="250" t="s">
        <v>285</v>
      </c>
      <c r="H649" s="249">
        <v>3</v>
      </c>
      <c r="I649" s="248"/>
      <c r="J649" s="247">
        <f>ROUND(I649*H649,2)</f>
        <v>0</v>
      </c>
      <c r="K649" s="246" t="s">
        <v>1</v>
      </c>
      <c r="L649" s="245"/>
      <c r="M649" s="244" t="s">
        <v>1</v>
      </c>
      <c r="N649" s="243" t="s">
        <v>26</v>
      </c>
      <c r="O649" s="223"/>
      <c r="P649" s="222">
        <f>O649*H649</f>
        <v>0</v>
      </c>
      <c r="Q649" s="222">
        <v>1.847E-2</v>
      </c>
      <c r="R649" s="222">
        <f>Q649*H649</f>
        <v>5.5410000000000001E-2</v>
      </c>
      <c r="S649" s="222">
        <v>0</v>
      </c>
      <c r="T649" s="221">
        <f>S649*H649</f>
        <v>0</v>
      </c>
      <c r="AR649" s="193" t="s">
        <v>153</v>
      </c>
      <c r="AT649" s="193" t="s">
        <v>186</v>
      </c>
      <c r="AU649" s="193" t="s">
        <v>42</v>
      </c>
      <c r="AY649" s="193" t="s">
        <v>108</v>
      </c>
      <c r="BE649" s="194">
        <f>IF(N649="základní",J649,0)</f>
        <v>0</v>
      </c>
      <c r="BF649" s="194">
        <f>IF(N649="snížená",J649,0)</f>
        <v>0</v>
      </c>
      <c r="BG649" s="194">
        <f>IF(N649="zákl. přenesená",J649,0)</f>
        <v>0</v>
      </c>
      <c r="BH649" s="194">
        <f>IF(N649="sníž. přenesená",J649,0)</f>
        <v>0</v>
      </c>
      <c r="BI649" s="194">
        <f>IF(N649="nulová",J649,0)</f>
        <v>0</v>
      </c>
      <c r="BJ649" s="193" t="s">
        <v>38</v>
      </c>
      <c r="BK649" s="194">
        <f>ROUND(I649*H649,2)</f>
        <v>0</v>
      </c>
      <c r="BL649" s="193" t="s">
        <v>115</v>
      </c>
      <c r="BM649" s="193" t="s">
        <v>724</v>
      </c>
    </row>
    <row r="650" spans="2:65" s="227" customFormat="1" x14ac:dyDescent="0.3">
      <c r="B650" s="232"/>
      <c r="D650" s="236" t="s">
        <v>117</v>
      </c>
      <c r="E650" s="228" t="s">
        <v>1</v>
      </c>
      <c r="F650" s="235" t="s">
        <v>725</v>
      </c>
      <c r="H650" s="234">
        <v>1</v>
      </c>
      <c r="I650" s="233"/>
      <c r="L650" s="232"/>
      <c r="M650" s="231"/>
      <c r="N650" s="230"/>
      <c r="O650" s="230"/>
      <c r="P650" s="230"/>
      <c r="Q650" s="230"/>
      <c r="R650" s="230"/>
      <c r="S650" s="230"/>
      <c r="T650" s="229"/>
      <c r="AT650" s="228" t="s">
        <v>117</v>
      </c>
      <c r="AU650" s="228" t="s">
        <v>42</v>
      </c>
      <c r="AV650" s="227" t="s">
        <v>42</v>
      </c>
      <c r="AW650" s="227" t="s">
        <v>19</v>
      </c>
      <c r="AX650" s="227" t="s">
        <v>37</v>
      </c>
      <c r="AY650" s="228" t="s">
        <v>108</v>
      </c>
    </row>
    <row r="651" spans="2:65" s="227" customFormat="1" x14ac:dyDescent="0.3">
      <c r="B651" s="232"/>
      <c r="D651" s="236" t="s">
        <v>117</v>
      </c>
      <c r="E651" s="228" t="s">
        <v>1</v>
      </c>
      <c r="F651" s="235" t="s">
        <v>726</v>
      </c>
      <c r="H651" s="234">
        <v>2</v>
      </c>
      <c r="I651" s="233"/>
      <c r="L651" s="232"/>
      <c r="M651" s="231"/>
      <c r="N651" s="230"/>
      <c r="O651" s="230"/>
      <c r="P651" s="230"/>
      <c r="Q651" s="230"/>
      <c r="R651" s="230"/>
      <c r="S651" s="230"/>
      <c r="T651" s="229"/>
      <c r="AT651" s="228" t="s">
        <v>117</v>
      </c>
      <c r="AU651" s="228" t="s">
        <v>42</v>
      </c>
      <c r="AV651" s="227" t="s">
        <v>42</v>
      </c>
      <c r="AW651" s="227" t="s">
        <v>19</v>
      </c>
      <c r="AX651" s="227" t="s">
        <v>37</v>
      </c>
      <c r="AY651" s="228" t="s">
        <v>108</v>
      </c>
    </row>
    <row r="652" spans="2:65" s="208" customFormat="1" ht="29.85" customHeight="1" x14ac:dyDescent="0.3">
      <c r="B652" s="216"/>
      <c r="D652" s="220" t="s">
        <v>36</v>
      </c>
      <c r="E652" s="219" t="s">
        <v>159</v>
      </c>
      <c r="F652" s="219" t="s">
        <v>727</v>
      </c>
      <c r="I652" s="218"/>
      <c r="J652" s="217">
        <f>BK652</f>
        <v>0</v>
      </c>
      <c r="L652" s="216"/>
      <c r="M652" s="215"/>
      <c r="N652" s="213"/>
      <c r="O652" s="213"/>
      <c r="P652" s="214">
        <f>SUM(P653:P659)</f>
        <v>0</v>
      </c>
      <c r="Q652" s="213"/>
      <c r="R652" s="214">
        <f>SUM(R653:R659)</f>
        <v>2.8163200000000003E-2</v>
      </c>
      <c r="S652" s="213"/>
      <c r="T652" s="212">
        <f>SUM(T653:T659)</f>
        <v>0</v>
      </c>
      <c r="AR652" s="210" t="s">
        <v>38</v>
      </c>
      <c r="AT652" s="211" t="s">
        <v>36</v>
      </c>
      <c r="AU652" s="211" t="s">
        <v>38</v>
      </c>
      <c r="AY652" s="210" t="s">
        <v>108</v>
      </c>
      <c r="BK652" s="209">
        <f>SUM(BK653:BK659)</f>
        <v>0</v>
      </c>
    </row>
    <row r="653" spans="2:65" s="188" customFormat="1" ht="22.5" customHeight="1" x14ac:dyDescent="0.3">
      <c r="B653" s="207"/>
      <c r="C653" s="366" t="s">
        <v>754</v>
      </c>
      <c r="D653" s="366" t="s">
        <v>110</v>
      </c>
      <c r="E653" s="367" t="s">
        <v>729</v>
      </c>
      <c r="F653" s="368" t="s">
        <v>730</v>
      </c>
      <c r="G653" s="369" t="s">
        <v>113</v>
      </c>
      <c r="H653" s="370">
        <v>687.33</v>
      </c>
      <c r="I653" s="371"/>
      <c r="J653" s="371">
        <f>ROUND(I653*H653,2)</f>
        <v>0</v>
      </c>
      <c r="K653" s="368" t="s">
        <v>114</v>
      </c>
      <c r="L653" s="189"/>
      <c r="M653" s="199" t="s">
        <v>1</v>
      </c>
      <c r="N653" s="224" t="s">
        <v>26</v>
      </c>
      <c r="O653" s="223"/>
      <c r="P653" s="222">
        <f>O653*H653</f>
        <v>0</v>
      </c>
      <c r="Q653" s="222">
        <v>4.0000000000000003E-5</v>
      </c>
      <c r="R653" s="222">
        <f>Q653*H653</f>
        <v>2.7493200000000002E-2</v>
      </c>
      <c r="S653" s="222">
        <v>0</v>
      </c>
      <c r="T653" s="221">
        <f>S653*H653</f>
        <v>0</v>
      </c>
      <c r="AR653" s="193" t="s">
        <v>115</v>
      </c>
      <c r="AT653" s="193" t="s">
        <v>110</v>
      </c>
      <c r="AU653" s="193" t="s">
        <v>42</v>
      </c>
      <c r="AY653" s="193" t="s">
        <v>108</v>
      </c>
      <c r="BE653" s="194">
        <f>IF(N653="základní",J653,0)</f>
        <v>0</v>
      </c>
      <c r="BF653" s="194">
        <f>IF(N653="snížená",J653,0)</f>
        <v>0</v>
      </c>
      <c r="BG653" s="194">
        <f>IF(N653="zákl. přenesená",J653,0)</f>
        <v>0</v>
      </c>
      <c r="BH653" s="194">
        <f>IF(N653="sníž. přenesená",J653,0)</f>
        <v>0</v>
      </c>
      <c r="BI653" s="194">
        <f>IF(N653="nulová",J653,0)</f>
        <v>0</v>
      </c>
      <c r="BJ653" s="193" t="s">
        <v>38</v>
      </c>
      <c r="BK653" s="194">
        <f>ROUND(I653*H653,2)</f>
        <v>0</v>
      </c>
      <c r="BL653" s="193" t="s">
        <v>115</v>
      </c>
      <c r="BM653" s="193" t="s">
        <v>731</v>
      </c>
    </row>
    <row r="654" spans="2:65" s="227" customFormat="1" x14ac:dyDescent="0.3">
      <c r="B654" s="232"/>
      <c r="D654" s="236" t="s">
        <v>117</v>
      </c>
      <c r="E654" s="228" t="s">
        <v>1</v>
      </c>
      <c r="F654" s="235" t="s">
        <v>732</v>
      </c>
      <c r="H654" s="234">
        <v>268.83</v>
      </c>
      <c r="I654" s="233"/>
      <c r="L654" s="232"/>
      <c r="M654" s="231"/>
      <c r="N654" s="230"/>
      <c r="O654" s="230"/>
      <c r="P654" s="230"/>
      <c r="Q654" s="230"/>
      <c r="R654" s="230"/>
      <c r="S654" s="230"/>
      <c r="T654" s="229"/>
      <c r="AT654" s="228" t="s">
        <v>117</v>
      </c>
      <c r="AU654" s="228" t="s">
        <v>42</v>
      </c>
      <c r="AV654" s="227" t="s">
        <v>42</v>
      </c>
      <c r="AW654" s="227" t="s">
        <v>19</v>
      </c>
      <c r="AX654" s="227" t="s">
        <v>37</v>
      </c>
      <c r="AY654" s="228" t="s">
        <v>108</v>
      </c>
    </row>
    <row r="655" spans="2:65" s="227" customFormat="1" x14ac:dyDescent="0.3">
      <c r="B655" s="232"/>
      <c r="D655" s="236" t="s">
        <v>117</v>
      </c>
      <c r="E655" s="228" t="s">
        <v>1</v>
      </c>
      <c r="F655" s="235" t="s">
        <v>733</v>
      </c>
      <c r="H655" s="234">
        <v>113.9</v>
      </c>
      <c r="I655" s="233"/>
      <c r="L655" s="232"/>
      <c r="M655" s="231"/>
      <c r="N655" s="230"/>
      <c r="O655" s="230"/>
      <c r="P655" s="230"/>
      <c r="Q655" s="230"/>
      <c r="R655" s="230"/>
      <c r="S655" s="230"/>
      <c r="T655" s="229"/>
      <c r="AT655" s="228" t="s">
        <v>117</v>
      </c>
      <c r="AU655" s="228" t="s">
        <v>42</v>
      </c>
      <c r="AV655" s="227" t="s">
        <v>42</v>
      </c>
      <c r="AW655" s="227" t="s">
        <v>19</v>
      </c>
      <c r="AX655" s="227" t="s">
        <v>37</v>
      </c>
      <c r="AY655" s="228" t="s">
        <v>108</v>
      </c>
    </row>
    <row r="656" spans="2:65" s="227" customFormat="1" x14ac:dyDescent="0.3">
      <c r="B656" s="232"/>
      <c r="D656" s="240" t="s">
        <v>117</v>
      </c>
      <c r="E656" s="239" t="s">
        <v>1</v>
      </c>
      <c r="F656" s="238" t="s">
        <v>734</v>
      </c>
      <c r="H656" s="237">
        <v>304.60000000000002</v>
      </c>
      <c r="I656" s="233"/>
      <c r="L656" s="232"/>
      <c r="M656" s="231"/>
      <c r="N656" s="230"/>
      <c r="O656" s="230"/>
      <c r="P656" s="230"/>
      <c r="Q656" s="230"/>
      <c r="R656" s="230"/>
      <c r="S656" s="230"/>
      <c r="T656" s="229"/>
      <c r="AT656" s="228" t="s">
        <v>117</v>
      </c>
      <c r="AU656" s="228" t="s">
        <v>42</v>
      </c>
      <c r="AV656" s="227" t="s">
        <v>42</v>
      </c>
      <c r="AW656" s="227" t="s">
        <v>19</v>
      </c>
      <c r="AX656" s="227" t="s">
        <v>37</v>
      </c>
      <c r="AY656" s="228" t="s">
        <v>108</v>
      </c>
    </row>
    <row r="657" spans="2:65" s="188" customFormat="1" ht="22.5" customHeight="1" x14ac:dyDescent="0.3">
      <c r="B657" s="207"/>
      <c r="C657" s="206" t="s">
        <v>759</v>
      </c>
      <c r="D657" s="206" t="s">
        <v>110</v>
      </c>
      <c r="E657" s="205" t="s">
        <v>736</v>
      </c>
      <c r="F657" s="200" t="s">
        <v>737</v>
      </c>
      <c r="G657" s="204" t="s">
        <v>233</v>
      </c>
      <c r="H657" s="203">
        <v>1</v>
      </c>
      <c r="I657" s="202"/>
      <c r="J657" s="201">
        <f>ROUND(I657*H657,2)</f>
        <v>0</v>
      </c>
      <c r="K657" s="200" t="s">
        <v>1</v>
      </c>
      <c r="L657" s="189"/>
      <c r="M657" s="199" t="s">
        <v>1</v>
      </c>
      <c r="N657" s="224" t="s">
        <v>26</v>
      </c>
      <c r="O657" s="223"/>
      <c r="P657" s="222">
        <f>O657*H657</f>
        <v>0</v>
      </c>
      <c r="Q657" s="222">
        <v>1.0000000000000001E-5</v>
      </c>
      <c r="R657" s="222">
        <f>Q657*H657</f>
        <v>1.0000000000000001E-5</v>
      </c>
      <c r="S657" s="222">
        <v>0</v>
      </c>
      <c r="T657" s="221">
        <f>S657*H657</f>
        <v>0</v>
      </c>
      <c r="AR657" s="193" t="s">
        <v>115</v>
      </c>
      <c r="AT657" s="193" t="s">
        <v>110</v>
      </c>
      <c r="AU657" s="193" t="s">
        <v>42</v>
      </c>
      <c r="AY657" s="193" t="s">
        <v>108</v>
      </c>
      <c r="BE657" s="194">
        <f>IF(N657="základní",J657,0)</f>
        <v>0</v>
      </c>
      <c r="BF657" s="194">
        <f>IF(N657="snížená",J657,0)</f>
        <v>0</v>
      </c>
      <c r="BG657" s="194">
        <f>IF(N657="zákl. přenesená",J657,0)</f>
        <v>0</v>
      </c>
      <c r="BH657" s="194">
        <f>IF(N657="sníž. přenesená",J657,0)</f>
        <v>0</v>
      </c>
      <c r="BI657" s="194">
        <f>IF(N657="nulová",J657,0)</f>
        <v>0</v>
      </c>
      <c r="BJ657" s="193" t="s">
        <v>38</v>
      </c>
      <c r="BK657" s="194">
        <f>ROUND(I657*H657,2)</f>
        <v>0</v>
      </c>
      <c r="BL657" s="193" t="s">
        <v>115</v>
      </c>
      <c r="BM657" s="193" t="s">
        <v>738</v>
      </c>
    </row>
    <row r="658" spans="2:65" s="188" customFormat="1" ht="22.5" customHeight="1" x14ac:dyDescent="0.3">
      <c r="B658" s="207"/>
      <c r="C658" s="206" t="s">
        <v>764</v>
      </c>
      <c r="D658" s="206" t="s">
        <v>110</v>
      </c>
      <c r="E658" s="205" t="s">
        <v>740</v>
      </c>
      <c r="F658" s="200" t="s">
        <v>741</v>
      </c>
      <c r="G658" s="204" t="s">
        <v>285</v>
      </c>
      <c r="H658" s="203">
        <v>66</v>
      </c>
      <c r="I658" s="202"/>
      <c r="J658" s="201">
        <f>ROUND(I658*H658,2)</f>
        <v>0</v>
      </c>
      <c r="K658" s="200" t="s">
        <v>114</v>
      </c>
      <c r="L658" s="189"/>
      <c r="M658" s="199" t="s">
        <v>1</v>
      </c>
      <c r="N658" s="224" t="s">
        <v>26</v>
      </c>
      <c r="O658" s="223"/>
      <c r="P658" s="222">
        <f>O658*H658</f>
        <v>0</v>
      </c>
      <c r="Q658" s="222">
        <v>1.0000000000000001E-5</v>
      </c>
      <c r="R658" s="222">
        <f>Q658*H658</f>
        <v>6.600000000000001E-4</v>
      </c>
      <c r="S658" s="222">
        <v>0</v>
      </c>
      <c r="T658" s="221">
        <f>S658*H658</f>
        <v>0</v>
      </c>
      <c r="AR658" s="193" t="s">
        <v>115</v>
      </c>
      <c r="AT658" s="193" t="s">
        <v>110</v>
      </c>
      <c r="AU658" s="193" t="s">
        <v>42</v>
      </c>
      <c r="AY658" s="193" t="s">
        <v>108</v>
      </c>
      <c r="BE658" s="194">
        <f>IF(N658="základní",J658,0)</f>
        <v>0</v>
      </c>
      <c r="BF658" s="194">
        <f>IF(N658="snížená",J658,0)</f>
        <v>0</v>
      </c>
      <c r="BG658" s="194">
        <f>IF(N658="zákl. přenesená",J658,0)</f>
        <v>0</v>
      </c>
      <c r="BH658" s="194">
        <f>IF(N658="sníž. přenesená",J658,0)</f>
        <v>0</v>
      </c>
      <c r="BI658" s="194">
        <f>IF(N658="nulová",J658,0)</f>
        <v>0</v>
      </c>
      <c r="BJ658" s="193" t="s">
        <v>38</v>
      </c>
      <c r="BK658" s="194">
        <f>ROUND(I658*H658,2)</f>
        <v>0</v>
      </c>
      <c r="BL658" s="193" t="s">
        <v>115</v>
      </c>
      <c r="BM658" s="193" t="s">
        <v>742</v>
      </c>
    </row>
    <row r="659" spans="2:65" s="227" customFormat="1" ht="27" x14ac:dyDescent="0.3">
      <c r="B659" s="232"/>
      <c r="D659" s="236" t="s">
        <v>117</v>
      </c>
      <c r="E659" s="228" t="s">
        <v>1</v>
      </c>
      <c r="F659" s="235" t="s">
        <v>743</v>
      </c>
      <c r="H659" s="234">
        <v>66</v>
      </c>
      <c r="I659" s="233"/>
      <c r="L659" s="232"/>
      <c r="M659" s="231"/>
      <c r="N659" s="230"/>
      <c r="O659" s="230"/>
      <c r="P659" s="230"/>
      <c r="Q659" s="230"/>
      <c r="R659" s="230"/>
      <c r="S659" s="230"/>
      <c r="T659" s="229"/>
      <c r="AT659" s="228" t="s">
        <v>117</v>
      </c>
      <c r="AU659" s="228" t="s">
        <v>42</v>
      </c>
      <c r="AV659" s="227" t="s">
        <v>42</v>
      </c>
      <c r="AW659" s="227" t="s">
        <v>19</v>
      </c>
      <c r="AX659" s="227" t="s">
        <v>37</v>
      </c>
      <c r="AY659" s="228" t="s">
        <v>108</v>
      </c>
    </row>
    <row r="660" spans="2:65" s="208" customFormat="1" ht="29.85" customHeight="1" x14ac:dyDescent="0.3">
      <c r="B660" s="216"/>
      <c r="D660" s="220" t="s">
        <v>36</v>
      </c>
      <c r="E660" s="219" t="s">
        <v>744</v>
      </c>
      <c r="F660" s="219" t="s">
        <v>745</v>
      </c>
      <c r="I660" s="218"/>
      <c r="J660" s="217">
        <f>BK660</f>
        <v>0</v>
      </c>
      <c r="L660" s="216"/>
      <c r="M660" s="215"/>
      <c r="N660" s="213"/>
      <c r="O660" s="213"/>
      <c r="P660" s="214">
        <f>SUM(P661:P680)</f>
        <v>0</v>
      </c>
      <c r="Q660" s="213"/>
      <c r="R660" s="214">
        <f>SUM(R661:R680)</f>
        <v>5.1922099999999999E-2</v>
      </c>
      <c r="S660" s="213"/>
      <c r="T660" s="212">
        <f>SUM(T661:T680)</f>
        <v>0</v>
      </c>
      <c r="AR660" s="210" t="s">
        <v>38</v>
      </c>
      <c r="AT660" s="211" t="s">
        <v>36</v>
      </c>
      <c r="AU660" s="211" t="s">
        <v>38</v>
      </c>
      <c r="AY660" s="210" t="s">
        <v>108</v>
      </c>
      <c r="BK660" s="209">
        <f>SUM(BK661:BK680)</f>
        <v>0</v>
      </c>
    </row>
    <row r="661" spans="2:65" s="188" customFormat="1" ht="22.5" customHeight="1" x14ac:dyDescent="0.3">
      <c r="B661" s="207"/>
      <c r="C661" s="206" t="s">
        <v>768</v>
      </c>
      <c r="D661" s="206" t="s">
        <v>110</v>
      </c>
      <c r="E661" s="205" t="s">
        <v>747</v>
      </c>
      <c r="F661" s="200" t="s">
        <v>748</v>
      </c>
      <c r="G661" s="204" t="s">
        <v>113</v>
      </c>
      <c r="H661" s="203">
        <v>763.92</v>
      </c>
      <c r="I661" s="202"/>
      <c r="J661" s="201">
        <f>ROUND(I661*H661,2)</f>
        <v>0</v>
      </c>
      <c r="K661" s="200" t="s">
        <v>114</v>
      </c>
      <c r="L661" s="189"/>
      <c r="M661" s="199" t="s">
        <v>1</v>
      </c>
      <c r="N661" s="224" t="s">
        <v>26</v>
      </c>
      <c r="O661" s="223"/>
      <c r="P661" s="222">
        <f>O661*H661</f>
        <v>0</v>
      </c>
      <c r="Q661" s="222">
        <v>0</v>
      </c>
      <c r="R661" s="222">
        <f>Q661*H661</f>
        <v>0</v>
      </c>
      <c r="S661" s="222">
        <v>0</v>
      </c>
      <c r="T661" s="221">
        <f>S661*H661</f>
        <v>0</v>
      </c>
      <c r="AR661" s="193" t="s">
        <v>115</v>
      </c>
      <c r="AT661" s="193" t="s">
        <v>110</v>
      </c>
      <c r="AU661" s="193" t="s">
        <v>42</v>
      </c>
      <c r="AY661" s="193" t="s">
        <v>108</v>
      </c>
      <c r="BE661" s="194">
        <f>IF(N661="základní",J661,0)</f>
        <v>0</v>
      </c>
      <c r="BF661" s="194">
        <f>IF(N661="snížená",J661,0)</f>
        <v>0</v>
      </c>
      <c r="BG661" s="194">
        <f>IF(N661="zákl. přenesená",J661,0)</f>
        <v>0</v>
      </c>
      <c r="BH661" s="194">
        <f>IF(N661="sníž. přenesená",J661,0)</f>
        <v>0</v>
      </c>
      <c r="BI661" s="194">
        <f>IF(N661="nulová",J661,0)</f>
        <v>0</v>
      </c>
      <c r="BJ661" s="193" t="s">
        <v>38</v>
      </c>
      <c r="BK661" s="194">
        <f>ROUND(I661*H661,2)</f>
        <v>0</v>
      </c>
      <c r="BL661" s="193" t="s">
        <v>115</v>
      </c>
      <c r="BM661" s="193" t="s">
        <v>749</v>
      </c>
    </row>
    <row r="662" spans="2:65" s="227" customFormat="1" x14ac:dyDescent="0.3">
      <c r="B662" s="232"/>
      <c r="D662" s="236" t="s">
        <v>117</v>
      </c>
      <c r="E662" s="228" t="s">
        <v>1</v>
      </c>
      <c r="F662" s="235" t="s">
        <v>750</v>
      </c>
      <c r="H662" s="234">
        <v>236.88</v>
      </c>
      <c r="I662" s="233"/>
      <c r="L662" s="232"/>
      <c r="M662" s="231"/>
      <c r="N662" s="230"/>
      <c r="O662" s="230"/>
      <c r="P662" s="230"/>
      <c r="Q662" s="230"/>
      <c r="R662" s="230"/>
      <c r="S662" s="230"/>
      <c r="T662" s="229"/>
      <c r="AT662" s="228" t="s">
        <v>117</v>
      </c>
      <c r="AU662" s="228" t="s">
        <v>42</v>
      </c>
      <c r="AV662" s="227" t="s">
        <v>42</v>
      </c>
      <c r="AW662" s="227" t="s">
        <v>19</v>
      </c>
      <c r="AX662" s="227" t="s">
        <v>37</v>
      </c>
      <c r="AY662" s="228" t="s">
        <v>108</v>
      </c>
    </row>
    <row r="663" spans="2:65" s="227" customFormat="1" x14ac:dyDescent="0.3">
      <c r="B663" s="232"/>
      <c r="D663" s="236" t="s">
        <v>117</v>
      </c>
      <c r="E663" s="228" t="s">
        <v>1</v>
      </c>
      <c r="F663" s="235" t="s">
        <v>751</v>
      </c>
      <c r="H663" s="234">
        <v>147.6</v>
      </c>
      <c r="I663" s="233"/>
      <c r="L663" s="232"/>
      <c r="M663" s="231"/>
      <c r="N663" s="230"/>
      <c r="O663" s="230"/>
      <c r="P663" s="230"/>
      <c r="Q663" s="230"/>
      <c r="R663" s="230"/>
      <c r="S663" s="230"/>
      <c r="T663" s="229"/>
      <c r="AT663" s="228" t="s">
        <v>117</v>
      </c>
      <c r="AU663" s="228" t="s">
        <v>42</v>
      </c>
      <c r="AV663" s="227" t="s">
        <v>42</v>
      </c>
      <c r="AW663" s="227" t="s">
        <v>19</v>
      </c>
      <c r="AX663" s="227" t="s">
        <v>37</v>
      </c>
      <c r="AY663" s="228" t="s">
        <v>108</v>
      </c>
    </row>
    <row r="664" spans="2:65" s="227" customFormat="1" x14ac:dyDescent="0.3">
      <c r="B664" s="232"/>
      <c r="D664" s="236" t="s">
        <v>117</v>
      </c>
      <c r="E664" s="228" t="s">
        <v>1</v>
      </c>
      <c r="F664" s="235" t="s">
        <v>752</v>
      </c>
      <c r="H664" s="234">
        <v>241.2</v>
      </c>
      <c r="I664" s="233"/>
      <c r="L664" s="232"/>
      <c r="M664" s="231"/>
      <c r="N664" s="230"/>
      <c r="O664" s="230"/>
      <c r="P664" s="230"/>
      <c r="Q664" s="230"/>
      <c r="R664" s="230"/>
      <c r="S664" s="230"/>
      <c r="T664" s="229"/>
      <c r="AT664" s="228" t="s">
        <v>117</v>
      </c>
      <c r="AU664" s="228" t="s">
        <v>42</v>
      </c>
      <c r="AV664" s="227" t="s">
        <v>42</v>
      </c>
      <c r="AW664" s="227" t="s">
        <v>19</v>
      </c>
      <c r="AX664" s="227" t="s">
        <v>37</v>
      </c>
      <c r="AY664" s="228" t="s">
        <v>108</v>
      </c>
    </row>
    <row r="665" spans="2:65" s="227" customFormat="1" x14ac:dyDescent="0.3">
      <c r="B665" s="232"/>
      <c r="D665" s="240" t="s">
        <v>117</v>
      </c>
      <c r="E665" s="239" t="s">
        <v>1</v>
      </c>
      <c r="F665" s="238" t="s">
        <v>753</v>
      </c>
      <c r="H665" s="237">
        <v>138.24</v>
      </c>
      <c r="I665" s="233"/>
      <c r="L665" s="232"/>
      <c r="M665" s="231"/>
      <c r="N665" s="230"/>
      <c r="O665" s="230"/>
      <c r="P665" s="230"/>
      <c r="Q665" s="230"/>
      <c r="R665" s="230"/>
      <c r="S665" s="230"/>
      <c r="T665" s="229"/>
      <c r="AT665" s="228" t="s">
        <v>117</v>
      </c>
      <c r="AU665" s="228" t="s">
        <v>42</v>
      </c>
      <c r="AV665" s="227" t="s">
        <v>42</v>
      </c>
      <c r="AW665" s="227" t="s">
        <v>19</v>
      </c>
      <c r="AX665" s="227" t="s">
        <v>37</v>
      </c>
      <c r="AY665" s="228" t="s">
        <v>108</v>
      </c>
    </row>
    <row r="666" spans="2:65" s="188" customFormat="1" ht="31.5" customHeight="1" x14ac:dyDescent="0.3">
      <c r="B666" s="207"/>
      <c r="C666" s="206" t="s">
        <v>772</v>
      </c>
      <c r="D666" s="206" t="s">
        <v>110</v>
      </c>
      <c r="E666" s="205" t="s">
        <v>755</v>
      </c>
      <c r="F666" s="200" t="s">
        <v>756</v>
      </c>
      <c r="G666" s="204" t="s">
        <v>113</v>
      </c>
      <c r="H666" s="203">
        <v>68752.800000000003</v>
      </c>
      <c r="I666" s="202"/>
      <c r="J666" s="201">
        <f>ROUND(I666*H666,2)</f>
        <v>0</v>
      </c>
      <c r="K666" s="200" t="s">
        <v>114</v>
      </c>
      <c r="L666" s="189"/>
      <c r="M666" s="199" t="s">
        <v>1</v>
      </c>
      <c r="N666" s="224" t="s">
        <v>26</v>
      </c>
      <c r="O666" s="223"/>
      <c r="P666" s="222">
        <f>O666*H666</f>
        <v>0</v>
      </c>
      <c r="Q666" s="222">
        <v>0</v>
      </c>
      <c r="R666" s="222">
        <f>Q666*H666</f>
        <v>0</v>
      </c>
      <c r="S666" s="222">
        <v>0</v>
      </c>
      <c r="T666" s="221">
        <f>S666*H666</f>
        <v>0</v>
      </c>
      <c r="AR666" s="193" t="s">
        <v>115</v>
      </c>
      <c r="AT666" s="193" t="s">
        <v>110</v>
      </c>
      <c r="AU666" s="193" t="s">
        <v>42</v>
      </c>
      <c r="AY666" s="193" t="s">
        <v>108</v>
      </c>
      <c r="BE666" s="194">
        <f>IF(N666="základní",J666,0)</f>
        <v>0</v>
      </c>
      <c r="BF666" s="194">
        <f>IF(N666="snížená",J666,0)</f>
        <v>0</v>
      </c>
      <c r="BG666" s="194">
        <f>IF(N666="zákl. přenesená",J666,0)</f>
        <v>0</v>
      </c>
      <c r="BH666" s="194">
        <f>IF(N666="sníž. přenesená",J666,0)</f>
        <v>0</v>
      </c>
      <c r="BI666" s="194">
        <f>IF(N666="nulová",J666,0)</f>
        <v>0</v>
      </c>
      <c r="BJ666" s="193" t="s">
        <v>38</v>
      </c>
      <c r="BK666" s="194">
        <f>ROUND(I666*H666,2)</f>
        <v>0</v>
      </c>
      <c r="BL666" s="193" t="s">
        <v>115</v>
      </c>
      <c r="BM666" s="193" t="s">
        <v>757</v>
      </c>
    </row>
    <row r="667" spans="2:65" s="227" customFormat="1" x14ac:dyDescent="0.3">
      <c r="B667" s="232"/>
      <c r="D667" s="240" t="s">
        <v>117</v>
      </c>
      <c r="E667" s="239" t="s">
        <v>1</v>
      </c>
      <c r="F667" s="238" t="s">
        <v>758</v>
      </c>
      <c r="H667" s="237">
        <v>68752.800000000003</v>
      </c>
      <c r="I667" s="233"/>
      <c r="L667" s="232"/>
      <c r="M667" s="231"/>
      <c r="N667" s="230"/>
      <c r="O667" s="230"/>
      <c r="P667" s="230"/>
      <c r="Q667" s="230"/>
      <c r="R667" s="230"/>
      <c r="S667" s="230"/>
      <c r="T667" s="229"/>
      <c r="AT667" s="228" t="s">
        <v>117</v>
      </c>
      <c r="AU667" s="228" t="s">
        <v>42</v>
      </c>
      <c r="AV667" s="227" t="s">
        <v>42</v>
      </c>
      <c r="AW667" s="227" t="s">
        <v>19</v>
      </c>
      <c r="AX667" s="227" t="s">
        <v>37</v>
      </c>
      <c r="AY667" s="228" t="s">
        <v>108</v>
      </c>
    </row>
    <row r="668" spans="2:65" s="188" customFormat="1" ht="22.5" customHeight="1" x14ac:dyDescent="0.3">
      <c r="B668" s="207"/>
      <c r="C668" s="206" t="s">
        <v>776</v>
      </c>
      <c r="D668" s="206" t="s">
        <v>110</v>
      </c>
      <c r="E668" s="205" t="s">
        <v>760</v>
      </c>
      <c r="F668" s="200" t="s">
        <v>761</v>
      </c>
      <c r="G668" s="204" t="s">
        <v>113</v>
      </c>
      <c r="H668" s="203">
        <v>763.92</v>
      </c>
      <c r="I668" s="202"/>
      <c r="J668" s="201">
        <f>ROUND(I668*H668,2)</f>
        <v>0</v>
      </c>
      <c r="K668" s="200" t="s">
        <v>114</v>
      </c>
      <c r="L668" s="189"/>
      <c r="M668" s="199" t="s">
        <v>1</v>
      </c>
      <c r="N668" s="224" t="s">
        <v>26</v>
      </c>
      <c r="O668" s="223"/>
      <c r="P668" s="222">
        <f>O668*H668</f>
        <v>0</v>
      </c>
      <c r="Q668" s="222">
        <v>0</v>
      </c>
      <c r="R668" s="222">
        <f>Q668*H668</f>
        <v>0</v>
      </c>
      <c r="S668" s="222">
        <v>0</v>
      </c>
      <c r="T668" s="221">
        <f>S668*H668</f>
        <v>0</v>
      </c>
      <c r="AR668" s="193" t="s">
        <v>115</v>
      </c>
      <c r="AT668" s="193" t="s">
        <v>110</v>
      </c>
      <c r="AU668" s="193" t="s">
        <v>42</v>
      </c>
      <c r="AY668" s="193" t="s">
        <v>108</v>
      </c>
      <c r="BE668" s="194">
        <f>IF(N668="základní",J668,0)</f>
        <v>0</v>
      </c>
      <c r="BF668" s="194">
        <f>IF(N668="snížená",J668,0)</f>
        <v>0</v>
      </c>
      <c r="BG668" s="194">
        <f>IF(N668="zákl. přenesená",J668,0)</f>
        <v>0</v>
      </c>
      <c r="BH668" s="194">
        <f>IF(N668="sníž. přenesená",J668,0)</f>
        <v>0</v>
      </c>
      <c r="BI668" s="194">
        <f>IF(N668="nulová",J668,0)</f>
        <v>0</v>
      </c>
      <c r="BJ668" s="193" t="s">
        <v>38</v>
      </c>
      <c r="BK668" s="194">
        <f>ROUND(I668*H668,2)</f>
        <v>0</v>
      </c>
      <c r="BL668" s="193" t="s">
        <v>115</v>
      </c>
      <c r="BM668" s="193" t="s">
        <v>762</v>
      </c>
    </row>
    <row r="669" spans="2:65" s="227" customFormat="1" x14ac:dyDescent="0.3">
      <c r="B669" s="232"/>
      <c r="D669" s="240" t="s">
        <v>117</v>
      </c>
      <c r="E669" s="239" t="s">
        <v>1</v>
      </c>
      <c r="F669" s="238" t="s">
        <v>763</v>
      </c>
      <c r="H669" s="237">
        <v>763.92</v>
      </c>
      <c r="I669" s="233"/>
      <c r="L669" s="232"/>
      <c r="M669" s="231"/>
      <c r="N669" s="230"/>
      <c r="O669" s="230"/>
      <c r="P669" s="230"/>
      <c r="Q669" s="230"/>
      <c r="R669" s="230"/>
      <c r="S669" s="230"/>
      <c r="T669" s="229"/>
      <c r="AT669" s="228" t="s">
        <v>117</v>
      </c>
      <c r="AU669" s="228" t="s">
        <v>42</v>
      </c>
      <c r="AV669" s="227" t="s">
        <v>42</v>
      </c>
      <c r="AW669" s="227" t="s">
        <v>19</v>
      </c>
      <c r="AX669" s="227" t="s">
        <v>37</v>
      </c>
      <c r="AY669" s="228" t="s">
        <v>108</v>
      </c>
    </row>
    <row r="670" spans="2:65" s="188" customFormat="1" ht="22.5" customHeight="1" x14ac:dyDescent="0.3">
      <c r="B670" s="207"/>
      <c r="C670" s="206" t="s">
        <v>780</v>
      </c>
      <c r="D670" s="206" t="s">
        <v>110</v>
      </c>
      <c r="E670" s="205" t="s">
        <v>765</v>
      </c>
      <c r="F670" s="200" t="s">
        <v>766</v>
      </c>
      <c r="G670" s="204" t="s">
        <v>113</v>
      </c>
      <c r="H670" s="203">
        <v>763.92</v>
      </c>
      <c r="I670" s="202"/>
      <c r="J670" s="201">
        <f>ROUND(I670*H670,2)</f>
        <v>0</v>
      </c>
      <c r="K670" s="200" t="s">
        <v>114</v>
      </c>
      <c r="L670" s="189"/>
      <c r="M670" s="199" t="s">
        <v>1</v>
      </c>
      <c r="N670" s="224" t="s">
        <v>26</v>
      </c>
      <c r="O670" s="223"/>
      <c r="P670" s="222">
        <f>O670*H670</f>
        <v>0</v>
      </c>
      <c r="Q670" s="222">
        <v>0</v>
      </c>
      <c r="R670" s="222">
        <f>Q670*H670</f>
        <v>0</v>
      </c>
      <c r="S670" s="222">
        <v>0</v>
      </c>
      <c r="T670" s="221">
        <f>S670*H670</f>
        <v>0</v>
      </c>
      <c r="AR670" s="193" t="s">
        <v>115</v>
      </c>
      <c r="AT670" s="193" t="s">
        <v>110</v>
      </c>
      <c r="AU670" s="193" t="s">
        <v>42</v>
      </c>
      <c r="AY670" s="193" t="s">
        <v>108</v>
      </c>
      <c r="BE670" s="194">
        <f>IF(N670="základní",J670,0)</f>
        <v>0</v>
      </c>
      <c r="BF670" s="194">
        <f>IF(N670="snížená",J670,0)</f>
        <v>0</v>
      </c>
      <c r="BG670" s="194">
        <f>IF(N670="zákl. přenesená",J670,0)</f>
        <v>0</v>
      </c>
      <c r="BH670" s="194">
        <f>IF(N670="sníž. přenesená",J670,0)</f>
        <v>0</v>
      </c>
      <c r="BI670" s="194">
        <f>IF(N670="nulová",J670,0)</f>
        <v>0</v>
      </c>
      <c r="BJ670" s="193" t="s">
        <v>38</v>
      </c>
      <c r="BK670" s="194">
        <f>ROUND(I670*H670,2)</f>
        <v>0</v>
      </c>
      <c r="BL670" s="193" t="s">
        <v>115</v>
      </c>
      <c r="BM670" s="193" t="s">
        <v>767</v>
      </c>
    </row>
    <row r="671" spans="2:65" s="227" customFormat="1" x14ac:dyDescent="0.3">
      <c r="B671" s="232"/>
      <c r="D671" s="240" t="s">
        <v>117</v>
      </c>
      <c r="E671" s="239" t="s">
        <v>1</v>
      </c>
      <c r="F671" s="238" t="s">
        <v>763</v>
      </c>
      <c r="H671" s="237">
        <v>763.92</v>
      </c>
      <c r="I671" s="233"/>
      <c r="L671" s="232"/>
      <c r="M671" s="231"/>
      <c r="N671" s="230"/>
      <c r="O671" s="230"/>
      <c r="P671" s="230"/>
      <c r="Q671" s="230"/>
      <c r="R671" s="230"/>
      <c r="S671" s="230"/>
      <c r="T671" s="229"/>
      <c r="AT671" s="228" t="s">
        <v>117</v>
      </c>
      <c r="AU671" s="228" t="s">
        <v>42</v>
      </c>
      <c r="AV671" s="227" t="s">
        <v>42</v>
      </c>
      <c r="AW671" s="227" t="s">
        <v>19</v>
      </c>
      <c r="AX671" s="227" t="s">
        <v>37</v>
      </c>
      <c r="AY671" s="228" t="s">
        <v>108</v>
      </c>
    </row>
    <row r="672" spans="2:65" s="188" customFormat="1" ht="22.5" customHeight="1" x14ac:dyDescent="0.3">
      <c r="B672" s="207"/>
      <c r="C672" s="206" t="s">
        <v>787</v>
      </c>
      <c r="D672" s="206" t="s">
        <v>110</v>
      </c>
      <c r="E672" s="205" t="s">
        <v>769</v>
      </c>
      <c r="F672" s="200" t="s">
        <v>770</v>
      </c>
      <c r="G672" s="204" t="s">
        <v>113</v>
      </c>
      <c r="H672" s="203">
        <v>68752.800000000003</v>
      </c>
      <c r="I672" s="202"/>
      <c r="J672" s="201">
        <f>ROUND(I672*H672,2)</f>
        <v>0</v>
      </c>
      <c r="K672" s="200" t="s">
        <v>114</v>
      </c>
      <c r="L672" s="189"/>
      <c r="M672" s="199" t="s">
        <v>1</v>
      </c>
      <c r="N672" s="224" t="s">
        <v>26</v>
      </c>
      <c r="O672" s="223"/>
      <c r="P672" s="222">
        <f>O672*H672</f>
        <v>0</v>
      </c>
      <c r="Q672" s="222">
        <v>0</v>
      </c>
      <c r="R672" s="222">
        <f>Q672*H672</f>
        <v>0</v>
      </c>
      <c r="S672" s="222">
        <v>0</v>
      </c>
      <c r="T672" s="221">
        <f>S672*H672</f>
        <v>0</v>
      </c>
      <c r="AR672" s="193" t="s">
        <v>115</v>
      </c>
      <c r="AT672" s="193" t="s">
        <v>110</v>
      </c>
      <c r="AU672" s="193" t="s">
        <v>42</v>
      </c>
      <c r="AY672" s="193" t="s">
        <v>108</v>
      </c>
      <c r="BE672" s="194">
        <f>IF(N672="základní",J672,0)</f>
        <v>0</v>
      </c>
      <c r="BF672" s="194">
        <f>IF(N672="snížená",J672,0)</f>
        <v>0</v>
      </c>
      <c r="BG672" s="194">
        <f>IF(N672="zákl. přenesená",J672,0)</f>
        <v>0</v>
      </c>
      <c r="BH672" s="194">
        <f>IF(N672="sníž. přenesená",J672,0)</f>
        <v>0</v>
      </c>
      <c r="BI672" s="194">
        <f>IF(N672="nulová",J672,0)</f>
        <v>0</v>
      </c>
      <c r="BJ672" s="193" t="s">
        <v>38</v>
      </c>
      <c r="BK672" s="194">
        <f>ROUND(I672*H672,2)</f>
        <v>0</v>
      </c>
      <c r="BL672" s="193" t="s">
        <v>115</v>
      </c>
      <c r="BM672" s="193" t="s">
        <v>771</v>
      </c>
    </row>
    <row r="673" spans="2:65" s="227" customFormat="1" x14ac:dyDescent="0.3">
      <c r="B673" s="232"/>
      <c r="D673" s="240" t="s">
        <v>117</v>
      </c>
      <c r="E673" s="239" t="s">
        <v>1</v>
      </c>
      <c r="F673" s="238" t="s">
        <v>758</v>
      </c>
      <c r="H673" s="237">
        <v>68752.800000000003</v>
      </c>
      <c r="I673" s="233"/>
      <c r="L673" s="232"/>
      <c r="M673" s="231"/>
      <c r="N673" s="230"/>
      <c r="O673" s="230"/>
      <c r="P673" s="230"/>
      <c r="Q673" s="230"/>
      <c r="R673" s="230"/>
      <c r="S673" s="230"/>
      <c r="T673" s="229"/>
      <c r="AT673" s="228" t="s">
        <v>117</v>
      </c>
      <c r="AU673" s="228" t="s">
        <v>42</v>
      </c>
      <c r="AV673" s="227" t="s">
        <v>42</v>
      </c>
      <c r="AW673" s="227" t="s">
        <v>19</v>
      </c>
      <c r="AX673" s="227" t="s">
        <v>37</v>
      </c>
      <c r="AY673" s="228" t="s">
        <v>108</v>
      </c>
    </row>
    <row r="674" spans="2:65" s="188" customFormat="1" ht="22.5" customHeight="1" x14ac:dyDescent="0.3">
      <c r="B674" s="207"/>
      <c r="C674" s="206" t="s">
        <v>744</v>
      </c>
      <c r="D674" s="206" t="s">
        <v>110</v>
      </c>
      <c r="E674" s="205" t="s">
        <v>773</v>
      </c>
      <c r="F674" s="200" t="s">
        <v>774</v>
      </c>
      <c r="G674" s="204" t="s">
        <v>113</v>
      </c>
      <c r="H674" s="203">
        <v>763.92</v>
      </c>
      <c r="I674" s="202"/>
      <c r="J674" s="201">
        <f>ROUND(I674*H674,2)</f>
        <v>0</v>
      </c>
      <c r="K674" s="200" t="s">
        <v>114</v>
      </c>
      <c r="L674" s="189"/>
      <c r="M674" s="199" t="s">
        <v>1</v>
      </c>
      <c r="N674" s="224" t="s">
        <v>26</v>
      </c>
      <c r="O674" s="223"/>
      <c r="P674" s="222">
        <f>O674*H674</f>
        <v>0</v>
      </c>
      <c r="Q674" s="222">
        <v>0</v>
      </c>
      <c r="R674" s="222">
        <f>Q674*H674</f>
        <v>0</v>
      </c>
      <c r="S674" s="222">
        <v>0</v>
      </c>
      <c r="T674" s="221">
        <f>S674*H674</f>
        <v>0</v>
      </c>
      <c r="AR674" s="193" t="s">
        <v>115</v>
      </c>
      <c r="AT674" s="193" t="s">
        <v>110</v>
      </c>
      <c r="AU674" s="193" t="s">
        <v>42</v>
      </c>
      <c r="AY674" s="193" t="s">
        <v>108</v>
      </c>
      <c r="BE674" s="194">
        <f>IF(N674="základní",J674,0)</f>
        <v>0</v>
      </c>
      <c r="BF674" s="194">
        <f>IF(N674="snížená",J674,0)</f>
        <v>0</v>
      </c>
      <c r="BG674" s="194">
        <f>IF(N674="zákl. přenesená",J674,0)</f>
        <v>0</v>
      </c>
      <c r="BH674" s="194">
        <f>IF(N674="sníž. přenesená",J674,0)</f>
        <v>0</v>
      </c>
      <c r="BI674" s="194">
        <f>IF(N674="nulová",J674,0)</f>
        <v>0</v>
      </c>
      <c r="BJ674" s="193" t="s">
        <v>38</v>
      </c>
      <c r="BK674" s="194">
        <f>ROUND(I674*H674,2)</f>
        <v>0</v>
      </c>
      <c r="BL674" s="193" t="s">
        <v>115</v>
      </c>
      <c r="BM674" s="193" t="s">
        <v>775</v>
      </c>
    </row>
    <row r="675" spans="2:65" s="227" customFormat="1" x14ac:dyDescent="0.3">
      <c r="B675" s="232"/>
      <c r="D675" s="240" t="s">
        <v>117</v>
      </c>
      <c r="E675" s="239" t="s">
        <v>1</v>
      </c>
      <c r="F675" s="238" t="s">
        <v>763</v>
      </c>
      <c r="H675" s="237">
        <v>763.92</v>
      </c>
      <c r="I675" s="233"/>
      <c r="L675" s="232"/>
      <c r="M675" s="231"/>
      <c r="N675" s="230"/>
      <c r="O675" s="230"/>
      <c r="P675" s="230"/>
      <c r="Q675" s="230"/>
      <c r="R675" s="230"/>
      <c r="S675" s="230"/>
      <c r="T675" s="229"/>
      <c r="AT675" s="228" t="s">
        <v>117</v>
      </c>
      <c r="AU675" s="228" t="s">
        <v>42</v>
      </c>
      <c r="AV675" s="227" t="s">
        <v>42</v>
      </c>
      <c r="AW675" s="227" t="s">
        <v>19</v>
      </c>
      <c r="AX675" s="227" t="s">
        <v>37</v>
      </c>
      <c r="AY675" s="228" t="s">
        <v>108</v>
      </c>
    </row>
    <row r="676" spans="2:65" s="188" customFormat="1" ht="31.5" customHeight="1" x14ac:dyDescent="0.3">
      <c r="B676" s="207"/>
      <c r="C676" s="206" t="s">
        <v>797</v>
      </c>
      <c r="D676" s="206" t="s">
        <v>110</v>
      </c>
      <c r="E676" s="205" t="s">
        <v>777</v>
      </c>
      <c r="F676" s="200" t="s">
        <v>778</v>
      </c>
      <c r="G676" s="204" t="s">
        <v>113</v>
      </c>
      <c r="H676" s="203">
        <v>382.73</v>
      </c>
      <c r="I676" s="202"/>
      <c r="J676" s="201">
        <f>ROUND(I676*H676,2)</f>
        <v>0</v>
      </c>
      <c r="K676" s="200" t="s">
        <v>114</v>
      </c>
      <c r="L676" s="189"/>
      <c r="M676" s="199" t="s">
        <v>1</v>
      </c>
      <c r="N676" s="224" t="s">
        <v>26</v>
      </c>
      <c r="O676" s="223"/>
      <c r="P676" s="222">
        <f>O676*H676</f>
        <v>0</v>
      </c>
      <c r="Q676" s="222">
        <v>1.2999999999999999E-4</v>
      </c>
      <c r="R676" s="222">
        <f>Q676*H676</f>
        <v>4.9754899999999998E-2</v>
      </c>
      <c r="S676" s="222">
        <v>0</v>
      </c>
      <c r="T676" s="221">
        <f>S676*H676</f>
        <v>0</v>
      </c>
      <c r="AR676" s="193" t="s">
        <v>115</v>
      </c>
      <c r="AT676" s="193" t="s">
        <v>110</v>
      </c>
      <c r="AU676" s="193" t="s">
        <v>42</v>
      </c>
      <c r="AY676" s="193" t="s">
        <v>108</v>
      </c>
      <c r="BE676" s="194">
        <f>IF(N676="základní",J676,0)</f>
        <v>0</v>
      </c>
      <c r="BF676" s="194">
        <f>IF(N676="snížená",J676,0)</f>
        <v>0</v>
      </c>
      <c r="BG676" s="194">
        <f>IF(N676="zákl. přenesená",J676,0)</f>
        <v>0</v>
      </c>
      <c r="BH676" s="194">
        <f>IF(N676="sníž. přenesená",J676,0)</f>
        <v>0</v>
      </c>
      <c r="BI676" s="194">
        <f>IF(N676="nulová",J676,0)</f>
        <v>0</v>
      </c>
      <c r="BJ676" s="193" t="s">
        <v>38</v>
      </c>
      <c r="BK676" s="194">
        <f>ROUND(I676*H676,2)</f>
        <v>0</v>
      </c>
      <c r="BL676" s="193" t="s">
        <v>115</v>
      </c>
      <c r="BM676" s="193" t="s">
        <v>779</v>
      </c>
    </row>
    <row r="677" spans="2:65" s="227" customFormat="1" x14ac:dyDescent="0.3">
      <c r="B677" s="232"/>
      <c r="D677" s="236" t="s">
        <v>117</v>
      </c>
      <c r="E677" s="228" t="s">
        <v>1</v>
      </c>
      <c r="F677" s="235" t="s">
        <v>732</v>
      </c>
      <c r="H677" s="234">
        <v>268.83</v>
      </c>
      <c r="I677" s="233"/>
      <c r="L677" s="232"/>
      <c r="M677" s="231"/>
      <c r="N677" s="230"/>
      <c r="O677" s="230"/>
      <c r="P677" s="230"/>
      <c r="Q677" s="230"/>
      <c r="R677" s="230"/>
      <c r="S677" s="230"/>
      <c r="T677" s="229"/>
      <c r="AT677" s="228" t="s">
        <v>117</v>
      </c>
      <c r="AU677" s="228" t="s">
        <v>42</v>
      </c>
      <c r="AV677" s="227" t="s">
        <v>42</v>
      </c>
      <c r="AW677" s="227" t="s">
        <v>19</v>
      </c>
      <c r="AX677" s="227" t="s">
        <v>37</v>
      </c>
      <c r="AY677" s="228" t="s">
        <v>108</v>
      </c>
    </row>
    <row r="678" spans="2:65" s="227" customFormat="1" x14ac:dyDescent="0.3">
      <c r="B678" s="232"/>
      <c r="D678" s="240" t="s">
        <v>117</v>
      </c>
      <c r="E678" s="239" t="s">
        <v>1</v>
      </c>
      <c r="F678" s="238" t="s">
        <v>733</v>
      </c>
      <c r="H678" s="237">
        <v>113.9</v>
      </c>
      <c r="I678" s="233"/>
      <c r="L678" s="232"/>
      <c r="M678" s="231"/>
      <c r="N678" s="230"/>
      <c r="O678" s="230"/>
      <c r="P678" s="230"/>
      <c r="Q678" s="230"/>
      <c r="R678" s="230"/>
      <c r="S678" s="230"/>
      <c r="T678" s="229"/>
      <c r="AT678" s="228" t="s">
        <v>117</v>
      </c>
      <c r="AU678" s="228" t="s">
        <v>42</v>
      </c>
      <c r="AV678" s="227" t="s">
        <v>42</v>
      </c>
      <c r="AW678" s="227" t="s">
        <v>19</v>
      </c>
      <c r="AX678" s="227" t="s">
        <v>37</v>
      </c>
      <c r="AY678" s="228" t="s">
        <v>108</v>
      </c>
    </row>
    <row r="679" spans="2:65" s="188" customFormat="1" ht="31.5" customHeight="1" x14ac:dyDescent="0.3">
      <c r="B679" s="207"/>
      <c r="C679" s="206" t="s">
        <v>785</v>
      </c>
      <c r="D679" s="206" t="s">
        <v>110</v>
      </c>
      <c r="E679" s="205" t="s">
        <v>781</v>
      </c>
      <c r="F679" s="200" t="s">
        <v>782</v>
      </c>
      <c r="G679" s="204" t="s">
        <v>113</v>
      </c>
      <c r="H679" s="203">
        <v>10.32</v>
      </c>
      <c r="I679" s="202"/>
      <c r="J679" s="201">
        <f>ROUND(I679*H679,2)</f>
        <v>0</v>
      </c>
      <c r="K679" s="200" t="s">
        <v>114</v>
      </c>
      <c r="L679" s="189"/>
      <c r="M679" s="199" t="s">
        <v>1</v>
      </c>
      <c r="N679" s="224" t="s">
        <v>26</v>
      </c>
      <c r="O679" s="223"/>
      <c r="P679" s="222">
        <f>O679*H679</f>
        <v>0</v>
      </c>
      <c r="Q679" s="222">
        <v>2.1000000000000001E-4</v>
      </c>
      <c r="R679" s="222">
        <f>Q679*H679</f>
        <v>2.1672000000000002E-3</v>
      </c>
      <c r="S679" s="222">
        <v>0</v>
      </c>
      <c r="T679" s="221">
        <f>S679*H679</f>
        <v>0</v>
      </c>
      <c r="AR679" s="193" t="s">
        <v>115</v>
      </c>
      <c r="AT679" s="193" t="s">
        <v>110</v>
      </c>
      <c r="AU679" s="193" t="s">
        <v>42</v>
      </c>
      <c r="AY679" s="193" t="s">
        <v>108</v>
      </c>
      <c r="BE679" s="194">
        <f>IF(N679="základní",J679,0)</f>
        <v>0</v>
      </c>
      <c r="BF679" s="194">
        <f>IF(N679="snížená",J679,0)</f>
        <v>0</v>
      </c>
      <c r="BG679" s="194">
        <f>IF(N679="zákl. přenesená",J679,0)</f>
        <v>0</v>
      </c>
      <c r="BH679" s="194">
        <f>IF(N679="sníž. přenesená",J679,0)</f>
        <v>0</v>
      </c>
      <c r="BI679" s="194">
        <f>IF(N679="nulová",J679,0)</f>
        <v>0</v>
      </c>
      <c r="BJ679" s="193" t="s">
        <v>38</v>
      </c>
      <c r="BK679" s="194">
        <f>ROUND(I679*H679,2)</f>
        <v>0</v>
      </c>
      <c r="BL679" s="193" t="s">
        <v>115</v>
      </c>
      <c r="BM679" s="193" t="s">
        <v>783</v>
      </c>
    </row>
    <row r="680" spans="2:65" s="227" customFormat="1" x14ac:dyDescent="0.3">
      <c r="B680" s="232"/>
      <c r="D680" s="236" t="s">
        <v>117</v>
      </c>
      <c r="E680" s="228" t="s">
        <v>1</v>
      </c>
      <c r="F680" s="235" t="s">
        <v>784</v>
      </c>
      <c r="H680" s="234">
        <v>10.32</v>
      </c>
      <c r="I680" s="233"/>
      <c r="L680" s="232"/>
      <c r="M680" s="231"/>
      <c r="N680" s="230"/>
      <c r="O680" s="230"/>
      <c r="P680" s="230"/>
      <c r="Q680" s="230"/>
      <c r="R680" s="230"/>
      <c r="S680" s="230"/>
      <c r="T680" s="229"/>
      <c r="AT680" s="228" t="s">
        <v>117</v>
      </c>
      <c r="AU680" s="228" t="s">
        <v>42</v>
      </c>
      <c r="AV680" s="227" t="s">
        <v>42</v>
      </c>
      <c r="AW680" s="227" t="s">
        <v>19</v>
      </c>
      <c r="AX680" s="227" t="s">
        <v>37</v>
      </c>
      <c r="AY680" s="228" t="s">
        <v>108</v>
      </c>
    </row>
    <row r="681" spans="2:65" s="208" customFormat="1" ht="29.85" customHeight="1" x14ac:dyDescent="0.3">
      <c r="B681" s="216"/>
      <c r="D681" s="220" t="s">
        <v>36</v>
      </c>
      <c r="E681" s="219" t="s">
        <v>785</v>
      </c>
      <c r="F681" s="219" t="s">
        <v>786</v>
      </c>
      <c r="I681" s="218"/>
      <c r="J681" s="217">
        <f>BK681</f>
        <v>0</v>
      </c>
      <c r="L681" s="216"/>
      <c r="M681" s="215"/>
      <c r="N681" s="213"/>
      <c r="O681" s="213"/>
      <c r="P681" s="214">
        <f>SUM(P682:P739)</f>
        <v>0</v>
      </c>
      <c r="Q681" s="213"/>
      <c r="R681" s="214">
        <f>SUM(R682:R739)</f>
        <v>0</v>
      </c>
      <c r="S681" s="213"/>
      <c r="T681" s="212">
        <f>SUM(T682:T739)</f>
        <v>95.051594999999963</v>
      </c>
      <c r="AR681" s="210" t="s">
        <v>38</v>
      </c>
      <c r="AT681" s="211" t="s">
        <v>36</v>
      </c>
      <c r="AU681" s="211" t="s">
        <v>38</v>
      </c>
      <c r="AY681" s="210" t="s">
        <v>108</v>
      </c>
      <c r="BK681" s="209">
        <f>SUM(BK682:BK739)</f>
        <v>0</v>
      </c>
    </row>
    <row r="682" spans="2:65" s="188" customFormat="1" ht="31.5" customHeight="1" x14ac:dyDescent="0.3">
      <c r="B682" s="207"/>
      <c r="C682" s="206" t="s">
        <v>808</v>
      </c>
      <c r="D682" s="206" t="s">
        <v>110</v>
      </c>
      <c r="E682" s="205" t="s">
        <v>788</v>
      </c>
      <c r="F682" s="200" t="s">
        <v>789</v>
      </c>
      <c r="G682" s="204" t="s">
        <v>127</v>
      </c>
      <c r="H682" s="203">
        <v>3.1179999999999999</v>
      </c>
      <c r="I682" s="202"/>
      <c r="J682" s="201">
        <f>ROUND(I682*H682,2)</f>
        <v>0</v>
      </c>
      <c r="K682" s="200" t="s">
        <v>114</v>
      </c>
      <c r="L682" s="189"/>
      <c r="M682" s="199" t="s">
        <v>1</v>
      </c>
      <c r="N682" s="224" t="s">
        <v>26</v>
      </c>
      <c r="O682" s="223"/>
      <c r="P682" s="222">
        <f>O682*H682</f>
        <v>0</v>
      </c>
      <c r="Q682" s="222">
        <v>0</v>
      </c>
      <c r="R682" s="222">
        <f>Q682*H682</f>
        <v>0</v>
      </c>
      <c r="S682" s="222">
        <v>1.8</v>
      </c>
      <c r="T682" s="221">
        <f>S682*H682</f>
        <v>5.6124000000000001</v>
      </c>
      <c r="AR682" s="193" t="s">
        <v>115</v>
      </c>
      <c r="AT682" s="193" t="s">
        <v>110</v>
      </c>
      <c r="AU682" s="193" t="s">
        <v>42</v>
      </c>
      <c r="AY682" s="193" t="s">
        <v>108</v>
      </c>
      <c r="BE682" s="194">
        <f>IF(N682="základní",J682,0)</f>
        <v>0</v>
      </c>
      <c r="BF682" s="194">
        <f>IF(N682="snížená",J682,0)</f>
        <v>0</v>
      </c>
      <c r="BG682" s="194">
        <f>IF(N682="zákl. přenesená",J682,0)</f>
        <v>0</v>
      </c>
      <c r="BH682" s="194">
        <f>IF(N682="sníž. přenesená",J682,0)</f>
        <v>0</v>
      </c>
      <c r="BI682" s="194">
        <f>IF(N682="nulová",J682,0)</f>
        <v>0</v>
      </c>
      <c r="BJ682" s="193" t="s">
        <v>38</v>
      </c>
      <c r="BK682" s="194">
        <f>ROUND(I682*H682,2)</f>
        <v>0</v>
      </c>
      <c r="BL682" s="193" t="s">
        <v>115</v>
      </c>
      <c r="BM682" s="193" t="s">
        <v>790</v>
      </c>
    </row>
    <row r="683" spans="2:65" s="227" customFormat="1" x14ac:dyDescent="0.3">
      <c r="B683" s="232"/>
      <c r="D683" s="236" t="s">
        <v>117</v>
      </c>
      <c r="E683" s="228" t="s">
        <v>1</v>
      </c>
      <c r="F683" s="235" t="s">
        <v>791</v>
      </c>
      <c r="H683" s="234">
        <v>1.518</v>
      </c>
      <c r="I683" s="233"/>
      <c r="L683" s="232"/>
      <c r="M683" s="231"/>
      <c r="N683" s="230"/>
      <c r="O683" s="230"/>
      <c r="P683" s="230"/>
      <c r="Q683" s="230"/>
      <c r="R683" s="230"/>
      <c r="S683" s="230"/>
      <c r="T683" s="229"/>
      <c r="AT683" s="228" t="s">
        <v>117</v>
      </c>
      <c r="AU683" s="228" t="s">
        <v>42</v>
      </c>
      <c r="AV683" s="227" t="s">
        <v>42</v>
      </c>
      <c r="AW683" s="227" t="s">
        <v>19</v>
      </c>
      <c r="AX683" s="227" t="s">
        <v>37</v>
      </c>
      <c r="AY683" s="228" t="s">
        <v>108</v>
      </c>
    </row>
    <row r="684" spans="2:65" s="227" customFormat="1" x14ac:dyDescent="0.3">
      <c r="B684" s="232"/>
      <c r="D684" s="240" t="s">
        <v>117</v>
      </c>
      <c r="E684" s="239" t="s">
        <v>1</v>
      </c>
      <c r="F684" s="238" t="s">
        <v>792</v>
      </c>
      <c r="H684" s="237">
        <v>1.6</v>
      </c>
      <c r="I684" s="233"/>
      <c r="L684" s="232"/>
      <c r="M684" s="231"/>
      <c r="N684" s="230"/>
      <c r="O684" s="230"/>
      <c r="P684" s="230"/>
      <c r="Q684" s="230"/>
      <c r="R684" s="230"/>
      <c r="S684" s="230"/>
      <c r="T684" s="229"/>
      <c r="AT684" s="228" t="s">
        <v>117</v>
      </c>
      <c r="AU684" s="228" t="s">
        <v>42</v>
      </c>
      <c r="AV684" s="227" t="s">
        <v>42</v>
      </c>
      <c r="AW684" s="227" t="s">
        <v>19</v>
      </c>
      <c r="AX684" s="227" t="s">
        <v>37</v>
      </c>
      <c r="AY684" s="228" t="s">
        <v>108</v>
      </c>
    </row>
    <row r="685" spans="2:65" s="188" customFormat="1" ht="22.5" customHeight="1" x14ac:dyDescent="0.3">
      <c r="B685" s="207"/>
      <c r="C685" s="206" t="s">
        <v>812</v>
      </c>
      <c r="D685" s="206" t="s">
        <v>110</v>
      </c>
      <c r="E685" s="205" t="s">
        <v>793</v>
      </c>
      <c r="F685" s="200" t="s">
        <v>794</v>
      </c>
      <c r="G685" s="204" t="s">
        <v>127</v>
      </c>
      <c r="H685" s="203">
        <v>0.66200000000000003</v>
      </c>
      <c r="I685" s="202"/>
      <c r="J685" s="201">
        <f>ROUND(I685*H685,2)</f>
        <v>0</v>
      </c>
      <c r="K685" s="200" t="s">
        <v>114</v>
      </c>
      <c r="L685" s="189"/>
      <c r="M685" s="199" t="s">
        <v>1</v>
      </c>
      <c r="N685" s="224" t="s">
        <v>26</v>
      </c>
      <c r="O685" s="223"/>
      <c r="P685" s="222">
        <f>O685*H685</f>
        <v>0</v>
      </c>
      <c r="Q685" s="222">
        <v>0</v>
      </c>
      <c r="R685" s="222">
        <f>Q685*H685</f>
        <v>0</v>
      </c>
      <c r="S685" s="222">
        <v>2.4</v>
      </c>
      <c r="T685" s="221">
        <f>S685*H685</f>
        <v>1.5888</v>
      </c>
      <c r="AR685" s="193" t="s">
        <v>115</v>
      </c>
      <c r="AT685" s="193" t="s">
        <v>110</v>
      </c>
      <c r="AU685" s="193" t="s">
        <v>42</v>
      </c>
      <c r="AY685" s="193" t="s">
        <v>108</v>
      </c>
      <c r="BE685" s="194">
        <f>IF(N685="základní",J685,0)</f>
        <v>0</v>
      </c>
      <c r="BF685" s="194">
        <f>IF(N685="snížená",J685,0)</f>
        <v>0</v>
      </c>
      <c r="BG685" s="194">
        <f>IF(N685="zákl. přenesená",J685,0)</f>
        <v>0</v>
      </c>
      <c r="BH685" s="194">
        <f>IF(N685="sníž. přenesená",J685,0)</f>
        <v>0</v>
      </c>
      <c r="BI685" s="194">
        <f>IF(N685="nulová",J685,0)</f>
        <v>0</v>
      </c>
      <c r="BJ685" s="193" t="s">
        <v>38</v>
      </c>
      <c r="BK685" s="194">
        <f>ROUND(I685*H685,2)</f>
        <v>0</v>
      </c>
      <c r="BL685" s="193" t="s">
        <v>115</v>
      </c>
      <c r="BM685" s="193" t="s">
        <v>795</v>
      </c>
    </row>
    <row r="686" spans="2:65" s="227" customFormat="1" x14ac:dyDescent="0.3">
      <c r="B686" s="232"/>
      <c r="D686" s="240" t="s">
        <v>117</v>
      </c>
      <c r="E686" s="239" t="s">
        <v>1</v>
      </c>
      <c r="F686" s="238" t="s">
        <v>796</v>
      </c>
      <c r="H686" s="237">
        <v>0.66200000000000003</v>
      </c>
      <c r="I686" s="233"/>
      <c r="L686" s="232"/>
      <c r="M686" s="231"/>
      <c r="N686" s="230"/>
      <c r="O686" s="230"/>
      <c r="P686" s="230"/>
      <c r="Q686" s="230"/>
      <c r="R686" s="230"/>
      <c r="S686" s="230"/>
      <c r="T686" s="229"/>
      <c r="AT686" s="228" t="s">
        <v>117</v>
      </c>
      <c r="AU686" s="228" t="s">
        <v>42</v>
      </c>
      <c r="AV686" s="227" t="s">
        <v>42</v>
      </c>
      <c r="AW686" s="227" t="s">
        <v>19</v>
      </c>
      <c r="AX686" s="227" t="s">
        <v>37</v>
      </c>
      <c r="AY686" s="228" t="s">
        <v>108</v>
      </c>
    </row>
    <row r="687" spans="2:65" s="188" customFormat="1" ht="31.5" customHeight="1" x14ac:dyDescent="0.3">
      <c r="B687" s="207"/>
      <c r="C687" s="206" t="s">
        <v>817</v>
      </c>
      <c r="D687" s="206" t="s">
        <v>110</v>
      </c>
      <c r="E687" s="205" t="s">
        <v>2104</v>
      </c>
      <c r="F687" s="200" t="s">
        <v>2105</v>
      </c>
      <c r="G687" s="204" t="s">
        <v>127</v>
      </c>
      <c r="H687" s="203">
        <v>0.4</v>
      </c>
      <c r="I687" s="202"/>
      <c r="J687" s="201">
        <f>ROUND(I687*H687,2)</f>
        <v>0</v>
      </c>
      <c r="K687" s="200" t="s">
        <v>140</v>
      </c>
      <c r="L687" s="189"/>
      <c r="M687" s="199" t="s">
        <v>1</v>
      </c>
      <c r="N687" s="224" t="s">
        <v>26</v>
      </c>
      <c r="O687" s="223"/>
      <c r="P687" s="222">
        <f>O687*H687</f>
        <v>0</v>
      </c>
      <c r="Q687" s="222">
        <v>0</v>
      </c>
      <c r="R687" s="222">
        <f>Q687*H687</f>
        <v>0</v>
      </c>
      <c r="S687" s="222">
        <v>2.2000000000000002</v>
      </c>
      <c r="T687" s="221">
        <f>S687*H687</f>
        <v>0.88000000000000012</v>
      </c>
      <c r="AR687" s="193" t="s">
        <v>115</v>
      </c>
      <c r="AT687" s="193" t="s">
        <v>110</v>
      </c>
      <c r="AU687" s="193" t="s">
        <v>42</v>
      </c>
      <c r="AY687" s="193" t="s">
        <v>108</v>
      </c>
      <c r="BE687" s="194">
        <f>IF(N687="základní",J687,0)</f>
        <v>0</v>
      </c>
      <c r="BF687" s="194">
        <f>IF(N687="snížená",J687,0)</f>
        <v>0</v>
      </c>
      <c r="BG687" s="194">
        <f>IF(N687="zákl. přenesená",J687,0)</f>
        <v>0</v>
      </c>
      <c r="BH687" s="194">
        <f>IF(N687="sníž. přenesená",J687,0)</f>
        <v>0</v>
      </c>
      <c r="BI687" s="194">
        <f>IF(N687="nulová",J687,0)</f>
        <v>0</v>
      </c>
      <c r="BJ687" s="193" t="s">
        <v>38</v>
      </c>
      <c r="BK687" s="194">
        <f>ROUND(I687*H687,2)</f>
        <v>0</v>
      </c>
      <c r="BL687" s="193" t="s">
        <v>115</v>
      </c>
      <c r="BM687" s="193" t="s">
        <v>2106</v>
      </c>
    </row>
    <row r="688" spans="2:65" s="227" customFormat="1" x14ac:dyDescent="0.3">
      <c r="B688" s="232"/>
      <c r="D688" s="240" t="s">
        <v>117</v>
      </c>
      <c r="E688" s="239" t="s">
        <v>1</v>
      </c>
      <c r="F688" s="238" t="s">
        <v>2107</v>
      </c>
      <c r="H688" s="237">
        <v>0.4</v>
      </c>
      <c r="I688" s="233"/>
      <c r="L688" s="232"/>
      <c r="M688" s="231"/>
      <c r="N688" s="230"/>
      <c r="O688" s="230"/>
      <c r="P688" s="230"/>
      <c r="Q688" s="230"/>
      <c r="R688" s="230"/>
      <c r="S688" s="230"/>
      <c r="T688" s="229"/>
      <c r="AT688" s="228" t="s">
        <v>117</v>
      </c>
      <c r="AU688" s="228" t="s">
        <v>42</v>
      </c>
      <c r="AV688" s="227" t="s">
        <v>42</v>
      </c>
      <c r="AW688" s="227" t="s">
        <v>19</v>
      </c>
      <c r="AX688" s="227" t="s">
        <v>37</v>
      </c>
      <c r="AY688" s="228" t="s">
        <v>108</v>
      </c>
    </row>
    <row r="689" spans="2:65" s="188" customFormat="1" ht="31.5" customHeight="1" x14ac:dyDescent="0.3">
      <c r="B689" s="207"/>
      <c r="C689" s="206" t="s">
        <v>822</v>
      </c>
      <c r="D689" s="206" t="s">
        <v>110</v>
      </c>
      <c r="E689" s="205" t="s">
        <v>798</v>
      </c>
      <c r="F689" s="200" t="s">
        <v>799</v>
      </c>
      <c r="G689" s="204" t="s">
        <v>127</v>
      </c>
      <c r="H689" s="203">
        <v>0.79300000000000004</v>
      </c>
      <c r="I689" s="202"/>
      <c r="J689" s="201">
        <f>ROUND(I689*H689,2)</f>
        <v>0</v>
      </c>
      <c r="K689" s="200" t="s">
        <v>114</v>
      </c>
      <c r="L689" s="189"/>
      <c r="M689" s="199" t="s">
        <v>1</v>
      </c>
      <c r="N689" s="224" t="s">
        <v>26</v>
      </c>
      <c r="O689" s="223"/>
      <c r="P689" s="222">
        <f>O689*H689</f>
        <v>0</v>
      </c>
      <c r="Q689" s="222">
        <v>0</v>
      </c>
      <c r="R689" s="222">
        <f>Q689*H689</f>
        <v>0</v>
      </c>
      <c r="S689" s="222">
        <v>2.2000000000000002</v>
      </c>
      <c r="T689" s="221">
        <f>S689*H689</f>
        <v>1.7446000000000002</v>
      </c>
      <c r="AR689" s="193" t="s">
        <v>115</v>
      </c>
      <c r="AT689" s="193" t="s">
        <v>110</v>
      </c>
      <c r="AU689" s="193" t="s">
        <v>42</v>
      </c>
      <c r="AY689" s="193" t="s">
        <v>108</v>
      </c>
      <c r="BE689" s="194">
        <f>IF(N689="základní",J689,0)</f>
        <v>0</v>
      </c>
      <c r="BF689" s="194">
        <f>IF(N689="snížená",J689,0)</f>
        <v>0</v>
      </c>
      <c r="BG689" s="194">
        <f>IF(N689="zákl. přenesená",J689,0)</f>
        <v>0</v>
      </c>
      <c r="BH689" s="194">
        <f>IF(N689="sníž. přenesená",J689,0)</f>
        <v>0</v>
      </c>
      <c r="BI689" s="194">
        <f>IF(N689="nulová",J689,0)</f>
        <v>0</v>
      </c>
      <c r="BJ689" s="193" t="s">
        <v>38</v>
      </c>
      <c r="BK689" s="194">
        <f>ROUND(I689*H689,2)</f>
        <v>0</v>
      </c>
      <c r="BL689" s="193" t="s">
        <v>115</v>
      </c>
      <c r="BM689" s="193" t="s">
        <v>800</v>
      </c>
    </row>
    <row r="690" spans="2:65" s="257" customFormat="1" x14ac:dyDescent="0.3">
      <c r="B690" s="262"/>
      <c r="D690" s="236" t="s">
        <v>117</v>
      </c>
      <c r="E690" s="258" t="s">
        <v>1</v>
      </c>
      <c r="F690" s="264" t="s">
        <v>322</v>
      </c>
      <c r="H690" s="258" t="s">
        <v>1</v>
      </c>
      <c r="I690" s="263"/>
      <c r="L690" s="262"/>
      <c r="M690" s="261"/>
      <c r="N690" s="260"/>
      <c r="O690" s="260"/>
      <c r="P690" s="260"/>
      <c r="Q690" s="260"/>
      <c r="R690" s="260"/>
      <c r="S690" s="260"/>
      <c r="T690" s="259"/>
      <c r="AT690" s="258" t="s">
        <v>117</v>
      </c>
      <c r="AU690" s="258" t="s">
        <v>42</v>
      </c>
      <c r="AV690" s="257" t="s">
        <v>38</v>
      </c>
      <c r="AW690" s="257" t="s">
        <v>19</v>
      </c>
      <c r="AX690" s="257" t="s">
        <v>37</v>
      </c>
      <c r="AY690" s="258" t="s">
        <v>108</v>
      </c>
    </row>
    <row r="691" spans="2:65" s="227" customFormat="1" x14ac:dyDescent="0.3">
      <c r="B691" s="232"/>
      <c r="D691" s="236" t="s">
        <v>117</v>
      </c>
      <c r="E691" s="228" t="s">
        <v>1</v>
      </c>
      <c r="F691" s="235" t="s">
        <v>801</v>
      </c>
      <c r="H691" s="234">
        <v>0.19800000000000001</v>
      </c>
      <c r="I691" s="233"/>
      <c r="L691" s="232"/>
      <c r="M691" s="231"/>
      <c r="N691" s="230"/>
      <c r="O691" s="230"/>
      <c r="P691" s="230"/>
      <c r="Q691" s="230"/>
      <c r="R691" s="230"/>
      <c r="S691" s="230"/>
      <c r="T691" s="229"/>
      <c r="AT691" s="228" t="s">
        <v>117</v>
      </c>
      <c r="AU691" s="228" t="s">
        <v>42</v>
      </c>
      <c r="AV691" s="227" t="s">
        <v>42</v>
      </c>
      <c r="AW691" s="227" t="s">
        <v>19</v>
      </c>
      <c r="AX691" s="227" t="s">
        <v>37</v>
      </c>
      <c r="AY691" s="228" t="s">
        <v>108</v>
      </c>
    </row>
    <row r="692" spans="2:65" s="227" customFormat="1" x14ac:dyDescent="0.3">
      <c r="B692" s="232"/>
      <c r="D692" s="236" t="s">
        <v>117</v>
      </c>
      <c r="E692" s="228" t="s">
        <v>1</v>
      </c>
      <c r="F692" s="235" t="s">
        <v>802</v>
      </c>
      <c r="H692" s="234">
        <v>0.19800000000000001</v>
      </c>
      <c r="I692" s="233"/>
      <c r="L692" s="232"/>
      <c r="M692" s="231"/>
      <c r="N692" s="230"/>
      <c r="O692" s="230"/>
      <c r="P692" s="230"/>
      <c r="Q692" s="230"/>
      <c r="R692" s="230"/>
      <c r="S692" s="230"/>
      <c r="T692" s="229"/>
      <c r="AT692" s="228" t="s">
        <v>117</v>
      </c>
      <c r="AU692" s="228" t="s">
        <v>42</v>
      </c>
      <c r="AV692" s="227" t="s">
        <v>42</v>
      </c>
      <c r="AW692" s="227" t="s">
        <v>19</v>
      </c>
      <c r="AX692" s="227" t="s">
        <v>37</v>
      </c>
      <c r="AY692" s="228" t="s">
        <v>108</v>
      </c>
    </row>
    <row r="693" spans="2:65" s="227" customFormat="1" x14ac:dyDescent="0.3">
      <c r="B693" s="232"/>
      <c r="D693" s="240" t="s">
        <v>117</v>
      </c>
      <c r="E693" s="239" t="s">
        <v>1</v>
      </c>
      <c r="F693" s="238" t="s">
        <v>803</v>
      </c>
      <c r="H693" s="237">
        <v>0.39700000000000002</v>
      </c>
      <c r="I693" s="233"/>
      <c r="L693" s="232"/>
      <c r="M693" s="231"/>
      <c r="N693" s="230"/>
      <c r="O693" s="230"/>
      <c r="P693" s="230"/>
      <c r="Q693" s="230"/>
      <c r="R693" s="230"/>
      <c r="S693" s="230"/>
      <c r="T693" s="229"/>
      <c r="AT693" s="228" t="s">
        <v>117</v>
      </c>
      <c r="AU693" s="228" t="s">
        <v>42</v>
      </c>
      <c r="AV693" s="227" t="s">
        <v>42</v>
      </c>
      <c r="AW693" s="227" t="s">
        <v>19</v>
      </c>
      <c r="AX693" s="227" t="s">
        <v>37</v>
      </c>
      <c r="AY693" s="228" t="s">
        <v>108</v>
      </c>
    </row>
    <row r="694" spans="2:65" s="188" customFormat="1" ht="31.5" customHeight="1" x14ac:dyDescent="0.3">
      <c r="B694" s="207"/>
      <c r="C694" s="206" t="s">
        <v>827</v>
      </c>
      <c r="D694" s="206" t="s">
        <v>110</v>
      </c>
      <c r="E694" s="205" t="s">
        <v>804</v>
      </c>
      <c r="F694" s="200" t="s">
        <v>805</v>
      </c>
      <c r="G694" s="204" t="s">
        <v>127</v>
      </c>
      <c r="H694" s="203">
        <v>15.23</v>
      </c>
      <c r="I694" s="202"/>
      <c r="J694" s="201">
        <f>ROUND(I694*H694,2)</f>
        <v>0</v>
      </c>
      <c r="K694" s="200" t="s">
        <v>114</v>
      </c>
      <c r="L694" s="189"/>
      <c r="M694" s="199" t="s">
        <v>1</v>
      </c>
      <c r="N694" s="224" t="s">
        <v>26</v>
      </c>
      <c r="O694" s="223"/>
      <c r="P694" s="222">
        <f>O694*H694</f>
        <v>0</v>
      </c>
      <c r="Q694" s="222">
        <v>0</v>
      </c>
      <c r="R694" s="222">
        <f>Q694*H694</f>
        <v>0</v>
      </c>
      <c r="S694" s="222">
        <v>2.2000000000000002</v>
      </c>
      <c r="T694" s="221">
        <f>S694*H694</f>
        <v>33.506</v>
      </c>
      <c r="AR694" s="193" t="s">
        <v>115</v>
      </c>
      <c r="AT694" s="193" t="s">
        <v>110</v>
      </c>
      <c r="AU694" s="193" t="s">
        <v>42</v>
      </c>
      <c r="AY694" s="193" t="s">
        <v>108</v>
      </c>
      <c r="BE694" s="194">
        <f>IF(N694="základní",J694,0)</f>
        <v>0</v>
      </c>
      <c r="BF694" s="194">
        <f>IF(N694="snížená",J694,0)</f>
        <v>0</v>
      </c>
      <c r="BG694" s="194">
        <f>IF(N694="zákl. přenesená",J694,0)</f>
        <v>0</v>
      </c>
      <c r="BH694" s="194">
        <f>IF(N694="sníž. přenesená",J694,0)</f>
        <v>0</v>
      </c>
      <c r="BI694" s="194">
        <f>IF(N694="nulová",J694,0)</f>
        <v>0</v>
      </c>
      <c r="BJ694" s="193" t="s">
        <v>38</v>
      </c>
      <c r="BK694" s="194">
        <f>ROUND(I694*H694,2)</f>
        <v>0</v>
      </c>
      <c r="BL694" s="193" t="s">
        <v>115</v>
      </c>
      <c r="BM694" s="193" t="s">
        <v>806</v>
      </c>
    </row>
    <row r="695" spans="2:65" s="227" customFormat="1" x14ac:dyDescent="0.3">
      <c r="B695" s="232"/>
      <c r="D695" s="240" t="s">
        <v>117</v>
      </c>
      <c r="E695" s="239" t="s">
        <v>1</v>
      </c>
      <c r="F695" s="238" t="s">
        <v>807</v>
      </c>
      <c r="H695" s="237">
        <v>15.23</v>
      </c>
      <c r="I695" s="233"/>
      <c r="L695" s="232"/>
      <c r="M695" s="231"/>
      <c r="N695" s="230"/>
      <c r="O695" s="230"/>
      <c r="P695" s="230"/>
      <c r="Q695" s="230"/>
      <c r="R695" s="230"/>
      <c r="S695" s="230"/>
      <c r="T695" s="229"/>
      <c r="AT695" s="228" t="s">
        <v>117</v>
      </c>
      <c r="AU695" s="228" t="s">
        <v>42</v>
      </c>
      <c r="AV695" s="227" t="s">
        <v>42</v>
      </c>
      <c r="AW695" s="227" t="s">
        <v>19</v>
      </c>
      <c r="AX695" s="227" t="s">
        <v>37</v>
      </c>
      <c r="AY695" s="228" t="s">
        <v>108</v>
      </c>
    </row>
    <row r="696" spans="2:65" s="188" customFormat="1" ht="22.5" customHeight="1" x14ac:dyDescent="0.3">
      <c r="B696" s="207"/>
      <c r="C696" s="206" t="s">
        <v>835</v>
      </c>
      <c r="D696" s="206" t="s">
        <v>110</v>
      </c>
      <c r="E696" s="205" t="s">
        <v>809</v>
      </c>
      <c r="F696" s="200" t="s">
        <v>810</v>
      </c>
      <c r="G696" s="204" t="s">
        <v>127</v>
      </c>
      <c r="H696" s="203">
        <v>15.23</v>
      </c>
      <c r="I696" s="202"/>
      <c r="J696" s="201">
        <f>ROUND(I696*H696,2)</f>
        <v>0</v>
      </c>
      <c r="K696" s="200" t="s">
        <v>114</v>
      </c>
      <c r="L696" s="189"/>
      <c r="M696" s="199" t="s">
        <v>1</v>
      </c>
      <c r="N696" s="224" t="s">
        <v>26</v>
      </c>
      <c r="O696" s="223"/>
      <c r="P696" s="222">
        <f>O696*H696</f>
        <v>0</v>
      </c>
      <c r="Q696" s="222">
        <v>0</v>
      </c>
      <c r="R696" s="222">
        <f>Q696*H696</f>
        <v>0</v>
      </c>
      <c r="S696" s="222">
        <v>1.4</v>
      </c>
      <c r="T696" s="221">
        <f>S696*H696</f>
        <v>21.321999999999999</v>
      </c>
      <c r="AR696" s="193" t="s">
        <v>115</v>
      </c>
      <c r="AT696" s="193" t="s">
        <v>110</v>
      </c>
      <c r="AU696" s="193" t="s">
        <v>42</v>
      </c>
      <c r="AY696" s="193" t="s">
        <v>108</v>
      </c>
      <c r="BE696" s="194">
        <f>IF(N696="základní",J696,0)</f>
        <v>0</v>
      </c>
      <c r="BF696" s="194">
        <f>IF(N696="snížená",J696,0)</f>
        <v>0</v>
      </c>
      <c r="BG696" s="194">
        <f>IF(N696="zákl. přenesená",J696,0)</f>
        <v>0</v>
      </c>
      <c r="BH696" s="194">
        <f>IF(N696="sníž. přenesená",J696,0)</f>
        <v>0</v>
      </c>
      <c r="BI696" s="194">
        <f>IF(N696="nulová",J696,0)</f>
        <v>0</v>
      </c>
      <c r="BJ696" s="193" t="s">
        <v>38</v>
      </c>
      <c r="BK696" s="194">
        <f>ROUND(I696*H696,2)</f>
        <v>0</v>
      </c>
      <c r="BL696" s="193" t="s">
        <v>115</v>
      </c>
      <c r="BM696" s="193" t="s">
        <v>811</v>
      </c>
    </row>
    <row r="697" spans="2:65" s="227" customFormat="1" x14ac:dyDescent="0.3">
      <c r="B697" s="232"/>
      <c r="D697" s="240" t="s">
        <v>117</v>
      </c>
      <c r="E697" s="239" t="s">
        <v>1</v>
      </c>
      <c r="F697" s="238" t="s">
        <v>807</v>
      </c>
      <c r="H697" s="237">
        <v>15.23</v>
      </c>
      <c r="I697" s="233"/>
      <c r="L697" s="232"/>
      <c r="M697" s="231"/>
      <c r="N697" s="230"/>
      <c r="O697" s="230"/>
      <c r="P697" s="230"/>
      <c r="Q697" s="230"/>
      <c r="R697" s="230"/>
      <c r="S697" s="230"/>
      <c r="T697" s="229"/>
      <c r="AT697" s="228" t="s">
        <v>117</v>
      </c>
      <c r="AU697" s="228" t="s">
        <v>42</v>
      </c>
      <c r="AV697" s="227" t="s">
        <v>42</v>
      </c>
      <c r="AW697" s="227" t="s">
        <v>19</v>
      </c>
      <c r="AX697" s="227" t="s">
        <v>37</v>
      </c>
      <c r="AY697" s="228" t="s">
        <v>108</v>
      </c>
    </row>
    <row r="698" spans="2:65" s="188" customFormat="1" ht="22.5" customHeight="1" x14ac:dyDescent="0.3">
      <c r="B698" s="207"/>
      <c r="C698" s="206" t="s">
        <v>841</v>
      </c>
      <c r="D698" s="206" t="s">
        <v>110</v>
      </c>
      <c r="E698" s="205" t="s">
        <v>813</v>
      </c>
      <c r="F698" s="200" t="s">
        <v>814</v>
      </c>
      <c r="G698" s="204" t="s">
        <v>400</v>
      </c>
      <c r="H698" s="203">
        <v>98.45</v>
      </c>
      <c r="I698" s="202"/>
      <c r="J698" s="201">
        <f>ROUND(I698*H698,2)</f>
        <v>0</v>
      </c>
      <c r="K698" s="200" t="s">
        <v>114</v>
      </c>
      <c r="L698" s="189"/>
      <c r="M698" s="199" t="s">
        <v>1</v>
      </c>
      <c r="N698" s="224" t="s">
        <v>26</v>
      </c>
      <c r="O698" s="223"/>
      <c r="P698" s="222">
        <f>O698*H698</f>
        <v>0</v>
      </c>
      <c r="Q698" s="222">
        <v>0</v>
      </c>
      <c r="R698" s="222">
        <f>Q698*H698</f>
        <v>0</v>
      </c>
      <c r="S698" s="222">
        <v>5.8000000000000003E-2</v>
      </c>
      <c r="T698" s="221">
        <f>S698*H698</f>
        <v>5.7101000000000006</v>
      </c>
      <c r="AR698" s="193" t="s">
        <v>115</v>
      </c>
      <c r="AT698" s="193" t="s">
        <v>110</v>
      </c>
      <c r="AU698" s="193" t="s">
        <v>42</v>
      </c>
      <c r="AY698" s="193" t="s">
        <v>108</v>
      </c>
      <c r="BE698" s="194">
        <f>IF(N698="základní",J698,0)</f>
        <v>0</v>
      </c>
      <c r="BF698" s="194">
        <f>IF(N698="snížená",J698,0)</f>
        <v>0</v>
      </c>
      <c r="BG698" s="194">
        <f>IF(N698="zákl. přenesená",J698,0)</f>
        <v>0</v>
      </c>
      <c r="BH698" s="194">
        <f>IF(N698="sníž. přenesená",J698,0)</f>
        <v>0</v>
      </c>
      <c r="BI698" s="194">
        <f>IF(N698="nulová",J698,0)</f>
        <v>0</v>
      </c>
      <c r="BJ698" s="193" t="s">
        <v>38</v>
      </c>
      <c r="BK698" s="194">
        <f>ROUND(I698*H698,2)</f>
        <v>0</v>
      </c>
      <c r="BL698" s="193" t="s">
        <v>115</v>
      </c>
      <c r="BM698" s="193" t="s">
        <v>815</v>
      </c>
    </row>
    <row r="699" spans="2:65" s="257" customFormat="1" x14ac:dyDescent="0.3">
      <c r="B699" s="262"/>
      <c r="D699" s="236" t="s">
        <v>117</v>
      </c>
      <c r="E699" s="258" t="s">
        <v>1</v>
      </c>
      <c r="F699" s="264" t="s">
        <v>118</v>
      </c>
      <c r="H699" s="258" t="s">
        <v>1</v>
      </c>
      <c r="I699" s="263"/>
      <c r="L699" s="262"/>
      <c r="M699" s="261"/>
      <c r="N699" s="260"/>
      <c r="O699" s="260"/>
      <c r="P699" s="260"/>
      <c r="Q699" s="260"/>
      <c r="R699" s="260"/>
      <c r="S699" s="260"/>
      <c r="T699" s="259"/>
      <c r="AT699" s="258" t="s">
        <v>117</v>
      </c>
      <c r="AU699" s="258" t="s">
        <v>42</v>
      </c>
      <c r="AV699" s="257" t="s">
        <v>38</v>
      </c>
      <c r="AW699" s="257" t="s">
        <v>19</v>
      </c>
      <c r="AX699" s="257" t="s">
        <v>37</v>
      </c>
      <c r="AY699" s="258" t="s">
        <v>108</v>
      </c>
    </row>
    <row r="700" spans="2:65" s="227" customFormat="1" x14ac:dyDescent="0.3">
      <c r="B700" s="232"/>
      <c r="D700" s="240" t="s">
        <v>117</v>
      </c>
      <c r="E700" s="239" t="s">
        <v>1</v>
      </c>
      <c r="F700" s="238" t="s">
        <v>816</v>
      </c>
      <c r="H700" s="237">
        <v>98.45</v>
      </c>
      <c r="I700" s="233"/>
      <c r="L700" s="232"/>
      <c r="M700" s="231"/>
      <c r="N700" s="230"/>
      <c r="O700" s="230"/>
      <c r="P700" s="230"/>
      <c r="Q700" s="230"/>
      <c r="R700" s="230"/>
      <c r="S700" s="230"/>
      <c r="T700" s="229"/>
      <c r="AT700" s="228" t="s">
        <v>117</v>
      </c>
      <c r="AU700" s="228" t="s">
        <v>42</v>
      </c>
      <c r="AV700" s="227" t="s">
        <v>42</v>
      </c>
      <c r="AW700" s="227" t="s">
        <v>19</v>
      </c>
      <c r="AX700" s="227" t="s">
        <v>37</v>
      </c>
      <c r="AY700" s="228" t="s">
        <v>108</v>
      </c>
    </row>
    <row r="701" spans="2:65" s="188" customFormat="1" ht="22.5" customHeight="1" x14ac:dyDescent="0.3">
      <c r="B701" s="207"/>
      <c r="C701" s="206" t="s">
        <v>845</v>
      </c>
      <c r="D701" s="206" t="s">
        <v>110</v>
      </c>
      <c r="E701" s="205" t="s">
        <v>818</v>
      </c>
      <c r="F701" s="200" t="s">
        <v>819</v>
      </c>
      <c r="G701" s="204" t="s">
        <v>400</v>
      </c>
      <c r="H701" s="203">
        <v>103.25</v>
      </c>
      <c r="I701" s="202"/>
      <c r="J701" s="201">
        <f>ROUND(I701*H701,2)</f>
        <v>0</v>
      </c>
      <c r="K701" s="200" t="s">
        <v>114</v>
      </c>
      <c r="L701" s="189"/>
      <c r="M701" s="199" t="s">
        <v>1</v>
      </c>
      <c r="N701" s="224" t="s">
        <v>26</v>
      </c>
      <c r="O701" s="223"/>
      <c r="P701" s="222">
        <f>O701*H701</f>
        <v>0</v>
      </c>
      <c r="Q701" s="222">
        <v>0</v>
      </c>
      <c r="R701" s="222">
        <f>Q701*H701</f>
        <v>0</v>
      </c>
      <c r="S701" s="222">
        <v>0.108</v>
      </c>
      <c r="T701" s="221">
        <f>S701*H701</f>
        <v>11.151</v>
      </c>
      <c r="AR701" s="193" t="s">
        <v>115</v>
      </c>
      <c r="AT701" s="193" t="s">
        <v>110</v>
      </c>
      <c r="AU701" s="193" t="s">
        <v>42</v>
      </c>
      <c r="AY701" s="193" t="s">
        <v>108</v>
      </c>
      <c r="BE701" s="194">
        <f>IF(N701="základní",J701,0)</f>
        <v>0</v>
      </c>
      <c r="BF701" s="194">
        <f>IF(N701="snížená",J701,0)</f>
        <v>0</v>
      </c>
      <c r="BG701" s="194">
        <f>IF(N701="zákl. přenesená",J701,0)</f>
        <v>0</v>
      </c>
      <c r="BH701" s="194">
        <f>IF(N701="sníž. přenesená",J701,0)</f>
        <v>0</v>
      </c>
      <c r="BI701" s="194">
        <f>IF(N701="nulová",J701,0)</f>
        <v>0</v>
      </c>
      <c r="BJ701" s="193" t="s">
        <v>38</v>
      </c>
      <c r="BK701" s="194">
        <f>ROUND(I701*H701,2)</f>
        <v>0</v>
      </c>
      <c r="BL701" s="193" t="s">
        <v>115</v>
      </c>
      <c r="BM701" s="193" t="s">
        <v>820</v>
      </c>
    </row>
    <row r="702" spans="2:65" s="257" customFormat="1" x14ac:dyDescent="0.3">
      <c r="B702" s="262"/>
      <c r="D702" s="236" t="s">
        <v>117</v>
      </c>
      <c r="E702" s="258" t="s">
        <v>1</v>
      </c>
      <c r="F702" s="264" t="s">
        <v>540</v>
      </c>
      <c r="H702" s="258" t="s">
        <v>1</v>
      </c>
      <c r="I702" s="263"/>
      <c r="L702" s="262"/>
      <c r="M702" s="261"/>
      <c r="N702" s="260"/>
      <c r="O702" s="260"/>
      <c r="P702" s="260"/>
      <c r="Q702" s="260"/>
      <c r="R702" s="260"/>
      <c r="S702" s="260"/>
      <c r="T702" s="259"/>
      <c r="AT702" s="258" t="s">
        <v>117</v>
      </c>
      <c r="AU702" s="258" t="s">
        <v>42</v>
      </c>
      <c r="AV702" s="257" t="s">
        <v>38</v>
      </c>
      <c r="AW702" s="257" t="s">
        <v>19</v>
      </c>
      <c r="AX702" s="257" t="s">
        <v>37</v>
      </c>
      <c r="AY702" s="258" t="s">
        <v>108</v>
      </c>
    </row>
    <row r="703" spans="2:65" s="227" customFormat="1" x14ac:dyDescent="0.3">
      <c r="B703" s="232"/>
      <c r="D703" s="240" t="s">
        <v>117</v>
      </c>
      <c r="E703" s="239" t="s">
        <v>1</v>
      </c>
      <c r="F703" s="238" t="s">
        <v>821</v>
      </c>
      <c r="H703" s="237">
        <v>103.25</v>
      </c>
      <c r="I703" s="233"/>
      <c r="L703" s="232"/>
      <c r="M703" s="231"/>
      <c r="N703" s="230"/>
      <c r="O703" s="230"/>
      <c r="P703" s="230"/>
      <c r="Q703" s="230"/>
      <c r="R703" s="230"/>
      <c r="S703" s="230"/>
      <c r="T703" s="229"/>
      <c r="AT703" s="228" t="s">
        <v>117</v>
      </c>
      <c r="AU703" s="228" t="s">
        <v>42</v>
      </c>
      <c r="AV703" s="227" t="s">
        <v>42</v>
      </c>
      <c r="AW703" s="227" t="s">
        <v>19</v>
      </c>
      <c r="AX703" s="227" t="s">
        <v>37</v>
      </c>
      <c r="AY703" s="228" t="s">
        <v>108</v>
      </c>
    </row>
    <row r="704" spans="2:65" s="188" customFormat="1" ht="22.5" customHeight="1" x14ac:dyDescent="0.3">
      <c r="B704" s="207"/>
      <c r="C704" s="206" t="s">
        <v>850</v>
      </c>
      <c r="D704" s="206" t="s">
        <v>110</v>
      </c>
      <c r="E704" s="205" t="s">
        <v>823</v>
      </c>
      <c r="F704" s="200" t="s">
        <v>824</v>
      </c>
      <c r="G704" s="204" t="s">
        <v>400</v>
      </c>
      <c r="H704" s="203">
        <v>9.9</v>
      </c>
      <c r="I704" s="202"/>
      <c r="J704" s="201">
        <f>ROUND(I704*H704,2)</f>
        <v>0</v>
      </c>
      <c r="K704" s="200" t="s">
        <v>114</v>
      </c>
      <c r="L704" s="189"/>
      <c r="M704" s="199" t="s">
        <v>1</v>
      </c>
      <c r="N704" s="224" t="s">
        <v>26</v>
      </c>
      <c r="O704" s="223"/>
      <c r="P704" s="222">
        <f>O704*H704</f>
        <v>0</v>
      </c>
      <c r="Q704" s="222">
        <v>0</v>
      </c>
      <c r="R704" s="222">
        <f>Q704*H704</f>
        <v>0</v>
      </c>
      <c r="S704" s="222">
        <v>0.187</v>
      </c>
      <c r="T704" s="221">
        <f>S704*H704</f>
        <v>1.8513000000000002</v>
      </c>
      <c r="AR704" s="193" t="s">
        <v>115</v>
      </c>
      <c r="AT704" s="193" t="s">
        <v>110</v>
      </c>
      <c r="AU704" s="193" t="s">
        <v>42</v>
      </c>
      <c r="AY704" s="193" t="s">
        <v>108</v>
      </c>
      <c r="BE704" s="194">
        <f>IF(N704="základní",J704,0)</f>
        <v>0</v>
      </c>
      <c r="BF704" s="194">
        <f>IF(N704="snížená",J704,0)</f>
        <v>0</v>
      </c>
      <c r="BG704" s="194">
        <f>IF(N704="zákl. přenesená",J704,0)</f>
        <v>0</v>
      </c>
      <c r="BH704" s="194">
        <f>IF(N704="sníž. přenesená",J704,0)</f>
        <v>0</v>
      </c>
      <c r="BI704" s="194">
        <f>IF(N704="nulová",J704,0)</f>
        <v>0</v>
      </c>
      <c r="BJ704" s="193" t="s">
        <v>38</v>
      </c>
      <c r="BK704" s="194">
        <f>ROUND(I704*H704,2)</f>
        <v>0</v>
      </c>
      <c r="BL704" s="193" t="s">
        <v>115</v>
      </c>
      <c r="BM704" s="193" t="s">
        <v>825</v>
      </c>
    </row>
    <row r="705" spans="2:65" s="227" customFormat="1" x14ac:dyDescent="0.3">
      <c r="B705" s="232"/>
      <c r="D705" s="240" t="s">
        <v>117</v>
      </c>
      <c r="E705" s="239" t="s">
        <v>1</v>
      </c>
      <c r="F705" s="238" t="s">
        <v>826</v>
      </c>
      <c r="H705" s="237">
        <v>9.9</v>
      </c>
      <c r="I705" s="233"/>
      <c r="L705" s="232"/>
      <c r="M705" s="231"/>
      <c r="N705" s="230"/>
      <c r="O705" s="230"/>
      <c r="P705" s="230"/>
      <c r="Q705" s="230"/>
      <c r="R705" s="230"/>
      <c r="S705" s="230"/>
      <c r="T705" s="229"/>
      <c r="AT705" s="228" t="s">
        <v>117</v>
      </c>
      <c r="AU705" s="228" t="s">
        <v>42</v>
      </c>
      <c r="AV705" s="227" t="s">
        <v>42</v>
      </c>
      <c r="AW705" s="227" t="s">
        <v>19</v>
      </c>
      <c r="AX705" s="227" t="s">
        <v>37</v>
      </c>
      <c r="AY705" s="228" t="s">
        <v>108</v>
      </c>
    </row>
    <row r="706" spans="2:65" s="188" customFormat="1" ht="22.5" customHeight="1" x14ac:dyDescent="0.3">
      <c r="B706" s="207"/>
      <c r="C706" s="206" t="s">
        <v>854</v>
      </c>
      <c r="D706" s="206" t="s">
        <v>110</v>
      </c>
      <c r="E706" s="205" t="s">
        <v>828</v>
      </c>
      <c r="F706" s="200" t="s">
        <v>829</v>
      </c>
      <c r="G706" s="204" t="s">
        <v>113</v>
      </c>
      <c r="H706" s="203">
        <v>14.188000000000001</v>
      </c>
      <c r="I706" s="202"/>
      <c r="J706" s="201">
        <f>ROUND(I706*H706,2)</f>
        <v>0</v>
      </c>
      <c r="K706" s="200" t="s">
        <v>114</v>
      </c>
      <c r="L706" s="189"/>
      <c r="M706" s="199" t="s">
        <v>1</v>
      </c>
      <c r="N706" s="224" t="s">
        <v>26</v>
      </c>
      <c r="O706" s="223"/>
      <c r="P706" s="222">
        <f>O706*H706</f>
        <v>0</v>
      </c>
      <c r="Q706" s="222">
        <v>0</v>
      </c>
      <c r="R706" s="222">
        <f>Q706*H706</f>
        <v>0</v>
      </c>
      <c r="S706" s="222">
        <v>6.5000000000000002E-2</v>
      </c>
      <c r="T706" s="221">
        <f>S706*H706</f>
        <v>0.92222000000000004</v>
      </c>
      <c r="AR706" s="193" t="s">
        <v>115</v>
      </c>
      <c r="AT706" s="193" t="s">
        <v>110</v>
      </c>
      <c r="AU706" s="193" t="s">
        <v>42</v>
      </c>
      <c r="AY706" s="193" t="s">
        <v>108</v>
      </c>
      <c r="BE706" s="194">
        <f>IF(N706="základní",J706,0)</f>
        <v>0</v>
      </c>
      <c r="BF706" s="194">
        <f>IF(N706="snížená",J706,0)</f>
        <v>0</v>
      </c>
      <c r="BG706" s="194">
        <f>IF(N706="zákl. přenesená",J706,0)</f>
        <v>0</v>
      </c>
      <c r="BH706" s="194">
        <f>IF(N706="sníž. přenesená",J706,0)</f>
        <v>0</v>
      </c>
      <c r="BI706" s="194">
        <f>IF(N706="nulová",J706,0)</f>
        <v>0</v>
      </c>
      <c r="BJ706" s="193" t="s">
        <v>38</v>
      </c>
      <c r="BK706" s="194">
        <f>ROUND(I706*H706,2)</f>
        <v>0</v>
      </c>
      <c r="BL706" s="193" t="s">
        <v>115</v>
      </c>
      <c r="BM706" s="193" t="s">
        <v>830</v>
      </c>
    </row>
    <row r="707" spans="2:65" s="257" customFormat="1" x14ac:dyDescent="0.3">
      <c r="B707" s="262"/>
      <c r="D707" s="236" t="s">
        <v>117</v>
      </c>
      <c r="E707" s="258" t="s">
        <v>1</v>
      </c>
      <c r="F707" s="264" t="s">
        <v>302</v>
      </c>
      <c r="H707" s="258" t="s">
        <v>1</v>
      </c>
      <c r="I707" s="263"/>
      <c r="L707" s="262"/>
      <c r="M707" s="261"/>
      <c r="N707" s="260"/>
      <c r="O707" s="260"/>
      <c r="P707" s="260"/>
      <c r="Q707" s="260"/>
      <c r="R707" s="260"/>
      <c r="S707" s="260"/>
      <c r="T707" s="259"/>
      <c r="AT707" s="258" t="s">
        <v>117</v>
      </c>
      <c r="AU707" s="258" t="s">
        <v>42</v>
      </c>
      <c r="AV707" s="257" t="s">
        <v>38</v>
      </c>
      <c r="AW707" s="257" t="s">
        <v>19</v>
      </c>
      <c r="AX707" s="257" t="s">
        <v>37</v>
      </c>
      <c r="AY707" s="258" t="s">
        <v>108</v>
      </c>
    </row>
    <row r="708" spans="2:65" s="257" customFormat="1" x14ac:dyDescent="0.3">
      <c r="B708" s="262"/>
      <c r="D708" s="236" t="s">
        <v>117</v>
      </c>
      <c r="E708" s="258" t="s">
        <v>1</v>
      </c>
      <c r="F708" s="264" t="s">
        <v>831</v>
      </c>
      <c r="H708" s="258" t="s">
        <v>1</v>
      </c>
      <c r="I708" s="263"/>
      <c r="L708" s="262"/>
      <c r="M708" s="261"/>
      <c r="N708" s="260"/>
      <c r="O708" s="260"/>
      <c r="P708" s="260"/>
      <c r="Q708" s="260"/>
      <c r="R708" s="260"/>
      <c r="S708" s="260"/>
      <c r="T708" s="259"/>
      <c r="AT708" s="258" t="s">
        <v>117</v>
      </c>
      <c r="AU708" s="258" t="s">
        <v>42</v>
      </c>
      <c r="AV708" s="257" t="s">
        <v>38</v>
      </c>
      <c r="AW708" s="257" t="s">
        <v>19</v>
      </c>
      <c r="AX708" s="257" t="s">
        <v>37</v>
      </c>
      <c r="AY708" s="258" t="s">
        <v>108</v>
      </c>
    </row>
    <row r="709" spans="2:65" s="227" customFormat="1" x14ac:dyDescent="0.3">
      <c r="B709" s="232"/>
      <c r="D709" s="236" t="s">
        <v>117</v>
      </c>
      <c r="E709" s="228" t="s">
        <v>1</v>
      </c>
      <c r="F709" s="235" t="s">
        <v>832</v>
      </c>
      <c r="H709" s="234">
        <v>0.30199999999999999</v>
      </c>
      <c r="I709" s="233"/>
      <c r="L709" s="232"/>
      <c r="M709" s="231"/>
      <c r="N709" s="230"/>
      <c r="O709" s="230"/>
      <c r="P709" s="230"/>
      <c r="Q709" s="230"/>
      <c r="R709" s="230"/>
      <c r="S709" s="230"/>
      <c r="T709" s="229"/>
      <c r="AT709" s="228" t="s">
        <v>117</v>
      </c>
      <c r="AU709" s="228" t="s">
        <v>42</v>
      </c>
      <c r="AV709" s="227" t="s">
        <v>42</v>
      </c>
      <c r="AW709" s="227" t="s">
        <v>19</v>
      </c>
      <c r="AX709" s="227" t="s">
        <v>37</v>
      </c>
      <c r="AY709" s="228" t="s">
        <v>108</v>
      </c>
    </row>
    <row r="710" spans="2:65" s="227" customFormat="1" x14ac:dyDescent="0.3">
      <c r="B710" s="232"/>
      <c r="D710" s="236" t="s">
        <v>117</v>
      </c>
      <c r="E710" s="228" t="s">
        <v>1</v>
      </c>
      <c r="F710" s="235" t="s">
        <v>833</v>
      </c>
      <c r="H710" s="234">
        <v>9.3369999999999997</v>
      </c>
      <c r="I710" s="233"/>
      <c r="L710" s="232"/>
      <c r="M710" s="231"/>
      <c r="N710" s="230"/>
      <c r="O710" s="230"/>
      <c r="P710" s="230"/>
      <c r="Q710" s="230"/>
      <c r="R710" s="230"/>
      <c r="S710" s="230"/>
      <c r="T710" s="229"/>
      <c r="AT710" s="228" t="s">
        <v>117</v>
      </c>
      <c r="AU710" s="228" t="s">
        <v>42</v>
      </c>
      <c r="AV710" s="227" t="s">
        <v>42</v>
      </c>
      <c r="AW710" s="227" t="s">
        <v>19</v>
      </c>
      <c r="AX710" s="227" t="s">
        <v>37</v>
      </c>
      <c r="AY710" s="228" t="s">
        <v>108</v>
      </c>
    </row>
    <row r="711" spans="2:65" s="227" customFormat="1" x14ac:dyDescent="0.3">
      <c r="B711" s="232"/>
      <c r="D711" s="240" t="s">
        <v>117</v>
      </c>
      <c r="E711" s="239" t="s">
        <v>1</v>
      </c>
      <c r="F711" s="238" t="s">
        <v>834</v>
      </c>
      <c r="H711" s="237">
        <v>4.5490000000000004</v>
      </c>
      <c r="I711" s="233"/>
      <c r="L711" s="232"/>
      <c r="M711" s="231"/>
      <c r="N711" s="230"/>
      <c r="O711" s="230"/>
      <c r="P711" s="230"/>
      <c r="Q711" s="230"/>
      <c r="R711" s="230"/>
      <c r="S711" s="230"/>
      <c r="T711" s="229"/>
      <c r="AT711" s="228" t="s">
        <v>117</v>
      </c>
      <c r="AU711" s="228" t="s">
        <v>42</v>
      </c>
      <c r="AV711" s="227" t="s">
        <v>42</v>
      </c>
      <c r="AW711" s="227" t="s">
        <v>19</v>
      </c>
      <c r="AX711" s="227" t="s">
        <v>37</v>
      </c>
      <c r="AY711" s="228" t="s">
        <v>108</v>
      </c>
    </row>
    <row r="712" spans="2:65" s="188" customFormat="1" ht="22.5" customHeight="1" x14ac:dyDescent="0.3">
      <c r="B712" s="207"/>
      <c r="C712" s="206" t="s">
        <v>860</v>
      </c>
      <c r="D712" s="206" t="s">
        <v>110</v>
      </c>
      <c r="E712" s="205" t="s">
        <v>836</v>
      </c>
      <c r="F712" s="200" t="s">
        <v>837</v>
      </c>
      <c r="G712" s="204" t="s">
        <v>113</v>
      </c>
      <c r="H712" s="203">
        <v>9.8000000000000007</v>
      </c>
      <c r="I712" s="202"/>
      <c r="J712" s="201">
        <f>ROUND(I712*H712,2)</f>
        <v>0</v>
      </c>
      <c r="K712" s="200" t="s">
        <v>114</v>
      </c>
      <c r="L712" s="189"/>
      <c r="M712" s="199" t="s">
        <v>1</v>
      </c>
      <c r="N712" s="224" t="s">
        <v>26</v>
      </c>
      <c r="O712" s="223"/>
      <c r="P712" s="222">
        <f>O712*H712</f>
        <v>0</v>
      </c>
      <c r="Q712" s="222">
        <v>0</v>
      </c>
      <c r="R712" s="222">
        <f>Q712*H712</f>
        <v>0</v>
      </c>
      <c r="S712" s="222">
        <v>7.5999999999999998E-2</v>
      </c>
      <c r="T712" s="221">
        <f>S712*H712</f>
        <v>0.74480000000000002</v>
      </c>
      <c r="AR712" s="193" t="s">
        <v>115</v>
      </c>
      <c r="AT712" s="193" t="s">
        <v>110</v>
      </c>
      <c r="AU712" s="193" t="s">
        <v>42</v>
      </c>
      <c r="AY712" s="193" t="s">
        <v>108</v>
      </c>
      <c r="BE712" s="194">
        <f>IF(N712="základní",J712,0)</f>
        <v>0</v>
      </c>
      <c r="BF712" s="194">
        <f>IF(N712="snížená",J712,0)</f>
        <v>0</v>
      </c>
      <c r="BG712" s="194">
        <f>IF(N712="zákl. přenesená",J712,0)</f>
        <v>0</v>
      </c>
      <c r="BH712" s="194">
        <f>IF(N712="sníž. přenesená",J712,0)</f>
        <v>0</v>
      </c>
      <c r="BI712" s="194">
        <f>IF(N712="nulová",J712,0)</f>
        <v>0</v>
      </c>
      <c r="BJ712" s="193" t="s">
        <v>38</v>
      </c>
      <c r="BK712" s="194">
        <f>ROUND(I712*H712,2)</f>
        <v>0</v>
      </c>
      <c r="BL712" s="193" t="s">
        <v>115</v>
      </c>
      <c r="BM712" s="193" t="s">
        <v>838</v>
      </c>
    </row>
    <row r="713" spans="2:65" s="227" customFormat="1" x14ac:dyDescent="0.3">
      <c r="B713" s="232"/>
      <c r="D713" s="236" t="s">
        <v>117</v>
      </c>
      <c r="E713" s="228" t="s">
        <v>1</v>
      </c>
      <c r="F713" s="235" t="s">
        <v>839</v>
      </c>
      <c r="H713" s="234">
        <v>8</v>
      </c>
      <c r="I713" s="233"/>
      <c r="L713" s="232"/>
      <c r="M713" s="231"/>
      <c r="N713" s="230"/>
      <c r="O713" s="230"/>
      <c r="P713" s="230"/>
      <c r="Q713" s="230"/>
      <c r="R713" s="230"/>
      <c r="S713" s="230"/>
      <c r="T713" s="229"/>
      <c r="AT713" s="228" t="s">
        <v>117</v>
      </c>
      <c r="AU713" s="228" t="s">
        <v>42</v>
      </c>
      <c r="AV713" s="227" t="s">
        <v>42</v>
      </c>
      <c r="AW713" s="227" t="s">
        <v>19</v>
      </c>
      <c r="AX713" s="227" t="s">
        <v>37</v>
      </c>
      <c r="AY713" s="228" t="s">
        <v>108</v>
      </c>
    </row>
    <row r="714" spans="2:65" s="227" customFormat="1" x14ac:dyDescent="0.3">
      <c r="B714" s="232"/>
      <c r="D714" s="240" t="s">
        <v>117</v>
      </c>
      <c r="E714" s="239" t="s">
        <v>1</v>
      </c>
      <c r="F714" s="238" t="s">
        <v>840</v>
      </c>
      <c r="H714" s="237">
        <v>1.8</v>
      </c>
      <c r="I714" s="233"/>
      <c r="L714" s="232"/>
      <c r="M714" s="231"/>
      <c r="N714" s="230"/>
      <c r="O714" s="230"/>
      <c r="P714" s="230"/>
      <c r="Q714" s="230"/>
      <c r="R714" s="230"/>
      <c r="S714" s="230"/>
      <c r="T714" s="229"/>
      <c r="AT714" s="228" t="s">
        <v>117</v>
      </c>
      <c r="AU714" s="228" t="s">
        <v>42</v>
      </c>
      <c r="AV714" s="227" t="s">
        <v>42</v>
      </c>
      <c r="AW714" s="227" t="s">
        <v>19</v>
      </c>
      <c r="AX714" s="227" t="s">
        <v>37</v>
      </c>
      <c r="AY714" s="228" t="s">
        <v>108</v>
      </c>
    </row>
    <row r="715" spans="2:65" s="188" customFormat="1" ht="22.5" customHeight="1" x14ac:dyDescent="0.3">
      <c r="B715" s="207"/>
      <c r="C715" s="206" t="s">
        <v>864</v>
      </c>
      <c r="D715" s="206" t="s">
        <v>110</v>
      </c>
      <c r="E715" s="205" t="s">
        <v>2108</v>
      </c>
      <c r="F715" s="200" t="s">
        <v>2109</v>
      </c>
      <c r="G715" s="204" t="s">
        <v>285</v>
      </c>
      <c r="H715" s="203">
        <v>36</v>
      </c>
      <c r="I715" s="202"/>
      <c r="J715" s="201">
        <f>ROUND(I715*H715,2)</f>
        <v>0</v>
      </c>
      <c r="K715" s="200" t="s">
        <v>140</v>
      </c>
      <c r="L715" s="189"/>
      <c r="M715" s="199" t="s">
        <v>1</v>
      </c>
      <c r="N715" s="224" t="s">
        <v>26</v>
      </c>
      <c r="O715" s="223"/>
      <c r="P715" s="222">
        <f>O715*H715</f>
        <v>0</v>
      </c>
      <c r="Q715" s="222">
        <v>0</v>
      </c>
      <c r="R715" s="222">
        <f>Q715*H715</f>
        <v>0</v>
      </c>
      <c r="S715" s="222">
        <v>4.0000000000000001E-3</v>
      </c>
      <c r="T715" s="221">
        <f>S715*H715</f>
        <v>0.14400000000000002</v>
      </c>
      <c r="AR715" s="193" t="s">
        <v>115</v>
      </c>
      <c r="AT715" s="193" t="s">
        <v>110</v>
      </c>
      <c r="AU715" s="193" t="s">
        <v>42</v>
      </c>
      <c r="AY715" s="193" t="s">
        <v>108</v>
      </c>
      <c r="BE715" s="194">
        <f>IF(N715="základní",J715,0)</f>
        <v>0</v>
      </c>
      <c r="BF715" s="194">
        <f>IF(N715="snížená",J715,0)</f>
        <v>0</v>
      </c>
      <c r="BG715" s="194">
        <f>IF(N715="zákl. přenesená",J715,0)</f>
        <v>0</v>
      </c>
      <c r="BH715" s="194">
        <f>IF(N715="sníž. přenesená",J715,0)</f>
        <v>0</v>
      </c>
      <c r="BI715" s="194">
        <f>IF(N715="nulová",J715,0)</f>
        <v>0</v>
      </c>
      <c r="BJ715" s="193" t="s">
        <v>38</v>
      </c>
      <c r="BK715" s="194">
        <f>ROUND(I715*H715,2)</f>
        <v>0</v>
      </c>
      <c r="BL715" s="193" t="s">
        <v>115</v>
      </c>
      <c r="BM715" s="193" t="s">
        <v>2110</v>
      </c>
    </row>
    <row r="716" spans="2:65" s="227" customFormat="1" x14ac:dyDescent="0.3">
      <c r="B716" s="232"/>
      <c r="D716" s="240" t="s">
        <v>117</v>
      </c>
      <c r="E716" s="239" t="s">
        <v>1</v>
      </c>
      <c r="F716" s="238" t="s">
        <v>2111</v>
      </c>
      <c r="H716" s="237">
        <v>36</v>
      </c>
      <c r="I716" s="233"/>
      <c r="L716" s="232"/>
      <c r="M716" s="231"/>
      <c r="N716" s="230"/>
      <c r="O716" s="230"/>
      <c r="P716" s="230"/>
      <c r="Q716" s="230"/>
      <c r="R716" s="230"/>
      <c r="S716" s="230"/>
      <c r="T716" s="229"/>
      <c r="AT716" s="228" t="s">
        <v>117</v>
      </c>
      <c r="AU716" s="228" t="s">
        <v>42</v>
      </c>
      <c r="AV716" s="227" t="s">
        <v>42</v>
      </c>
      <c r="AW716" s="227" t="s">
        <v>19</v>
      </c>
      <c r="AX716" s="227" t="s">
        <v>37</v>
      </c>
      <c r="AY716" s="228" t="s">
        <v>108</v>
      </c>
    </row>
    <row r="717" spans="2:65" s="188" customFormat="1" ht="22.5" customHeight="1" x14ac:dyDescent="0.3">
      <c r="B717" s="207"/>
      <c r="C717" s="206" t="s">
        <v>868</v>
      </c>
      <c r="D717" s="206" t="s">
        <v>110</v>
      </c>
      <c r="E717" s="205" t="s">
        <v>2112</v>
      </c>
      <c r="F717" s="200" t="s">
        <v>2113</v>
      </c>
      <c r="G717" s="204" t="s">
        <v>285</v>
      </c>
      <c r="H717" s="203">
        <v>24</v>
      </c>
      <c r="I717" s="202"/>
      <c r="J717" s="201">
        <f>ROUND(I717*H717,2)</f>
        <v>0</v>
      </c>
      <c r="K717" s="200" t="s">
        <v>140</v>
      </c>
      <c r="L717" s="189"/>
      <c r="M717" s="199" t="s">
        <v>1</v>
      </c>
      <c r="N717" s="224" t="s">
        <v>26</v>
      </c>
      <c r="O717" s="223"/>
      <c r="P717" s="222">
        <f>O717*H717</f>
        <v>0</v>
      </c>
      <c r="Q717" s="222">
        <v>0</v>
      </c>
      <c r="R717" s="222">
        <f>Q717*H717</f>
        <v>0</v>
      </c>
      <c r="S717" s="222">
        <v>8.0000000000000002E-3</v>
      </c>
      <c r="T717" s="221">
        <f>S717*H717</f>
        <v>0.192</v>
      </c>
      <c r="AR717" s="193" t="s">
        <v>115</v>
      </c>
      <c r="AT717" s="193" t="s">
        <v>110</v>
      </c>
      <c r="AU717" s="193" t="s">
        <v>42</v>
      </c>
      <c r="AY717" s="193" t="s">
        <v>108</v>
      </c>
      <c r="BE717" s="194">
        <f>IF(N717="základní",J717,0)</f>
        <v>0</v>
      </c>
      <c r="BF717" s="194">
        <f>IF(N717="snížená",J717,0)</f>
        <v>0</v>
      </c>
      <c r="BG717" s="194">
        <f>IF(N717="zákl. přenesená",J717,0)</f>
        <v>0</v>
      </c>
      <c r="BH717" s="194">
        <f>IF(N717="sníž. přenesená",J717,0)</f>
        <v>0</v>
      </c>
      <c r="BI717" s="194">
        <f>IF(N717="nulová",J717,0)</f>
        <v>0</v>
      </c>
      <c r="BJ717" s="193" t="s">
        <v>38</v>
      </c>
      <c r="BK717" s="194">
        <f>ROUND(I717*H717,2)</f>
        <v>0</v>
      </c>
      <c r="BL717" s="193" t="s">
        <v>115</v>
      </c>
      <c r="BM717" s="193" t="s">
        <v>2114</v>
      </c>
    </row>
    <row r="718" spans="2:65" s="227" customFormat="1" x14ac:dyDescent="0.3">
      <c r="B718" s="232"/>
      <c r="D718" s="240" t="s">
        <v>117</v>
      </c>
      <c r="E718" s="239" t="s">
        <v>1</v>
      </c>
      <c r="F718" s="238" t="s">
        <v>2115</v>
      </c>
      <c r="H718" s="237">
        <v>24</v>
      </c>
      <c r="I718" s="233"/>
      <c r="L718" s="232"/>
      <c r="M718" s="231"/>
      <c r="N718" s="230"/>
      <c r="O718" s="230"/>
      <c r="P718" s="230"/>
      <c r="Q718" s="230"/>
      <c r="R718" s="230"/>
      <c r="S718" s="230"/>
      <c r="T718" s="229"/>
      <c r="AT718" s="228" t="s">
        <v>117</v>
      </c>
      <c r="AU718" s="228" t="s">
        <v>42</v>
      </c>
      <c r="AV718" s="227" t="s">
        <v>42</v>
      </c>
      <c r="AW718" s="227" t="s">
        <v>19</v>
      </c>
      <c r="AX718" s="227" t="s">
        <v>37</v>
      </c>
      <c r="AY718" s="228" t="s">
        <v>108</v>
      </c>
    </row>
    <row r="719" spans="2:65" s="188" customFormat="1" ht="22.5" customHeight="1" x14ac:dyDescent="0.3">
      <c r="B719" s="207"/>
      <c r="C719" s="206" t="s">
        <v>873</v>
      </c>
      <c r="D719" s="206" t="s">
        <v>110</v>
      </c>
      <c r="E719" s="205" t="s">
        <v>2116</v>
      </c>
      <c r="F719" s="200" t="s">
        <v>2117</v>
      </c>
      <c r="G719" s="204" t="s">
        <v>285</v>
      </c>
      <c r="H719" s="203">
        <v>24</v>
      </c>
      <c r="I719" s="202"/>
      <c r="J719" s="201">
        <f>ROUND(I719*H719,2)</f>
        <v>0</v>
      </c>
      <c r="K719" s="200" t="s">
        <v>140</v>
      </c>
      <c r="L719" s="189"/>
      <c r="M719" s="199" t="s">
        <v>1</v>
      </c>
      <c r="N719" s="224" t="s">
        <v>26</v>
      </c>
      <c r="O719" s="223"/>
      <c r="P719" s="222">
        <f>O719*H719</f>
        <v>0</v>
      </c>
      <c r="Q719" s="222">
        <v>0</v>
      </c>
      <c r="R719" s="222">
        <f>Q719*H719</f>
        <v>0</v>
      </c>
      <c r="S719" s="222">
        <v>1.2E-2</v>
      </c>
      <c r="T719" s="221">
        <f>S719*H719</f>
        <v>0.28800000000000003</v>
      </c>
      <c r="AR719" s="193" t="s">
        <v>115</v>
      </c>
      <c r="AT719" s="193" t="s">
        <v>110</v>
      </c>
      <c r="AU719" s="193" t="s">
        <v>42</v>
      </c>
      <c r="AY719" s="193" t="s">
        <v>108</v>
      </c>
      <c r="BE719" s="194">
        <f>IF(N719="základní",J719,0)</f>
        <v>0</v>
      </c>
      <c r="BF719" s="194">
        <f>IF(N719="snížená",J719,0)</f>
        <v>0</v>
      </c>
      <c r="BG719" s="194">
        <f>IF(N719="zákl. přenesená",J719,0)</f>
        <v>0</v>
      </c>
      <c r="BH719" s="194">
        <f>IF(N719="sníž. přenesená",J719,0)</f>
        <v>0</v>
      </c>
      <c r="BI719" s="194">
        <f>IF(N719="nulová",J719,0)</f>
        <v>0</v>
      </c>
      <c r="BJ719" s="193" t="s">
        <v>38</v>
      </c>
      <c r="BK719" s="194">
        <f>ROUND(I719*H719,2)</f>
        <v>0</v>
      </c>
      <c r="BL719" s="193" t="s">
        <v>115</v>
      </c>
      <c r="BM719" s="193" t="s">
        <v>2118</v>
      </c>
    </row>
    <row r="720" spans="2:65" s="227" customFormat="1" x14ac:dyDescent="0.3">
      <c r="B720" s="232"/>
      <c r="D720" s="240" t="s">
        <v>117</v>
      </c>
      <c r="E720" s="239" t="s">
        <v>1</v>
      </c>
      <c r="F720" s="238" t="s">
        <v>2119</v>
      </c>
      <c r="H720" s="237">
        <v>24</v>
      </c>
      <c r="I720" s="233"/>
      <c r="L720" s="232"/>
      <c r="M720" s="231"/>
      <c r="N720" s="230"/>
      <c r="O720" s="230"/>
      <c r="P720" s="230"/>
      <c r="Q720" s="230"/>
      <c r="R720" s="230"/>
      <c r="S720" s="230"/>
      <c r="T720" s="229"/>
      <c r="AT720" s="228" t="s">
        <v>117</v>
      </c>
      <c r="AU720" s="228" t="s">
        <v>42</v>
      </c>
      <c r="AV720" s="227" t="s">
        <v>42</v>
      </c>
      <c r="AW720" s="227" t="s">
        <v>19</v>
      </c>
      <c r="AX720" s="227" t="s">
        <v>37</v>
      </c>
      <c r="AY720" s="228" t="s">
        <v>108</v>
      </c>
    </row>
    <row r="721" spans="2:65" s="188" customFormat="1" ht="22.5" customHeight="1" x14ac:dyDescent="0.3">
      <c r="B721" s="207"/>
      <c r="C721" s="206" t="s">
        <v>878</v>
      </c>
      <c r="D721" s="206" t="s">
        <v>110</v>
      </c>
      <c r="E721" s="205" t="s">
        <v>2120</v>
      </c>
      <c r="F721" s="200" t="s">
        <v>2121</v>
      </c>
      <c r="G721" s="204" t="s">
        <v>285</v>
      </c>
      <c r="H721" s="203">
        <v>4</v>
      </c>
      <c r="I721" s="202"/>
      <c r="J721" s="201">
        <f>ROUND(I721*H721,2)</f>
        <v>0</v>
      </c>
      <c r="K721" s="200" t="s">
        <v>140</v>
      </c>
      <c r="L721" s="189"/>
      <c r="M721" s="199" t="s">
        <v>1</v>
      </c>
      <c r="N721" s="224" t="s">
        <v>26</v>
      </c>
      <c r="O721" s="223"/>
      <c r="P721" s="222">
        <f>O721*H721</f>
        <v>0</v>
      </c>
      <c r="Q721" s="222">
        <v>0</v>
      </c>
      <c r="R721" s="222">
        <f>Q721*H721</f>
        <v>0</v>
      </c>
      <c r="S721" s="222">
        <v>5.3999999999999999E-2</v>
      </c>
      <c r="T721" s="221">
        <f>S721*H721</f>
        <v>0.216</v>
      </c>
      <c r="AR721" s="193" t="s">
        <v>115</v>
      </c>
      <c r="AT721" s="193" t="s">
        <v>110</v>
      </c>
      <c r="AU721" s="193" t="s">
        <v>42</v>
      </c>
      <c r="AY721" s="193" t="s">
        <v>108</v>
      </c>
      <c r="BE721" s="194">
        <f>IF(N721="základní",J721,0)</f>
        <v>0</v>
      </c>
      <c r="BF721" s="194">
        <f>IF(N721="snížená",J721,0)</f>
        <v>0</v>
      </c>
      <c r="BG721" s="194">
        <f>IF(N721="zákl. přenesená",J721,0)</f>
        <v>0</v>
      </c>
      <c r="BH721" s="194">
        <f>IF(N721="sníž. přenesená",J721,0)</f>
        <v>0</v>
      </c>
      <c r="BI721" s="194">
        <f>IF(N721="nulová",J721,0)</f>
        <v>0</v>
      </c>
      <c r="BJ721" s="193" t="s">
        <v>38</v>
      </c>
      <c r="BK721" s="194">
        <f>ROUND(I721*H721,2)</f>
        <v>0</v>
      </c>
      <c r="BL721" s="193" t="s">
        <v>115</v>
      </c>
      <c r="BM721" s="193" t="s">
        <v>2122</v>
      </c>
    </row>
    <row r="722" spans="2:65" s="227" customFormat="1" x14ac:dyDescent="0.3">
      <c r="B722" s="232"/>
      <c r="D722" s="240" t="s">
        <v>117</v>
      </c>
      <c r="E722" s="239" t="s">
        <v>1</v>
      </c>
      <c r="F722" s="238" t="s">
        <v>2123</v>
      </c>
      <c r="H722" s="237">
        <v>4</v>
      </c>
      <c r="I722" s="233"/>
      <c r="L722" s="232"/>
      <c r="M722" s="231"/>
      <c r="N722" s="230"/>
      <c r="O722" s="230"/>
      <c r="P722" s="230"/>
      <c r="Q722" s="230"/>
      <c r="R722" s="230"/>
      <c r="S722" s="230"/>
      <c r="T722" s="229"/>
      <c r="AT722" s="228" t="s">
        <v>117</v>
      </c>
      <c r="AU722" s="228" t="s">
        <v>42</v>
      </c>
      <c r="AV722" s="227" t="s">
        <v>42</v>
      </c>
      <c r="AW722" s="227" t="s">
        <v>19</v>
      </c>
      <c r="AX722" s="227" t="s">
        <v>37</v>
      </c>
      <c r="AY722" s="228" t="s">
        <v>108</v>
      </c>
    </row>
    <row r="723" spans="2:65" s="188" customFormat="1" ht="22.5" customHeight="1" x14ac:dyDescent="0.3">
      <c r="B723" s="207"/>
      <c r="C723" s="206" t="s">
        <v>882</v>
      </c>
      <c r="D723" s="206" t="s">
        <v>110</v>
      </c>
      <c r="E723" s="205" t="s">
        <v>2124</v>
      </c>
      <c r="F723" s="200" t="s">
        <v>2125</v>
      </c>
      <c r="G723" s="204" t="s">
        <v>285</v>
      </c>
      <c r="H723" s="203">
        <v>8</v>
      </c>
      <c r="I723" s="202"/>
      <c r="J723" s="201">
        <f>ROUND(I723*H723,2)</f>
        <v>0</v>
      </c>
      <c r="K723" s="200" t="s">
        <v>140</v>
      </c>
      <c r="L723" s="189"/>
      <c r="M723" s="199" t="s">
        <v>1</v>
      </c>
      <c r="N723" s="224" t="s">
        <v>26</v>
      </c>
      <c r="O723" s="223"/>
      <c r="P723" s="222">
        <f>O723*H723</f>
        <v>0</v>
      </c>
      <c r="Q723" s="222">
        <v>0</v>
      </c>
      <c r="R723" s="222">
        <f>Q723*H723</f>
        <v>0</v>
      </c>
      <c r="S723" s="222">
        <v>0.09</v>
      </c>
      <c r="T723" s="221">
        <f>S723*H723</f>
        <v>0.72</v>
      </c>
      <c r="AR723" s="193" t="s">
        <v>115</v>
      </c>
      <c r="AT723" s="193" t="s">
        <v>110</v>
      </c>
      <c r="AU723" s="193" t="s">
        <v>42</v>
      </c>
      <c r="AY723" s="193" t="s">
        <v>108</v>
      </c>
      <c r="BE723" s="194">
        <f>IF(N723="základní",J723,0)</f>
        <v>0</v>
      </c>
      <c r="BF723" s="194">
        <f>IF(N723="snížená",J723,0)</f>
        <v>0</v>
      </c>
      <c r="BG723" s="194">
        <f>IF(N723="zákl. přenesená",J723,0)</f>
        <v>0</v>
      </c>
      <c r="BH723" s="194">
        <f>IF(N723="sníž. přenesená",J723,0)</f>
        <v>0</v>
      </c>
      <c r="BI723" s="194">
        <f>IF(N723="nulová",J723,0)</f>
        <v>0</v>
      </c>
      <c r="BJ723" s="193" t="s">
        <v>38</v>
      </c>
      <c r="BK723" s="194">
        <f>ROUND(I723*H723,2)</f>
        <v>0</v>
      </c>
      <c r="BL723" s="193" t="s">
        <v>115</v>
      </c>
      <c r="BM723" s="193" t="s">
        <v>2126</v>
      </c>
    </row>
    <row r="724" spans="2:65" s="227" customFormat="1" x14ac:dyDescent="0.3">
      <c r="B724" s="232"/>
      <c r="D724" s="240" t="s">
        <v>117</v>
      </c>
      <c r="E724" s="239" t="s">
        <v>1</v>
      </c>
      <c r="F724" s="238" t="s">
        <v>2103</v>
      </c>
      <c r="H724" s="237">
        <v>8</v>
      </c>
      <c r="I724" s="233"/>
      <c r="L724" s="232"/>
      <c r="M724" s="231"/>
      <c r="N724" s="230"/>
      <c r="O724" s="230"/>
      <c r="P724" s="230"/>
      <c r="Q724" s="230"/>
      <c r="R724" s="230"/>
      <c r="S724" s="230"/>
      <c r="T724" s="229"/>
      <c r="AT724" s="228" t="s">
        <v>117</v>
      </c>
      <c r="AU724" s="228" t="s">
        <v>42</v>
      </c>
      <c r="AV724" s="227" t="s">
        <v>42</v>
      </c>
      <c r="AW724" s="227" t="s">
        <v>19</v>
      </c>
      <c r="AX724" s="227" t="s">
        <v>37</v>
      </c>
      <c r="AY724" s="228" t="s">
        <v>108</v>
      </c>
    </row>
    <row r="725" spans="2:65" s="188" customFormat="1" ht="31.5" customHeight="1" x14ac:dyDescent="0.3">
      <c r="B725" s="207"/>
      <c r="C725" s="206" t="s">
        <v>886</v>
      </c>
      <c r="D725" s="206" t="s">
        <v>110</v>
      </c>
      <c r="E725" s="205" t="s">
        <v>2127</v>
      </c>
      <c r="F725" s="200" t="s">
        <v>2128</v>
      </c>
      <c r="G725" s="204" t="s">
        <v>400</v>
      </c>
      <c r="H725" s="203">
        <v>6.6</v>
      </c>
      <c r="I725" s="202"/>
      <c r="J725" s="201">
        <f>ROUND(I725*H725,2)</f>
        <v>0</v>
      </c>
      <c r="K725" s="200" t="s">
        <v>140</v>
      </c>
      <c r="L725" s="189"/>
      <c r="M725" s="199" t="s">
        <v>1</v>
      </c>
      <c r="N725" s="224" t="s">
        <v>26</v>
      </c>
      <c r="O725" s="223"/>
      <c r="P725" s="222">
        <f>O725*H725</f>
        <v>0</v>
      </c>
      <c r="Q725" s="222">
        <v>0</v>
      </c>
      <c r="R725" s="222">
        <f>Q725*H725</f>
        <v>0</v>
      </c>
      <c r="S725" s="222">
        <v>0.24299999999999999</v>
      </c>
      <c r="T725" s="221">
        <f>S725*H725</f>
        <v>1.6037999999999999</v>
      </c>
      <c r="AR725" s="193" t="s">
        <v>115</v>
      </c>
      <c r="AT725" s="193" t="s">
        <v>110</v>
      </c>
      <c r="AU725" s="193" t="s">
        <v>42</v>
      </c>
      <c r="AY725" s="193" t="s">
        <v>108</v>
      </c>
      <c r="BE725" s="194">
        <f>IF(N725="základní",J725,0)</f>
        <v>0</v>
      </c>
      <c r="BF725" s="194">
        <f>IF(N725="snížená",J725,0)</f>
        <v>0</v>
      </c>
      <c r="BG725" s="194">
        <f>IF(N725="zákl. přenesená",J725,0)</f>
        <v>0</v>
      </c>
      <c r="BH725" s="194">
        <f>IF(N725="sníž. přenesená",J725,0)</f>
        <v>0</v>
      </c>
      <c r="BI725" s="194">
        <f>IF(N725="nulová",J725,0)</f>
        <v>0</v>
      </c>
      <c r="BJ725" s="193" t="s">
        <v>38</v>
      </c>
      <c r="BK725" s="194">
        <f>ROUND(I725*H725,2)</f>
        <v>0</v>
      </c>
      <c r="BL725" s="193" t="s">
        <v>115</v>
      </c>
      <c r="BM725" s="193" t="s">
        <v>2129</v>
      </c>
    </row>
    <row r="726" spans="2:65" s="227" customFormat="1" x14ac:dyDescent="0.3">
      <c r="B726" s="232"/>
      <c r="D726" s="240" t="s">
        <v>117</v>
      </c>
      <c r="E726" s="239" t="s">
        <v>1</v>
      </c>
      <c r="F726" s="238" t="s">
        <v>2130</v>
      </c>
      <c r="H726" s="237">
        <v>6.6</v>
      </c>
      <c r="I726" s="233"/>
      <c r="L726" s="232"/>
      <c r="M726" s="231"/>
      <c r="N726" s="230"/>
      <c r="O726" s="230"/>
      <c r="P726" s="230"/>
      <c r="Q726" s="230"/>
      <c r="R726" s="230"/>
      <c r="S726" s="230"/>
      <c r="T726" s="229"/>
      <c r="AT726" s="228" t="s">
        <v>117</v>
      </c>
      <c r="AU726" s="228" t="s">
        <v>42</v>
      </c>
      <c r="AV726" s="227" t="s">
        <v>42</v>
      </c>
      <c r="AW726" s="227" t="s">
        <v>19</v>
      </c>
      <c r="AX726" s="227" t="s">
        <v>37</v>
      </c>
      <c r="AY726" s="228" t="s">
        <v>108</v>
      </c>
    </row>
    <row r="727" spans="2:65" s="188" customFormat="1" ht="22.5" customHeight="1" x14ac:dyDescent="0.3">
      <c r="B727" s="207"/>
      <c r="C727" s="206" t="s">
        <v>891</v>
      </c>
      <c r="D727" s="206" t="s">
        <v>110</v>
      </c>
      <c r="E727" s="205" t="s">
        <v>842</v>
      </c>
      <c r="F727" s="200" t="s">
        <v>843</v>
      </c>
      <c r="G727" s="204" t="s">
        <v>113</v>
      </c>
      <c r="H727" s="203">
        <v>268.83</v>
      </c>
      <c r="I727" s="202"/>
      <c r="J727" s="201">
        <f>ROUND(I727*H727,2)</f>
        <v>0</v>
      </c>
      <c r="K727" s="200" t="s">
        <v>114</v>
      </c>
      <c r="L727" s="189"/>
      <c r="M727" s="199" t="s">
        <v>1</v>
      </c>
      <c r="N727" s="224" t="s">
        <v>26</v>
      </c>
      <c r="O727" s="223"/>
      <c r="P727" s="222">
        <f>O727*H727</f>
        <v>0</v>
      </c>
      <c r="Q727" s="222">
        <v>0</v>
      </c>
      <c r="R727" s="222">
        <f>Q727*H727</f>
        <v>0</v>
      </c>
      <c r="S727" s="222">
        <v>0.01</v>
      </c>
      <c r="T727" s="221">
        <f>S727*H727</f>
        <v>2.6882999999999999</v>
      </c>
      <c r="AR727" s="193" t="s">
        <v>115</v>
      </c>
      <c r="AT727" s="193" t="s">
        <v>110</v>
      </c>
      <c r="AU727" s="193" t="s">
        <v>42</v>
      </c>
      <c r="AY727" s="193" t="s">
        <v>108</v>
      </c>
      <c r="BE727" s="194">
        <f>IF(N727="základní",J727,0)</f>
        <v>0</v>
      </c>
      <c r="BF727" s="194">
        <f>IF(N727="snížená",J727,0)</f>
        <v>0</v>
      </c>
      <c r="BG727" s="194">
        <f>IF(N727="zákl. přenesená",J727,0)</f>
        <v>0</v>
      </c>
      <c r="BH727" s="194">
        <f>IF(N727="sníž. přenesená",J727,0)</f>
        <v>0</v>
      </c>
      <c r="BI727" s="194">
        <f>IF(N727="nulová",J727,0)</f>
        <v>0</v>
      </c>
      <c r="BJ727" s="193" t="s">
        <v>38</v>
      </c>
      <c r="BK727" s="194">
        <f>ROUND(I727*H727,2)</f>
        <v>0</v>
      </c>
      <c r="BL727" s="193" t="s">
        <v>115</v>
      </c>
      <c r="BM727" s="193" t="s">
        <v>844</v>
      </c>
    </row>
    <row r="728" spans="2:65" s="257" customFormat="1" x14ac:dyDescent="0.3">
      <c r="B728" s="262"/>
      <c r="D728" s="236" t="s">
        <v>117</v>
      </c>
      <c r="E728" s="258" t="s">
        <v>1</v>
      </c>
      <c r="F728" s="264" t="s">
        <v>275</v>
      </c>
      <c r="H728" s="258" t="s">
        <v>1</v>
      </c>
      <c r="I728" s="263"/>
      <c r="L728" s="262"/>
      <c r="M728" s="261"/>
      <c r="N728" s="260"/>
      <c r="O728" s="260"/>
      <c r="P728" s="260"/>
      <c r="Q728" s="260"/>
      <c r="R728" s="260"/>
      <c r="S728" s="260"/>
      <c r="T728" s="259"/>
      <c r="AT728" s="258" t="s">
        <v>117</v>
      </c>
      <c r="AU728" s="258" t="s">
        <v>42</v>
      </c>
      <c r="AV728" s="257" t="s">
        <v>38</v>
      </c>
      <c r="AW728" s="257" t="s">
        <v>19</v>
      </c>
      <c r="AX728" s="257" t="s">
        <v>37</v>
      </c>
      <c r="AY728" s="258" t="s">
        <v>108</v>
      </c>
    </row>
    <row r="729" spans="2:65" s="257" customFormat="1" x14ac:dyDescent="0.3">
      <c r="B729" s="262"/>
      <c r="D729" s="236" t="s">
        <v>117</v>
      </c>
      <c r="E729" s="258" t="s">
        <v>1</v>
      </c>
      <c r="F729" s="264" t="s">
        <v>322</v>
      </c>
      <c r="H729" s="258" t="s">
        <v>1</v>
      </c>
      <c r="I729" s="263"/>
      <c r="L729" s="262"/>
      <c r="M729" s="261"/>
      <c r="N729" s="260"/>
      <c r="O729" s="260"/>
      <c r="P729" s="260"/>
      <c r="Q729" s="260"/>
      <c r="R729" s="260"/>
      <c r="S729" s="260"/>
      <c r="T729" s="259"/>
      <c r="AT729" s="258" t="s">
        <v>117</v>
      </c>
      <c r="AU729" s="258" t="s">
        <v>42</v>
      </c>
      <c r="AV729" s="257" t="s">
        <v>38</v>
      </c>
      <c r="AW729" s="257" t="s">
        <v>19</v>
      </c>
      <c r="AX729" s="257" t="s">
        <v>37</v>
      </c>
      <c r="AY729" s="258" t="s">
        <v>108</v>
      </c>
    </row>
    <row r="730" spans="2:65" s="227" customFormat="1" x14ac:dyDescent="0.3">
      <c r="B730" s="232"/>
      <c r="D730" s="240" t="s">
        <v>117</v>
      </c>
      <c r="E730" s="239" t="s">
        <v>1</v>
      </c>
      <c r="F730" s="238" t="s">
        <v>276</v>
      </c>
      <c r="H730" s="237">
        <v>268.83</v>
      </c>
      <c r="I730" s="233"/>
      <c r="L730" s="232"/>
      <c r="M730" s="231"/>
      <c r="N730" s="230"/>
      <c r="O730" s="230"/>
      <c r="P730" s="230"/>
      <c r="Q730" s="230"/>
      <c r="R730" s="230"/>
      <c r="S730" s="230"/>
      <c r="T730" s="229"/>
      <c r="AT730" s="228" t="s">
        <v>117</v>
      </c>
      <c r="AU730" s="228" t="s">
        <v>42</v>
      </c>
      <c r="AV730" s="227" t="s">
        <v>42</v>
      </c>
      <c r="AW730" s="227" t="s">
        <v>19</v>
      </c>
      <c r="AX730" s="227" t="s">
        <v>37</v>
      </c>
      <c r="AY730" s="228" t="s">
        <v>108</v>
      </c>
    </row>
    <row r="731" spans="2:65" s="188" customFormat="1" ht="31.5" customHeight="1" x14ac:dyDescent="0.3">
      <c r="B731" s="207"/>
      <c r="C731" s="206" t="s">
        <v>898</v>
      </c>
      <c r="D731" s="206" t="s">
        <v>110</v>
      </c>
      <c r="E731" s="205" t="s">
        <v>846</v>
      </c>
      <c r="F731" s="200" t="s">
        <v>847</v>
      </c>
      <c r="G731" s="204" t="s">
        <v>113</v>
      </c>
      <c r="H731" s="203">
        <v>5.9050000000000002</v>
      </c>
      <c r="I731" s="202"/>
      <c r="J731" s="201">
        <f>ROUND(I731*H731,2)</f>
        <v>0</v>
      </c>
      <c r="K731" s="200" t="s">
        <v>114</v>
      </c>
      <c r="L731" s="189"/>
      <c r="M731" s="199" t="s">
        <v>1</v>
      </c>
      <c r="N731" s="224" t="s">
        <v>26</v>
      </c>
      <c r="O731" s="223"/>
      <c r="P731" s="222">
        <f>O731*H731</f>
        <v>0</v>
      </c>
      <c r="Q731" s="222">
        <v>0</v>
      </c>
      <c r="R731" s="222">
        <f>Q731*H731</f>
        <v>0</v>
      </c>
      <c r="S731" s="222">
        <v>0.05</v>
      </c>
      <c r="T731" s="221">
        <f>S731*H731</f>
        <v>0.29525000000000001</v>
      </c>
      <c r="AR731" s="193" t="s">
        <v>115</v>
      </c>
      <c r="AT731" s="193" t="s">
        <v>110</v>
      </c>
      <c r="AU731" s="193" t="s">
        <v>42</v>
      </c>
      <c r="AY731" s="193" t="s">
        <v>108</v>
      </c>
      <c r="BE731" s="194">
        <f>IF(N731="základní",J731,0)</f>
        <v>0</v>
      </c>
      <c r="BF731" s="194">
        <f>IF(N731="snížená",J731,0)</f>
        <v>0</v>
      </c>
      <c r="BG731" s="194">
        <f>IF(N731="zákl. přenesená",J731,0)</f>
        <v>0</v>
      </c>
      <c r="BH731" s="194">
        <f>IF(N731="sníž. přenesená",J731,0)</f>
        <v>0</v>
      </c>
      <c r="BI731" s="194">
        <f>IF(N731="nulová",J731,0)</f>
        <v>0</v>
      </c>
      <c r="BJ731" s="193" t="s">
        <v>38</v>
      </c>
      <c r="BK731" s="194">
        <f>ROUND(I731*H731,2)</f>
        <v>0</v>
      </c>
      <c r="BL731" s="193" t="s">
        <v>115</v>
      </c>
      <c r="BM731" s="193" t="s">
        <v>848</v>
      </c>
    </row>
    <row r="732" spans="2:65" s="227" customFormat="1" x14ac:dyDescent="0.3">
      <c r="B732" s="232"/>
      <c r="D732" s="240" t="s">
        <v>117</v>
      </c>
      <c r="E732" s="239" t="s">
        <v>1</v>
      </c>
      <c r="F732" s="238" t="s">
        <v>849</v>
      </c>
      <c r="H732" s="237">
        <v>5.9050000000000002</v>
      </c>
      <c r="I732" s="233"/>
      <c r="L732" s="232"/>
      <c r="M732" s="231"/>
      <c r="N732" s="230"/>
      <c r="O732" s="230"/>
      <c r="P732" s="230"/>
      <c r="Q732" s="230"/>
      <c r="R732" s="230"/>
      <c r="S732" s="230"/>
      <c r="T732" s="229"/>
      <c r="AT732" s="228" t="s">
        <v>117</v>
      </c>
      <c r="AU732" s="228" t="s">
        <v>42</v>
      </c>
      <c r="AV732" s="227" t="s">
        <v>42</v>
      </c>
      <c r="AW732" s="227" t="s">
        <v>19</v>
      </c>
      <c r="AX732" s="227" t="s">
        <v>37</v>
      </c>
      <c r="AY732" s="228" t="s">
        <v>108</v>
      </c>
    </row>
    <row r="733" spans="2:65" s="188" customFormat="1" ht="31.5" customHeight="1" x14ac:dyDescent="0.3">
      <c r="B733" s="207"/>
      <c r="C733" s="206" t="s">
        <v>906</v>
      </c>
      <c r="D733" s="206" t="s">
        <v>110</v>
      </c>
      <c r="E733" s="205" t="s">
        <v>851</v>
      </c>
      <c r="F733" s="200" t="s">
        <v>852</v>
      </c>
      <c r="G733" s="204" t="s">
        <v>113</v>
      </c>
      <c r="H733" s="203">
        <v>744.90099999999995</v>
      </c>
      <c r="I733" s="202"/>
      <c r="J733" s="201">
        <f>ROUND(I733*H733,2)</f>
        <v>0</v>
      </c>
      <c r="K733" s="200" t="s">
        <v>114</v>
      </c>
      <c r="L733" s="189"/>
      <c r="M733" s="199" t="s">
        <v>1</v>
      </c>
      <c r="N733" s="224" t="s">
        <v>26</v>
      </c>
      <c r="O733" s="223"/>
      <c r="P733" s="222">
        <f>O733*H733</f>
        <v>0</v>
      </c>
      <c r="Q733" s="222">
        <v>0</v>
      </c>
      <c r="R733" s="222">
        <f>Q733*H733</f>
        <v>0</v>
      </c>
      <c r="S733" s="222">
        <v>5.0000000000000001E-3</v>
      </c>
      <c r="T733" s="221">
        <f>S733*H733</f>
        <v>3.7245049999999997</v>
      </c>
      <c r="AR733" s="193" t="s">
        <v>115</v>
      </c>
      <c r="AT733" s="193" t="s">
        <v>110</v>
      </c>
      <c r="AU733" s="193" t="s">
        <v>42</v>
      </c>
      <c r="AY733" s="193" t="s">
        <v>108</v>
      </c>
      <c r="BE733" s="194">
        <f>IF(N733="základní",J733,0)</f>
        <v>0</v>
      </c>
      <c r="BF733" s="194">
        <f>IF(N733="snížená",J733,0)</f>
        <v>0</v>
      </c>
      <c r="BG733" s="194">
        <f>IF(N733="zákl. přenesená",J733,0)</f>
        <v>0</v>
      </c>
      <c r="BH733" s="194">
        <f>IF(N733="sníž. přenesená",J733,0)</f>
        <v>0</v>
      </c>
      <c r="BI733" s="194">
        <f>IF(N733="nulová",J733,0)</f>
        <v>0</v>
      </c>
      <c r="BJ733" s="193" t="s">
        <v>38</v>
      </c>
      <c r="BK733" s="194">
        <f>ROUND(I733*H733,2)</f>
        <v>0</v>
      </c>
      <c r="BL733" s="193" t="s">
        <v>115</v>
      </c>
      <c r="BM733" s="193" t="s">
        <v>853</v>
      </c>
    </row>
    <row r="734" spans="2:65" s="227" customFormat="1" x14ac:dyDescent="0.3">
      <c r="B734" s="232"/>
      <c r="D734" s="236" t="s">
        <v>117</v>
      </c>
      <c r="E734" s="228" t="s">
        <v>1</v>
      </c>
      <c r="F734" s="235" t="s">
        <v>388</v>
      </c>
      <c r="H734" s="234">
        <v>146.28299999999999</v>
      </c>
      <c r="I734" s="233"/>
      <c r="L734" s="232"/>
      <c r="M734" s="231"/>
      <c r="N734" s="230"/>
      <c r="O734" s="230"/>
      <c r="P734" s="230"/>
      <c r="Q734" s="230"/>
      <c r="R734" s="230"/>
      <c r="S734" s="230"/>
      <c r="T734" s="229"/>
      <c r="AT734" s="228" t="s">
        <v>117</v>
      </c>
      <c r="AU734" s="228" t="s">
        <v>42</v>
      </c>
      <c r="AV734" s="227" t="s">
        <v>42</v>
      </c>
      <c r="AW734" s="227" t="s">
        <v>19</v>
      </c>
      <c r="AX734" s="227" t="s">
        <v>37</v>
      </c>
      <c r="AY734" s="228" t="s">
        <v>108</v>
      </c>
    </row>
    <row r="735" spans="2:65" s="227" customFormat="1" x14ac:dyDescent="0.3">
      <c r="B735" s="232"/>
      <c r="D735" s="240" t="s">
        <v>117</v>
      </c>
      <c r="E735" s="239" t="s">
        <v>1</v>
      </c>
      <c r="F735" s="238" t="s">
        <v>390</v>
      </c>
      <c r="H735" s="237">
        <v>598.61800000000005</v>
      </c>
      <c r="I735" s="233"/>
      <c r="L735" s="232"/>
      <c r="M735" s="231"/>
      <c r="N735" s="230"/>
      <c r="O735" s="230"/>
      <c r="P735" s="230"/>
      <c r="Q735" s="230"/>
      <c r="R735" s="230"/>
      <c r="S735" s="230"/>
      <c r="T735" s="229"/>
      <c r="AT735" s="228" t="s">
        <v>117</v>
      </c>
      <c r="AU735" s="228" t="s">
        <v>42</v>
      </c>
      <c r="AV735" s="227" t="s">
        <v>42</v>
      </c>
      <c r="AW735" s="227" t="s">
        <v>19</v>
      </c>
      <c r="AX735" s="227" t="s">
        <v>37</v>
      </c>
      <c r="AY735" s="228" t="s">
        <v>108</v>
      </c>
    </row>
    <row r="736" spans="2:65" s="188" customFormat="1" ht="31.5" customHeight="1" x14ac:dyDescent="0.3">
      <c r="B736" s="207"/>
      <c r="C736" s="206" t="s">
        <v>912</v>
      </c>
      <c r="D736" s="206" t="s">
        <v>110</v>
      </c>
      <c r="E736" s="205" t="s">
        <v>855</v>
      </c>
      <c r="F736" s="200" t="s">
        <v>856</v>
      </c>
      <c r="G736" s="204" t="s">
        <v>113</v>
      </c>
      <c r="H736" s="203">
        <v>3.96</v>
      </c>
      <c r="I736" s="202"/>
      <c r="J736" s="201">
        <f>ROUND(I736*H736,2)</f>
        <v>0</v>
      </c>
      <c r="K736" s="200" t="s">
        <v>114</v>
      </c>
      <c r="L736" s="189"/>
      <c r="M736" s="199" t="s">
        <v>1</v>
      </c>
      <c r="N736" s="224" t="s">
        <v>26</v>
      </c>
      <c r="O736" s="223"/>
      <c r="P736" s="222">
        <f>O736*H736</f>
        <v>0</v>
      </c>
      <c r="Q736" s="222">
        <v>0</v>
      </c>
      <c r="R736" s="222">
        <f>Q736*H736</f>
        <v>0</v>
      </c>
      <c r="S736" s="222">
        <v>3.6999999999999998E-2</v>
      </c>
      <c r="T736" s="221">
        <f>S736*H736</f>
        <v>0.14651999999999998</v>
      </c>
      <c r="AR736" s="193" t="s">
        <v>115</v>
      </c>
      <c r="AT736" s="193" t="s">
        <v>110</v>
      </c>
      <c r="AU736" s="193" t="s">
        <v>42</v>
      </c>
      <c r="AY736" s="193" t="s">
        <v>108</v>
      </c>
      <c r="BE736" s="194">
        <f>IF(N736="základní",J736,0)</f>
        <v>0</v>
      </c>
      <c r="BF736" s="194">
        <f>IF(N736="snížená",J736,0)</f>
        <v>0</v>
      </c>
      <c r="BG736" s="194">
        <f>IF(N736="zákl. přenesená",J736,0)</f>
        <v>0</v>
      </c>
      <c r="BH736" s="194">
        <f>IF(N736="sníž. přenesená",J736,0)</f>
        <v>0</v>
      </c>
      <c r="BI736" s="194">
        <f>IF(N736="nulová",J736,0)</f>
        <v>0</v>
      </c>
      <c r="BJ736" s="193" t="s">
        <v>38</v>
      </c>
      <c r="BK736" s="194">
        <f>ROUND(I736*H736,2)</f>
        <v>0</v>
      </c>
      <c r="BL736" s="193" t="s">
        <v>115</v>
      </c>
      <c r="BM736" s="193" t="s">
        <v>857</v>
      </c>
    </row>
    <row r="737" spans="2:65" s="257" customFormat="1" x14ac:dyDescent="0.3">
      <c r="B737" s="262"/>
      <c r="D737" s="236" t="s">
        <v>117</v>
      </c>
      <c r="E737" s="258" t="s">
        <v>1</v>
      </c>
      <c r="F737" s="264" t="s">
        <v>322</v>
      </c>
      <c r="H737" s="258" t="s">
        <v>1</v>
      </c>
      <c r="I737" s="263"/>
      <c r="L737" s="262"/>
      <c r="M737" s="261"/>
      <c r="N737" s="260"/>
      <c r="O737" s="260"/>
      <c r="P737" s="260"/>
      <c r="Q737" s="260"/>
      <c r="R737" s="260"/>
      <c r="S737" s="260"/>
      <c r="T737" s="259"/>
      <c r="AT737" s="258" t="s">
        <v>117</v>
      </c>
      <c r="AU737" s="258" t="s">
        <v>42</v>
      </c>
      <c r="AV737" s="257" t="s">
        <v>38</v>
      </c>
      <c r="AW737" s="257" t="s">
        <v>19</v>
      </c>
      <c r="AX737" s="257" t="s">
        <v>37</v>
      </c>
      <c r="AY737" s="258" t="s">
        <v>108</v>
      </c>
    </row>
    <row r="738" spans="2:65" s="227" customFormat="1" x14ac:dyDescent="0.3">
      <c r="B738" s="232"/>
      <c r="D738" s="236" t="s">
        <v>117</v>
      </c>
      <c r="E738" s="228" t="s">
        <v>1</v>
      </c>
      <c r="F738" s="235" t="s">
        <v>323</v>
      </c>
      <c r="H738" s="234">
        <v>1.98</v>
      </c>
      <c r="I738" s="233"/>
      <c r="L738" s="232"/>
      <c r="M738" s="231"/>
      <c r="N738" s="230"/>
      <c r="O738" s="230"/>
      <c r="P738" s="230"/>
      <c r="Q738" s="230"/>
      <c r="R738" s="230"/>
      <c r="S738" s="230"/>
      <c r="T738" s="229"/>
      <c r="AT738" s="228" t="s">
        <v>117</v>
      </c>
      <c r="AU738" s="228" t="s">
        <v>42</v>
      </c>
      <c r="AV738" s="227" t="s">
        <v>42</v>
      </c>
      <c r="AW738" s="227" t="s">
        <v>19</v>
      </c>
      <c r="AX738" s="227" t="s">
        <v>37</v>
      </c>
      <c r="AY738" s="228" t="s">
        <v>108</v>
      </c>
    </row>
    <row r="739" spans="2:65" s="227" customFormat="1" x14ac:dyDescent="0.3">
      <c r="B739" s="232"/>
      <c r="D739" s="236" t="s">
        <v>117</v>
      </c>
      <c r="E739" s="228" t="s">
        <v>1</v>
      </c>
      <c r="F739" s="235" t="s">
        <v>324</v>
      </c>
      <c r="H739" s="234">
        <v>1.98</v>
      </c>
      <c r="I739" s="233"/>
      <c r="L739" s="232"/>
      <c r="M739" s="231"/>
      <c r="N739" s="230"/>
      <c r="O739" s="230"/>
      <c r="P739" s="230"/>
      <c r="Q739" s="230"/>
      <c r="R739" s="230"/>
      <c r="S739" s="230"/>
      <c r="T739" s="229"/>
      <c r="AT739" s="228" t="s">
        <v>117</v>
      </c>
      <c r="AU739" s="228" t="s">
        <v>42</v>
      </c>
      <c r="AV739" s="227" t="s">
        <v>42</v>
      </c>
      <c r="AW739" s="227" t="s">
        <v>19</v>
      </c>
      <c r="AX739" s="227" t="s">
        <v>37</v>
      </c>
      <c r="AY739" s="228" t="s">
        <v>108</v>
      </c>
    </row>
    <row r="740" spans="2:65" s="208" customFormat="1" ht="29.85" customHeight="1" x14ac:dyDescent="0.3">
      <c r="B740" s="216"/>
      <c r="D740" s="220" t="s">
        <v>36</v>
      </c>
      <c r="E740" s="219" t="s">
        <v>858</v>
      </c>
      <c r="F740" s="219" t="s">
        <v>859</v>
      </c>
      <c r="I740" s="218"/>
      <c r="J740" s="217">
        <f>BK740</f>
        <v>0</v>
      </c>
      <c r="L740" s="216"/>
      <c r="M740" s="215"/>
      <c r="N740" s="213"/>
      <c r="O740" s="213"/>
      <c r="P740" s="214">
        <f>SUM(P741:P753)</f>
        <v>0</v>
      </c>
      <c r="Q740" s="213"/>
      <c r="R740" s="214">
        <f>SUM(R741:R753)</f>
        <v>0</v>
      </c>
      <c r="S740" s="213"/>
      <c r="T740" s="212">
        <f>SUM(T741:T753)</f>
        <v>0</v>
      </c>
      <c r="AR740" s="210" t="s">
        <v>38</v>
      </c>
      <c r="AT740" s="211" t="s">
        <v>36</v>
      </c>
      <c r="AU740" s="211" t="s">
        <v>38</v>
      </c>
      <c r="AY740" s="210" t="s">
        <v>108</v>
      </c>
      <c r="BK740" s="209">
        <f>SUM(BK741:BK753)</f>
        <v>0</v>
      </c>
    </row>
    <row r="741" spans="2:65" s="188" customFormat="1" ht="22.5" customHeight="1" x14ac:dyDescent="0.3">
      <c r="B741" s="207"/>
      <c r="C741" s="206" t="s">
        <v>920</v>
      </c>
      <c r="D741" s="206" t="s">
        <v>110</v>
      </c>
      <c r="E741" s="205" t="s">
        <v>861</v>
      </c>
      <c r="F741" s="200" t="s">
        <v>862</v>
      </c>
      <c r="G741" s="204" t="s">
        <v>170</v>
      </c>
      <c r="H741" s="203">
        <v>114.307</v>
      </c>
      <c r="I741" s="202"/>
      <c r="J741" s="201">
        <f>ROUND(I741*H741,2)</f>
        <v>0</v>
      </c>
      <c r="K741" s="200" t="s">
        <v>140</v>
      </c>
      <c r="L741" s="189"/>
      <c r="M741" s="199" t="s">
        <v>1</v>
      </c>
      <c r="N741" s="224" t="s">
        <v>26</v>
      </c>
      <c r="O741" s="223"/>
      <c r="P741" s="222">
        <f>O741*H741</f>
        <v>0</v>
      </c>
      <c r="Q741" s="222">
        <v>0</v>
      </c>
      <c r="R741" s="222">
        <f>Q741*H741</f>
        <v>0</v>
      </c>
      <c r="S741" s="222">
        <v>0</v>
      </c>
      <c r="T741" s="221">
        <f>S741*H741</f>
        <v>0</v>
      </c>
      <c r="AR741" s="193" t="s">
        <v>115</v>
      </c>
      <c r="AT741" s="193" t="s">
        <v>110</v>
      </c>
      <c r="AU741" s="193" t="s">
        <v>42</v>
      </c>
      <c r="AY741" s="193" t="s">
        <v>108</v>
      </c>
      <c r="BE741" s="194">
        <f>IF(N741="základní",J741,0)</f>
        <v>0</v>
      </c>
      <c r="BF741" s="194">
        <f>IF(N741="snížená",J741,0)</f>
        <v>0</v>
      </c>
      <c r="BG741" s="194">
        <f>IF(N741="zákl. přenesená",J741,0)</f>
        <v>0</v>
      </c>
      <c r="BH741" s="194">
        <f>IF(N741="sníž. přenesená",J741,0)</f>
        <v>0</v>
      </c>
      <c r="BI741" s="194">
        <f>IF(N741="nulová",J741,0)</f>
        <v>0</v>
      </c>
      <c r="BJ741" s="193" t="s">
        <v>38</v>
      </c>
      <c r="BK741" s="194">
        <f>ROUND(I741*H741,2)</f>
        <v>0</v>
      </c>
      <c r="BL741" s="193" t="s">
        <v>115</v>
      </c>
      <c r="BM741" s="193" t="s">
        <v>863</v>
      </c>
    </row>
    <row r="742" spans="2:65" s="188" customFormat="1" ht="22.5" customHeight="1" x14ac:dyDescent="0.3">
      <c r="B742" s="207"/>
      <c r="C742" s="206" t="s">
        <v>928</v>
      </c>
      <c r="D742" s="206" t="s">
        <v>110</v>
      </c>
      <c r="E742" s="205" t="s">
        <v>865</v>
      </c>
      <c r="F742" s="200" t="s">
        <v>866</v>
      </c>
      <c r="G742" s="204" t="s">
        <v>170</v>
      </c>
      <c r="H742" s="203">
        <v>114.307</v>
      </c>
      <c r="I742" s="202"/>
      <c r="J742" s="201">
        <f>ROUND(I742*H742,2)</f>
        <v>0</v>
      </c>
      <c r="K742" s="200" t="s">
        <v>140</v>
      </c>
      <c r="L742" s="189"/>
      <c r="M742" s="199" t="s">
        <v>1</v>
      </c>
      <c r="N742" s="224" t="s">
        <v>26</v>
      </c>
      <c r="O742" s="223"/>
      <c r="P742" s="222">
        <f>O742*H742</f>
        <v>0</v>
      </c>
      <c r="Q742" s="222">
        <v>0</v>
      </c>
      <c r="R742" s="222">
        <f>Q742*H742</f>
        <v>0</v>
      </c>
      <c r="S742" s="222">
        <v>0</v>
      </c>
      <c r="T742" s="221">
        <f>S742*H742</f>
        <v>0</v>
      </c>
      <c r="AR742" s="193" t="s">
        <v>115</v>
      </c>
      <c r="AT742" s="193" t="s">
        <v>110</v>
      </c>
      <c r="AU742" s="193" t="s">
        <v>42</v>
      </c>
      <c r="AY742" s="193" t="s">
        <v>108</v>
      </c>
      <c r="BE742" s="194">
        <f>IF(N742="základní",J742,0)</f>
        <v>0</v>
      </c>
      <c r="BF742" s="194">
        <f>IF(N742="snížená",J742,0)</f>
        <v>0</v>
      </c>
      <c r="BG742" s="194">
        <f>IF(N742="zákl. přenesená",J742,0)</f>
        <v>0</v>
      </c>
      <c r="BH742" s="194">
        <f>IF(N742="sníž. přenesená",J742,0)</f>
        <v>0</v>
      </c>
      <c r="BI742" s="194">
        <f>IF(N742="nulová",J742,0)</f>
        <v>0</v>
      </c>
      <c r="BJ742" s="193" t="s">
        <v>38</v>
      </c>
      <c r="BK742" s="194">
        <f>ROUND(I742*H742,2)</f>
        <v>0</v>
      </c>
      <c r="BL742" s="193" t="s">
        <v>115</v>
      </c>
      <c r="BM742" s="193" t="s">
        <v>867</v>
      </c>
    </row>
    <row r="743" spans="2:65" s="188" customFormat="1" ht="22.5" customHeight="1" x14ac:dyDescent="0.3">
      <c r="B743" s="207"/>
      <c r="C743" s="206" t="s">
        <v>932</v>
      </c>
      <c r="D743" s="206" t="s">
        <v>110</v>
      </c>
      <c r="E743" s="205" t="s">
        <v>869</v>
      </c>
      <c r="F743" s="200" t="s">
        <v>870</v>
      </c>
      <c r="G743" s="204" t="s">
        <v>400</v>
      </c>
      <c r="H743" s="203">
        <v>16</v>
      </c>
      <c r="I743" s="202"/>
      <c r="J743" s="201">
        <f>ROUND(I743*H743,2)</f>
        <v>0</v>
      </c>
      <c r="K743" s="200" t="s">
        <v>140</v>
      </c>
      <c r="L743" s="189"/>
      <c r="M743" s="199" t="s">
        <v>1</v>
      </c>
      <c r="N743" s="224" t="s">
        <v>26</v>
      </c>
      <c r="O743" s="223"/>
      <c r="P743" s="222">
        <f>O743*H743</f>
        <v>0</v>
      </c>
      <c r="Q743" s="222">
        <v>0</v>
      </c>
      <c r="R743" s="222">
        <f>Q743*H743</f>
        <v>0</v>
      </c>
      <c r="S743" s="222">
        <v>0</v>
      </c>
      <c r="T743" s="221">
        <f>S743*H743</f>
        <v>0</v>
      </c>
      <c r="AR743" s="193" t="s">
        <v>115</v>
      </c>
      <c r="AT743" s="193" t="s">
        <v>110</v>
      </c>
      <c r="AU743" s="193" t="s">
        <v>42</v>
      </c>
      <c r="AY743" s="193" t="s">
        <v>108</v>
      </c>
      <c r="BE743" s="194">
        <f>IF(N743="základní",J743,0)</f>
        <v>0</v>
      </c>
      <c r="BF743" s="194">
        <f>IF(N743="snížená",J743,0)</f>
        <v>0</v>
      </c>
      <c r="BG743" s="194">
        <f>IF(N743="zákl. přenesená",J743,0)</f>
        <v>0</v>
      </c>
      <c r="BH743" s="194">
        <f>IF(N743="sníž. přenesená",J743,0)</f>
        <v>0</v>
      </c>
      <c r="BI743" s="194">
        <f>IF(N743="nulová",J743,0)</f>
        <v>0</v>
      </c>
      <c r="BJ743" s="193" t="s">
        <v>38</v>
      </c>
      <c r="BK743" s="194">
        <f>ROUND(I743*H743,2)</f>
        <v>0</v>
      </c>
      <c r="BL743" s="193" t="s">
        <v>115</v>
      </c>
      <c r="BM743" s="193" t="s">
        <v>871</v>
      </c>
    </row>
    <row r="744" spans="2:65" s="227" customFormat="1" x14ac:dyDescent="0.3">
      <c r="B744" s="232"/>
      <c r="D744" s="240" t="s">
        <v>117</v>
      </c>
      <c r="E744" s="239" t="s">
        <v>1</v>
      </c>
      <c r="F744" s="238" t="s">
        <v>872</v>
      </c>
      <c r="H744" s="237">
        <v>16</v>
      </c>
      <c r="I744" s="233"/>
      <c r="L744" s="232"/>
      <c r="M744" s="231"/>
      <c r="N744" s="230"/>
      <c r="O744" s="230"/>
      <c r="P744" s="230"/>
      <c r="Q744" s="230"/>
      <c r="R744" s="230"/>
      <c r="S744" s="230"/>
      <c r="T744" s="229"/>
      <c r="AT744" s="228" t="s">
        <v>117</v>
      </c>
      <c r="AU744" s="228" t="s">
        <v>42</v>
      </c>
      <c r="AV744" s="227" t="s">
        <v>42</v>
      </c>
      <c r="AW744" s="227" t="s">
        <v>19</v>
      </c>
      <c r="AX744" s="227" t="s">
        <v>37</v>
      </c>
      <c r="AY744" s="228" t="s">
        <v>108</v>
      </c>
    </row>
    <row r="745" spans="2:65" s="188" customFormat="1" ht="22.5" customHeight="1" x14ac:dyDescent="0.3">
      <c r="B745" s="207"/>
      <c r="C745" s="206" t="s">
        <v>937</v>
      </c>
      <c r="D745" s="206" t="s">
        <v>110</v>
      </c>
      <c r="E745" s="205" t="s">
        <v>874</v>
      </c>
      <c r="F745" s="200" t="s">
        <v>875</v>
      </c>
      <c r="G745" s="204" t="s">
        <v>400</v>
      </c>
      <c r="H745" s="203">
        <v>160</v>
      </c>
      <c r="I745" s="202"/>
      <c r="J745" s="201">
        <f>ROUND(I745*H745,2)</f>
        <v>0</v>
      </c>
      <c r="K745" s="200" t="s">
        <v>140</v>
      </c>
      <c r="L745" s="189"/>
      <c r="M745" s="199" t="s">
        <v>1</v>
      </c>
      <c r="N745" s="224" t="s">
        <v>26</v>
      </c>
      <c r="O745" s="223"/>
      <c r="P745" s="222">
        <f>O745*H745</f>
        <v>0</v>
      </c>
      <c r="Q745" s="222">
        <v>0</v>
      </c>
      <c r="R745" s="222">
        <f>Q745*H745</f>
        <v>0</v>
      </c>
      <c r="S745" s="222">
        <v>0</v>
      </c>
      <c r="T745" s="221">
        <f>S745*H745</f>
        <v>0</v>
      </c>
      <c r="AR745" s="193" t="s">
        <v>115</v>
      </c>
      <c r="AT745" s="193" t="s">
        <v>110</v>
      </c>
      <c r="AU745" s="193" t="s">
        <v>42</v>
      </c>
      <c r="AY745" s="193" t="s">
        <v>108</v>
      </c>
      <c r="BE745" s="194">
        <f>IF(N745="základní",J745,0)</f>
        <v>0</v>
      </c>
      <c r="BF745" s="194">
        <f>IF(N745="snížená",J745,0)</f>
        <v>0</v>
      </c>
      <c r="BG745" s="194">
        <f>IF(N745="zákl. přenesená",J745,0)</f>
        <v>0</v>
      </c>
      <c r="BH745" s="194">
        <f>IF(N745="sníž. přenesená",J745,0)</f>
        <v>0</v>
      </c>
      <c r="BI745" s="194">
        <f>IF(N745="nulová",J745,0)</f>
        <v>0</v>
      </c>
      <c r="BJ745" s="193" t="s">
        <v>38</v>
      </c>
      <c r="BK745" s="194">
        <f>ROUND(I745*H745,2)</f>
        <v>0</v>
      </c>
      <c r="BL745" s="193" t="s">
        <v>115</v>
      </c>
      <c r="BM745" s="193" t="s">
        <v>876</v>
      </c>
    </row>
    <row r="746" spans="2:65" s="227" customFormat="1" x14ac:dyDescent="0.3">
      <c r="B746" s="232"/>
      <c r="D746" s="240" t="s">
        <v>117</v>
      </c>
      <c r="E746" s="239" t="s">
        <v>1</v>
      </c>
      <c r="F746" s="238" t="s">
        <v>877</v>
      </c>
      <c r="H746" s="237">
        <v>160</v>
      </c>
      <c r="I746" s="233"/>
      <c r="L746" s="232"/>
      <c r="M746" s="231"/>
      <c r="N746" s="230"/>
      <c r="O746" s="230"/>
      <c r="P746" s="230"/>
      <c r="Q746" s="230"/>
      <c r="R746" s="230"/>
      <c r="S746" s="230"/>
      <c r="T746" s="229"/>
      <c r="AT746" s="228" t="s">
        <v>117</v>
      </c>
      <c r="AU746" s="228" t="s">
        <v>42</v>
      </c>
      <c r="AV746" s="227" t="s">
        <v>42</v>
      </c>
      <c r="AW746" s="227" t="s">
        <v>19</v>
      </c>
      <c r="AX746" s="227" t="s">
        <v>37</v>
      </c>
      <c r="AY746" s="228" t="s">
        <v>108</v>
      </c>
    </row>
    <row r="747" spans="2:65" s="188" customFormat="1" ht="22.5" customHeight="1" x14ac:dyDescent="0.3">
      <c r="B747" s="207"/>
      <c r="C747" s="206" t="s">
        <v>941</v>
      </c>
      <c r="D747" s="206" t="s">
        <v>110</v>
      </c>
      <c r="E747" s="205" t="s">
        <v>879</v>
      </c>
      <c r="F747" s="200" t="s">
        <v>880</v>
      </c>
      <c r="G747" s="204" t="s">
        <v>170</v>
      </c>
      <c r="H747" s="203">
        <v>114.307</v>
      </c>
      <c r="I747" s="202"/>
      <c r="J747" s="201">
        <f>ROUND(I747*H747,2)</f>
        <v>0</v>
      </c>
      <c r="K747" s="200" t="s">
        <v>140</v>
      </c>
      <c r="L747" s="189"/>
      <c r="M747" s="199" t="s">
        <v>1</v>
      </c>
      <c r="N747" s="224" t="s">
        <v>26</v>
      </c>
      <c r="O747" s="223"/>
      <c r="P747" s="222">
        <f>O747*H747</f>
        <v>0</v>
      </c>
      <c r="Q747" s="222">
        <v>0</v>
      </c>
      <c r="R747" s="222">
        <f>Q747*H747</f>
        <v>0</v>
      </c>
      <c r="S747" s="222">
        <v>0</v>
      </c>
      <c r="T747" s="221">
        <f>S747*H747</f>
        <v>0</v>
      </c>
      <c r="AR747" s="193" t="s">
        <v>115</v>
      </c>
      <c r="AT747" s="193" t="s">
        <v>110</v>
      </c>
      <c r="AU747" s="193" t="s">
        <v>42</v>
      </c>
      <c r="AY747" s="193" t="s">
        <v>108</v>
      </c>
      <c r="BE747" s="194">
        <f>IF(N747="základní",J747,0)</f>
        <v>0</v>
      </c>
      <c r="BF747" s="194">
        <f>IF(N747="snížená",J747,0)</f>
        <v>0</v>
      </c>
      <c r="BG747" s="194">
        <f>IF(N747="zákl. přenesená",J747,0)</f>
        <v>0</v>
      </c>
      <c r="BH747" s="194">
        <f>IF(N747="sníž. přenesená",J747,0)</f>
        <v>0</v>
      </c>
      <c r="BI747" s="194">
        <f>IF(N747="nulová",J747,0)</f>
        <v>0</v>
      </c>
      <c r="BJ747" s="193" t="s">
        <v>38</v>
      </c>
      <c r="BK747" s="194">
        <f>ROUND(I747*H747,2)</f>
        <v>0</v>
      </c>
      <c r="BL747" s="193" t="s">
        <v>115</v>
      </c>
      <c r="BM747" s="193" t="s">
        <v>881</v>
      </c>
    </row>
    <row r="748" spans="2:65" s="188" customFormat="1" ht="22.5" customHeight="1" x14ac:dyDescent="0.3">
      <c r="B748" s="207"/>
      <c r="C748" s="206" t="s">
        <v>945</v>
      </c>
      <c r="D748" s="206" t="s">
        <v>110</v>
      </c>
      <c r="E748" s="205" t="s">
        <v>883</v>
      </c>
      <c r="F748" s="200" t="s">
        <v>884</v>
      </c>
      <c r="G748" s="204" t="s">
        <v>170</v>
      </c>
      <c r="H748" s="203">
        <v>1257.377</v>
      </c>
      <c r="I748" s="202"/>
      <c r="J748" s="201">
        <f>ROUND(I748*H748,2)</f>
        <v>0</v>
      </c>
      <c r="K748" s="200" t="s">
        <v>140</v>
      </c>
      <c r="L748" s="189"/>
      <c r="M748" s="199" t="s">
        <v>1</v>
      </c>
      <c r="N748" s="224" t="s">
        <v>26</v>
      </c>
      <c r="O748" s="223"/>
      <c r="P748" s="222">
        <f>O748*H748</f>
        <v>0</v>
      </c>
      <c r="Q748" s="222">
        <v>0</v>
      </c>
      <c r="R748" s="222">
        <f>Q748*H748</f>
        <v>0</v>
      </c>
      <c r="S748" s="222">
        <v>0</v>
      </c>
      <c r="T748" s="221">
        <f>S748*H748</f>
        <v>0</v>
      </c>
      <c r="AR748" s="193" t="s">
        <v>115</v>
      </c>
      <c r="AT748" s="193" t="s">
        <v>110</v>
      </c>
      <c r="AU748" s="193" t="s">
        <v>42</v>
      </c>
      <c r="AY748" s="193" t="s">
        <v>108</v>
      </c>
      <c r="BE748" s="194">
        <f>IF(N748="základní",J748,0)</f>
        <v>0</v>
      </c>
      <c r="BF748" s="194">
        <f>IF(N748="snížená",J748,0)</f>
        <v>0</v>
      </c>
      <c r="BG748" s="194">
        <f>IF(N748="zákl. přenesená",J748,0)</f>
        <v>0</v>
      </c>
      <c r="BH748" s="194">
        <f>IF(N748="sníž. přenesená",J748,0)</f>
        <v>0</v>
      </c>
      <c r="BI748" s="194">
        <f>IF(N748="nulová",J748,0)</f>
        <v>0</v>
      </c>
      <c r="BJ748" s="193" t="s">
        <v>38</v>
      </c>
      <c r="BK748" s="194">
        <f>ROUND(I748*H748,2)</f>
        <v>0</v>
      </c>
      <c r="BL748" s="193" t="s">
        <v>115</v>
      </c>
      <c r="BM748" s="193" t="s">
        <v>885</v>
      </c>
    </row>
    <row r="749" spans="2:65" s="227" customFormat="1" x14ac:dyDescent="0.3">
      <c r="B749" s="232"/>
      <c r="D749" s="240" t="s">
        <v>117</v>
      </c>
      <c r="F749" s="238" t="s">
        <v>2131</v>
      </c>
      <c r="H749" s="237">
        <v>1257.377</v>
      </c>
      <c r="I749" s="233"/>
      <c r="L749" s="232"/>
      <c r="M749" s="231"/>
      <c r="N749" s="230"/>
      <c r="O749" s="230"/>
      <c r="P749" s="230"/>
      <c r="Q749" s="230"/>
      <c r="R749" s="230"/>
      <c r="S749" s="230"/>
      <c r="T749" s="229"/>
      <c r="AT749" s="228" t="s">
        <v>117</v>
      </c>
      <c r="AU749" s="228" t="s">
        <v>42</v>
      </c>
      <c r="AV749" s="227" t="s">
        <v>42</v>
      </c>
      <c r="AW749" s="227" t="s">
        <v>2</v>
      </c>
      <c r="AX749" s="227" t="s">
        <v>38</v>
      </c>
      <c r="AY749" s="228" t="s">
        <v>108</v>
      </c>
    </row>
    <row r="750" spans="2:65" s="188" customFormat="1" ht="22.5" customHeight="1" x14ac:dyDescent="0.3">
      <c r="B750" s="207"/>
      <c r="C750" s="206" t="s">
        <v>950</v>
      </c>
      <c r="D750" s="206" t="s">
        <v>110</v>
      </c>
      <c r="E750" s="205" t="s">
        <v>887</v>
      </c>
      <c r="F750" s="200" t="s">
        <v>888</v>
      </c>
      <c r="G750" s="204" t="s">
        <v>170</v>
      </c>
      <c r="H750" s="203">
        <v>105.23699999999999</v>
      </c>
      <c r="I750" s="202"/>
      <c r="J750" s="201">
        <f>ROUND(I750*H750,2)</f>
        <v>0</v>
      </c>
      <c r="K750" s="200" t="s">
        <v>140</v>
      </c>
      <c r="L750" s="189"/>
      <c r="M750" s="199" t="s">
        <v>1</v>
      </c>
      <c r="N750" s="224" t="s">
        <v>26</v>
      </c>
      <c r="O750" s="223"/>
      <c r="P750" s="222">
        <f>O750*H750</f>
        <v>0</v>
      </c>
      <c r="Q750" s="222">
        <v>0</v>
      </c>
      <c r="R750" s="222">
        <f>Q750*H750</f>
        <v>0</v>
      </c>
      <c r="S750" s="222">
        <v>0</v>
      </c>
      <c r="T750" s="221">
        <f>S750*H750</f>
        <v>0</v>
      </c>
      <c r="AR750" s="193" t="s">
        <v>115</v>
      </c>
      <c r="AT750" s="193" t="s">
        <v>110</v>
      </c>
      <c r="AU750" s="193" t="s">
        <v>42</v>
      </c>
      <c r="AY750" s="193" t="s">
        <v>108</v>
      </c>
      <c r="BE750" s="194">
        <f>IF(N750="základní",J750,0)</f>
        <v>0</v>
      </c>
      <c r="BF750" s="194">
        <f>IF(N750="snížená",J750,0)</f>
        <v>0</v>
      </c>
      <c r="BG750" s="194">
        <f>IF(N750="zákl. přenesená",J750,0)</f>
        <v>0</v>
      </c>
      <c r="BH750" s="194">
        <f>IF(N750="sníž. přenesená",J750,0)</f>
        <v>0</v>
      </c>
      <c r="BI750" s="194">
        <f>IF(N750="nulová",J750,0)</f>
        <v>0</v>
      </c>
      <c r="BJ750" s="193" t="s">
        <v>38</v>
      </c>
      <c r="BK750" s="194">
        <f>ROUND(I750*H750,2)</f>
        <v>0</v>
      </c>
      <c r="BL750" s="193" t="s">
        <v>115</v>
      </c>
      <c r="BM750" s="193" t="s">
        <v>889</v>
      </c>
    </row>
    <row r="751" spans="2:65" s="227" customFormat="1" x14ac:dyDescent="0.3">
      <c r="B751" s="232"/>
      <c r="D751" s="240" t="s">
        <v>117</v>
      </c>
      <c r="E751" s="239" t="s">
        <v>1</v>
      </c>
      <c r="F751" s="238" t="s">
        <v>890</v>
      </c>
      <c r="H751" s="237">
        <v>105.23699999999999</v>
      </c>
      <c r="I751" s="233"/>
      <c r="L751" s="232"/>
      <c r="M751" s="231"/>
      <c r="N751" s="230"/>
      <c r="O751" s="230"/>
      <c r="P751" s="230"/>
      <c r="Q751" s="230"/>
      <c r="R751" s="230"/>
      <c r="S751" s="230"/>
      <c r="T751" s="229"/>
      <c r="AT751" s="228" t="s">
        <v>117</v>
      </c>
      <c r="AU751" s="228" t="s">
        <v>42</v>
      </c>
      <c r="AV751" s="227" t="s">
        <v>42</v>
      </c>
      <c r="AW751" s="227" t="s">
        <v>19</v>
      </c>
      <c r="AX751" s="227" t="s">
        <v>37</v>
      </c>
      <c r="AY751" s="228" t="s">
        <v>108</v>
      </c>
    </row>
    <row r="752" spans="2:65" s="188" customFormat="1" ht="22.5" customHeight="1" x14ac:dyDescent="0.3">
      <c r="B752" s="207"/>
      <c r="C752" s="206" t="s">
        <v>955</v>
      </c>
      <c r="D752" s="206" t="s">
        <v>110</v>
      </c>
      <c r="E752" s="205" t="s">
        <v>892</v>
      </c>
      <c r="F752" s="200" t="s">
        <v>893</v>
      </c>
      <c r="G752" s="204" t="s">
        <v>170</v>
      </c>
      <c r="H752" s="203">
        <v>5.0270000000000001</v>
      </c>
      <c r="I752" s="202"/>
      <c r="J752" s="201">
        <f>ROUND(I752*H752,2)</f>
        <v>0</v>
      </c>
      <c r="K752" s="200" t="s">
        <v>140</v>
      </c>
      <c r="L752" s="189"/>
      <c r="M752" s="199" t="s">
        <v>1</v>
      </c>
      <c r="N752" s="224" t="s">
        <v>26</v>
      </c>
      <c r="O752" s="223"/>
      <c r="P752" s="222">
        <f>O752*H752</f>
        <v>0</v>
      </c>
      <c r="Q752" s="222">
        <v>0</v>
      </c>
      <c r="R752" s="222">
        <f>Q752*H752</f>
        <v>0</v>
      </c>
      <c r="S752" s="222">
        <v>0</v>
      </c>
      <c r="T752" s="221">
        <f>S752*H752</f>
        <v>0</v>
      </c>
      <c r="AR752" s="193" t="s">
        <v>115</v>
      </c>
      <c r="AT752" s="193" t="s">
        <v>110</v>
      </c>
      <c r="AU752" s="193" t="s">
        <v>42</v>
      </c>
      <c r="AY752" s="193" t="s">
        <v>108</v>
      </c>
      <c r="BE752" s="194">
        <f>IF(N752="základní",J752,0)</f>
        <v>0</v>
      </c>
      <c r="BF752" s="194">
        <f>IF(N752="snížená",J752,0)</f>
        <v>0</v>
      </c>
      <c r="BG752" s="194">
        <f>IF(N752="zákl. přenesená",J752,0)</f>
        <v>0</v>
      </c>
      <c r="BH752" s="194">
        <f>IF(N752="sníž. přenesená",J752,0)</f>
        <v>0</v>
      </c>
      <c r="BI752" s="194">
        <f>IF(N752="nulová",J752,0)</f>
        <v>0</v>
      </c>
      <c r="BJ752" s="193" t="s">
        <v>38</v>
      </c>
      <c r="BK752" s="194">
        <f>ROUND(I752*H752,2)</f>
        <v>0</v>
      </c>
      <c r="BL752" s="193" t="s">
        <v>115</v>
      </c>
      <c r="BM752" s="193" t="s">
        <v>894</v>
      </c>
    </row>
    <row r="753" spans="2:65" s="227" customFormat="1" x14ac:dyDescent="0.3">
      <c r="B753" s="232"/>
      <c r="D753" s="236" t="s">
        <v>117</v>
      </c>
      <c r="E753" s="228" t="s">
        <v>1</v>
      </c>
      <c r="F753" s="235" t="s">
        <v>895</v>
      </c>
      <c r="H753" s="234">
        <v>5.0270000000000001</v>
      </c>
      <c r="I753" s="233"/>
      <c r="L753" s="232"/>
      <c r="M753" s="231"/>
      <c r="N753" s="230"/>
      <c r="O753" s="230"/>
      <c r="P753" s="230"/>
      <c r="Q753" s="230"/>
      <c r="R753" s="230"/>
      <c r="S753" s="230"/>
      <c r="T753" s="229"/>
      <c r="AT753" s="228" t="s">
        <v>117</v>
      </c>
      <c r="AU753" s="228" t="s">
        <v>42</v>
      </c>
      <c r="AV753" s="227" t="s">
        <v>42</v>
      </c>
      <c r="AW753" s="227" t="s">
        <v>19</v>
      </c>
      <c r="AX753" s="227" t="s">
        <v>37</v>
      </c>
      <c r="AY753" s="228" t="s">
        <v>108</v>
      </c>
    </row>
    <row r="754" spans="2:65" s="208" customFormat="1" ht="29.85" customHeight="1" x14ac:dyDescent="0.3">
      <c r="B754" s="216"/>
      <c r="D754" s="220" t="s">
        <v>36</v>
      </c>
      <c r="E754" s="219" t="s">
        <v>896</v>
      </c>
      <c r="F754" s="219" t="s">
        <v>897</v>
      </c>
      <c r="I754" s="218"/>
      <c r="J754" s="217">
        <f>BK754</f>
        <v>0</v>
      </c>
      <c r="L754" s="216"/>
      <c r="M754" s="215"/>
      <c r="N754" s="213"/>
      <c r="O754" s="213"/>
      <c r="P754" s="214">
        <f>P755</f>
        <v>0</v>
      </c>
      <c r="Q754" s="213"/>
      <c r="R754" s="214">
        <f>R755</f>
        <v>0</v>
      </c>
      <c r="S754" s="213"/>
      <c r="T754" s="212">
        <f>T755</f>
        <v>0</v>
      </c>
      <c r="AR754" s="210" t="s">
        <v>38</v>
      </c>
      <c r="AT754" s="211" t="s">
        <v>36</v>
      </c>
      <c r="AU754" s="211" t="s">
        <v>38</v>
      </c>
      <c r="AY754" s="210" t="s">
        <v>108</v>
      </c>
      <c r="BK754" s="209">
        <f>BK755</f>
        <v>0</v>
      </c>
    </row>
    <row r="755" spans="2:65" s="188" customFormat="1" ht="22.5" customHeight="1" x14ac:dyDescent="0.3">
      <c r="B755" s="207"/>
      <c r="C755" s="206" t="s">
        <v>960</v>
      </c>
      <c r="D755" s="206" t="s">
        <v>110</v>
      </c>
      <c r="E755" s="205" t="s">
        <v>899</v>
      </c>
      <c r="F755" s="200" t="s">
        <v>900</v>
      </c>
      <c r="G755" s="204" t="s">
        <v>170</v>
      </c>
      <c r="H755" s="203">
        <v>101.913</v>
      </c>
      <c r="I755" s="202"/>
      <c r="J755" s="201">
        <f>ROUND(I755*H755,2)</f>
        <v>0</v>
      </c>
      <c r="K755" s="200" t="s">
        <v>140</v>
      </c>
      <c r="L755" s="189"/>
      <c r="M755" s="199" t="s">
        <v>1</v>
      </c>
      <c r="N755" s="224" t="s">
        <v>26</v>
      </c>
      <c r="O755" s="223"/>
      <c r="P755" s="222">
        <f>O755*H755</f>
        <v>0</v>
      </c>
      <c r="Q755" s="222">
        <v>0</v>
      </c>
      <c r="R755" s="222">
        <f>Q755*H755</f>
        <v>0</v>
      </c>
      <c r="S755" s="222">
        <v>0</v>
      </c>
      <c r="T755" s="221">
        <f>S755*H755</f>
        <v>0</v>
      </c>
      <c r="AR755" s="193" t="s">
        <v>115</v>
      </c>
      <c r="AT755" s="193" t="s">
        <v>110</v>
      </c>
      <c r="AU755" s="193" t="s">
        <v>42</v>
      </c>
      <c r="AY755" s="193" t="s">
        <v>108</v>
      </c>
      <c r="BE755" s="194">
        <f>IF(N755="základní",J755,0)</f>
        <v>0</v>
      </c>
      <c r="BF755" s="194">
        <f>IF(N755="snížená",J755,0)</f>
        <v>0</v>
      </c>
      <c r="BG755" s="194">
        <f>IF(N755="zákl. přenesená",J755,0)</f>
        <v>0</v>
      </c>
      <c r="BH755" s="194">
        <f>IF(N755="sníž. přenesená",J755,0)</f>
        <v>0</v>
      </c>
      <c r="BI755" s="194">
        <f>IF(N755="nulová",J755,0)</f>
        <v>0</v>
      </c>
      <c r="BJ755" s="193" t="s">
        <v>38</v>
      </c>
      <c r="BK755" s="194">
        <f>ROUND(I755*H755,2)</f>
        <v>0</v>
      </c>
      <c r="BL755" s="193" t="s">
        <v>115</v>
      </c>
      <c r="BM755" s="193" t="s">
        <v>901</v>
      </c>
    </row>
    <row r="756" spans="2:65" s="208" customFormat="1" ht="37.35" customHeight="1" x14ac:dyDescent="0.35">
      <c r="B756" s="216"/>
      <c r="D756" s="210" t="s">
        <v>36</v>
      </c>
      <c r="E756" s="226" t="s">
        <v>902</v>
      </c>
      <c r="F756" s="226" t="s">
        <v>903</v>
      </c>
      <c r="I756" s="218"/>
      <c r="J756" s="225">
        <f>BK756</f>
        <v>0</v>
      </c>
      <c r="L756" s="216"/>
      <c r="M756" s="215"/>
      <c r="N756" s="213"/>
      <c r="O756" s="213"/>
      <c r="P756" s="214">
        <f>P757+P793+P838+P877+P912+P920+P985+P1030+P1088+P1116+P1264+P1290+P1310+P1324</f>
        <v>0</v>
      </c>
      <c r="Q756" s="213"/>
      <c r="R756" s="214">
        <f>R757+R793+R838+R877+R912+R920+R985+R1030+R1088+R1116+R1264+R1290+R1310+R1324</f>
        <v>21.428103759999999</v>
      </c>
      <c r="S756" s="213"/>
      <c r="T756" s="212">
        <f>T757+T793+T838+T877+T912+T920+T985+T1030+T1088+T1116+T1264+T1290+T1310+T1324</f>
        <v>5.0265619999999993</v>
      </c>
      <c r="AR756" s="210" t="s">
        <v>42</v>
      </c>
      <c r="AT756" s="211" t="s">
        <v>36</v>
      </c>
      <c r="AU756" s="211" t="s">
        <v>37</v>
      </c>
      <c r="AY756" s="210" t="s">
        <v>108</v>
      </c>
      <c r="BK756" s="209">
        <f>BK757+BK793+BK838+BK877+BK912+BK920+BK985+BK1030+BK1088+BK1116+BK1264+BK1290+BK1310+BK1324</f>
        <v>0</v>
      </c>
    </row>
    <row r="757" spans="2:65" s="208" customFormat="1" ht="19.899999999999999" customHeight="1" x14ac:dyDescent="0.3">
      <c r="B757" s="216"/>
      <c r="D757" s="220" t="s">
        <v>36</v>
      </c>
      <c r="E757" s="219" t="s">
        <v>904</v>
      </c>
      <c r="F757" s="219" t="s">
        <v>905</v>
      </c>
      <c r="I757" s="218"/>
      <c r="J757" s="217">
        <f>BK757</f>
        <v>0</v>
      </c>
      <c r="L757" s="216"/>
      <c r="M757" s="215"/>
      <c r="N757" s="213"/>
      <c r="O757" s="213"/>
      <c r="P757" s="214">
        <f>SUM(P758:P792)</f>
        <v>0</v>
      </c>
      <c r="Q757" s="213"/>
      <c r="R757" s="214">
        <f>SUM(R758:R792)</f>
        <v>3.0307625000000002</v>
      </c>
      <c r="S757" s="213"/>
      <c r="T757" s="212">
        <f>SUM(T758:T792)</f>
        <v>0</v>
      </c>
      <c r="AR757" s="210" t="s">
        <v>42</v>
      </c>
      <c r="AT757" s="211" t="s">
        <v>36</v>
      </c>
      <c r="AU757" s="211" t="s">
        <v>38</v>
      </c>
      <c r="AY757" s="210" t="s">
        <v>108</v>
      </c>
      <c r="BK757" s="209">
        <f>SUM(BK758:BK792)</f>
        <v>0</v>
      </c>
    </row>
    <row r="758" spans="2:65" s="188" customFormat="1" ht="22.5" customHeight="1" x14ac:dyDescent="0.3">
      <c r="B758" s="207"/>
      <c r="C758" s="206" t="s">
        <v>966</v>
      </c>
      <c r="D758" s="206" t="s">
        <v>110</v>
      </c>
      <c r="E758" s="205" t="s">
        <v>907</v>
      </c>
      <c r="F758" s="200" t="s">
        <v>908</v>
      </c>
      <c r="G758" s="204" t="s">
        <v>113</v>
      </c>
      <c r="H758" s="203">
        <v>318.48599999999999</v>
      </c>
      <c r="I758" s="202"/>
      <c r="J758" s="201">
        <f>ROUND(I758*H758,2)</f>
        <v>0</v>
      </c>
      <c r="K758" s="200" t="s">
        <v>140</v>
      </c>
      <c r="L758" s="189"/>
      <c r="M758" s="199" t="s">
        <v>1</v>
      </c>
      <c r="N758" s="224" t="s">
        <v>26</v>
      </c>
      <c r="O758" s="223"/>
      <c r="P758" s="222">
        <f>O758*H758</f>
        <v>0</v>
      </c>
      <c r="Q758" s="222">
        <v>0</v>
      </c>
      <c r="R758" s="222">
        <f>Q758*H758</f>
        <v>0</v>
      </c>
      <c r="S758" s="222">
        <v>0</v>
      </c>
      <c r="T758" s="221">
        <f>S758*H758</f>
        <v>0</v>
      </c>
      <c r="AR758" s="193" t="s">
        <v>195</v>
      </c>
      <c r="AT758" s="193" t="s">
        <v>110</v>
      </c>
      <c r="AU758" s="193" t="s">
        <v>42</v>
      </c>
      <c r="AY758" s="193" t="s">
        <v>108</v>
      </c>
      <c r="BE758" s="194">
        <f>IF(N758="základní",J758,0)</f>
        <v>0</v>
      </c>
      <c r="BF758" s="194">
        <f>IF(N758="snížená",J758,0)</f>
        <v>0</v>
      </c>
      <c r="BG758" s="194">
        <f>IF(N758="zákl. přenesená",J758,0)</f>
        <v>0</v>
      </c>
      <c r="BH758" s="194">
        <f>IF(N758="sníž. přenesená",J758,0)</f>
        <v>0</v>
      </c>
      <c r="BI758" s="194">
        <f>IF(N758="nulová",J758,0)</f>
        <v>0</v>
      </c>
      <c r="BJ758" s="193" t="s">
        <v>38</v>
      </c>
      <c r="BK758" s="194">
        <f>ROUND(I758*H758,2)</f>
        <v>0</v>
      </c>
      <c r="BL758" s="193" t="s">
        <v>195</v>
      </c>
      <c r="BM758" s="193" t="s">
        <v>909</v>
      </c>
    </row>
    <row r="759" spans="2:65" s="227" customFormat="1" x14ac:dyDescent="0.3">
      <c r="B759" s="232"/>
      <c r="D759" s="236" t="s">
        <v>117</v>
      </c>
      <c r="E759" s="228" t="s">
        <v>1</v>
      </c>
      <c r="F759" s="235" t="s">
        <v>910</v>
      </c>
      <c r="H759" s="234">
        <v>9.9179999999999993</v>
      </c>
      <c r="I759" s="233"/>
      <c r="L759" s="232"/>
      <c r="M759" s="231"/>
      <c r="N759" s="230"/>
      <c r="O759" s="230"/>
      <c r="P759" s="230"/>
      <c r="Q759" s="230"/>
      <c r="R759" s="230"/>
      <c r="S759" s="230"/>
      <c r="T759" s="229"/>
      <c r="AT759" s="228" t="s">
        <v>117</v>
      </c>
      <c r="AU759" s="228" t="s">
        <v>42</v>
      </c>
      <c r="AV759" s="227" t="s">
        <v>42</v>
      </c>
      <c r="AW759" s="227" t="s">
        <v>19</v>
      </c>
      <c r="AX759" s="227" t="s">
        <v>37</v>
      </c>
      <c r="AY759" s="228" t="s">
        <v>108</v>
      </c>
    </row>
    <row r="760" spans="2:65" s="227" customFormat="1" x14ac:dyDescent="0.3">
      <c r="B760" s="232"/>
      <c r="D760" s="236" t="s">
        <v>117</v>
      </c>
      <c r="E760" s="228" t="s">
        <v>1</v>
      </c>
      <c r="F760" s="235" t="s">
        <v>734</v>
      </c>
      <c r="H760" s="234">
        <v>304.60000000000002</v>
      </c>
      <c r="I760" s="233"/>
      <c r="L760" s="232"/>
      <c r="M760" s="231"/>
      <c r="N760" s="230"/>
      <c r="O760" s="230"/>
      <c r="P760" s="230"/>
      <c r="Q760" s="230"/>
      <c r="R760" s="230"/>
      <c r="S760" s="230"/>
      <c r="T760" s="229"/>
      <c r="AT760" s="228" t="s">
        <v>117</v>
      </c>
      <c r="AU760" s="228" t="s">
        <v>42</v>
      </c>
      <c r="AV760" s="227" t="s">
        <v>42</v>
      </c>
      <c r="AW760" s="227" t="s">
        <v>19</v>
      </c>
      <c r="AX760" s="227" t="s">
        <v>37</v>
      </c>
      <c r="AY760" s="228" t="s">
        <v>108</v>
      </c>
    </row>
    <row r="761" spans="2:65" s="227" customFormat="1" x14ac:dyDescent="0.3">
      <c r="B761" s="232"/>
      <c r="D761" s="240" t="s">
        <v>117</v>
      </c>
      <c r="E761" s="239" t="s">
        <v>1</v>
      </c>
      <c r="F761" s="238" t="s">
        <v>911</v>
      </c>
      <c r="H761" s="237">
        <v>3.968</v>
      </c>
      <c r="I761" s="233"/>
      <c r="L761" s="232"/>
      <c r="M761" s="231"/>
      <c r="N761" s="230"/>
      <c r="O761" s="230"/>
      <c r="P761" s="230"/>
      <c r="Q761" s="230"/>
      <c r="R761" s="230"/>
      <c r="S761" s="230"/>
      <c r="T761" s="229"/>
      <c r="AT761" s="228" t="s">
        <v>117</v>
      </c>
      <c r="AU761" s="228" t="s">
        <v>42</v>
      </c>
      <c r="AV761" s="227" t="s">
        <v>42</v>
      </c>
      <c r="AW761" s="227" t="s">
        <v>19</v>
      </c>
      <c r="AX761" s="227" t="s">
        <v>37</v>
      </c>
      <c r="AY761" s="228" t="s">
        <v>108</v>
      </c>
    </row>
    <row r="762" spans="2:65" s="188" customFormat="1" ht="22.5" customHeight="1" x14ac:dyDescent="0.3">
      <c r="B762" s="207"/>
      <c r="C762" s="206" t="s">
        <v>972</v>
      </c>
      <c r="D762" s="206" t="s">
        <v>110</v>
      </c>
      <c r="E762" s="205" t="s">
        <v>913</v>
      </c>
      <c r="F762" s="200" t="s">
        <v>914</v>
      </c>
      <c r="G762" s="204" t="s">
        <v>113</v>
      </c>
      <c r="H762" s="203">
        <v>186.90600000000001</v>
      </c>
      <c r="I762" s="202"/>
      <c r="J762" s="201">
        <f>ROUND(I762*H762,2)</f>
        <v>0</v>
      </c>
      <c r="K762" s="200" t="s">
        <v>140</v>
      </c>
      <c r="L762" s="189"/>
      <c r="M762" s="199" t="s">
        <v>1</v>
      </c>
      <c r="N762" s="224" t="s">
        <v>26</v>
      </c>
      <c r="O762" s="223"/>
      <c r="P762" s="222">
        <f>O762*H762</f>
        <v>0</v>
      </c>
      <c r="Q762" s="222">
        <v>0</v>
      </c>
      <c r="R762" s="222">
        <f>Q762*H762</f>
        <v>0</v>
      </c>
      <c r="S762" s="222">
        <v>0</v>
      </c>
      <c r="T762" s="221">
        <f>S762*H762</f>
        <v>0</v>
      </c>
      <c r="AR762" s="193" t="s">
        <v>195</v>
      </c>
      <c r="AT762" s="193" t="s">
        <v>110</v>
      </c>
      <c r="AU762" s="193" t="s">
        <v>42</v>
      </c>
      <c r="AY762" s="193" t="s">
        <v>108</v>
      </c>
      <c r="BE762" s="194">
        <f>IF(N762="základní",J762,0)</f>
        <v>0</v>
      </c>
      <c r="BF762" s="194">
        <f>IF(N762="snížená",J762,0)</f>
        <v>0</v>
      </c>
      <c r="BG762" s="194">
        <f>IF(N762="zákl. přenesená",J762,0)</f>
        <v>0</v>
      </c>
      <c r="BH762" s="194">
        <f>IF(N762="sníž. přenesená",J762,0)</f>
        <v>0</v>
      </c>
      <c r="BI762" s="194">
        <f>IF(N762="nulová",J762,0)</f>
        <v>0</v>
      </c>
      <c r="BJ762" s="193" t="s">
        <v>38</v>
      </c>
      <c r="BK762" s="194">
        <f>ROUND(I762*H762,2)</f>
        <v>0</v>
      </c>
      <c r="BL762" s="193" t="s">
        <v>195</v>
      </c>
      <c r="BM762" s="193" t="s">
        <v>915</v>
      </c>
    </row>
    <row r="763" spans="2:65" s="257" customFormat="1" x14ac:dyDescent="0.3">
      <c r="B763" s="262"/>
      <c r="D763" s="236" t="s">
        <v>117</v>
      </c>
      <c r="E763" s="258" t="s">
        <v>1</v>
      </c>
      <c r="F763" s="264" t="s">
        <v>916</v>
      </c>
      <c r="H763" s="258" t="s">
        <v>1</v>
      </c>
      <c r="I763" s="263"/>
      <c r="L763" s="262"/>
      <c r="M763" s="261"/>
      <c r="N763" s="260"/>
      <c r="O763" s="260"/>
      <c r="P763" s="260"/>
      <c r="Q763" s="260"/>
      <c r="R763" s="260"/>
      <c r="S763" s="260"/>
      <c r="T763" s="259"/>
      <c r="AT763" s="258" t="s">
        <v>117</v>
      </c>
      <c r="AU763" s="258" t="s">
        <v>42</v>
      </c>
      <c r="AV763" s="257" t="s">
        <v>38</v>
      </c>
      <c r="AW763" s="257" t="s">
        <v>19</v>
      </c>
      <c r="AX763" s="257" t="s">
        <v>37</v>
      </c>
      <c r="AY763" s="258" t="s">
        <v>108</v>
      </c>
    </row>
    <row r="764" spans="2:65" s="227" customFormat="1" x14ac:dyDescent="0.3">
      <c r="B764" s="232"/>
      <c r="D764" s="236" t="s">
        <v>117</v>
      </c>
      <c r="E764" s="228" t="s">
        <v>1</v>
      </c>
      <c r="F764" s="235" t="s">
        <v>917</v>
      </c>
      <c r="H764" s="234">
        <v>81.239999999999995</v>
      </c>
      <c r="I764" s="233"/>
      <c r="L764" s="232"/>
      <c r="M764" s="231"/>
      <c r="N764" s="230"/>
      <c r="O764" s="230"/>
      <c r="P764" s="230"/>
      <c r="Q764" s="230"/>
      <c r="R764" s="230"/>
      <c r="S764" s="230"/>
      <c r="T764" s="229"/>
      <c r="AT764" s="228" t="s">
        <v>117</v>
      </c>
      <c r="AU764" s="228" t="s">
        <v>42</v>
      </c>
      <c r="AV764" s="227" t="s">
        <v>42</v>
      </c>
      <c r="AW764" s="227" t="s">
        <v>19</v>
      </c>
      <c r="AX764" s="227" t="s">
        <v>37</v>
      </c>
      <c r="AY764" s="228" t="s">
        <v>108</v>
      </c>
    </row>
    <row r="765" spans="2:65" s="257" customFormat="1" x14ac:dyDescent="0.3">
      <c r="B765" s="262"/>
      <c r="D765" s="236" t="s">
        <v>117</v>
      </c>
      <c r="E765" s="258" t="s">
        <v>1</v>
      </c>
      <c r="F765" s="264" t="s">
        <v>540</v>
      </c>
      <c r="H765" s="258" t="s">
        <v>1</v>
      </c>
      <c r="I765" s="263"/>
      <c r="L765" s="262"/>
      <c r="M765" s="261"/>
      <c r="N765" s="260"/>
      <c r="O765" s="260"/>
      <c r="P765" s="260"/>
      <c r="Q765" s="260"/>
      <c r="R765" s="260"/>
      <c r="S765" s="260"/>
      <c r="T765" s="259"/>
      <c r="AT765" s="258" t="s">
        <v>117</v>
      </c>
      <c r="AU765" s="258" t="s">
        <v>42</v>
      </c>
      <c r="AV765" s="257" t="s">
        <v>38</v>
      </c>
      <c r="AW765" s="257" t="s">
        <v>19</v>
      </c>
      <c r="AX765" s="257" t="s">
        <v>37</v>
      </c>
      <c r="AY765" s="258" t="s">
        <v>108</v>
      </c>
    </row>
    <row r="766" spans="2:65" s="227" customFormat="1" x14ac:dyDescent="0.3">
      <c r="B766" s="232"/>
      <c r="D766" s="236" t="s">
        <v>117</v>
      </c>
      <c r="E766" s="228" t="s">
        <v>1</v>
      </c>
      <c r="F766" s="235" t="s">
        <v>918</v>
      </c>
      <c r="H766" s="234">
        <v>84.215999999999994</v>
      </c>
      <c r="I766" s="233"/>
      <c r="L766" s="232"/>
      <c r="M766" s="231"/>
      <c r="N766" s="230"/>
      <c r="O766" s="230"/>
      <c r="P766" s="230"/>
      <c r="Q766" s="230"/>
      <c r="R766" s="230"/>
      <c r="S766" s="230"/>
      <c r="T766" s="229"/>
      <c r="AT766" s="228" t="s">
        <v>117</v>
      </c>
      <c r="AU766" s="228" t="s">
        <v>42</v>
      </c>
      <c r="AV766" s="227" t="s">
        <v>42</v>
      </c>
      <c r="AW766" s="227" t="s">
        <v>19</v>
      </c>
      <c r="AX766" s="227" t="s">
        <v>37</v>
      </c>
      <c r="AY766" s="228" t="s">
        <v>108</v>
      </c>
    </row>
    <row r="767" spans="2:65" s="257" customFormat="1" x14ac:dyDescent="0.3">
      <c r="B767" s="262"/>
      <c r="D767" s="236" t="s">
        <v>117</v>
      </c>
      <c r="E767" s="258" t="s">
        <v>1</v>
      </c>
      <c r="F767" s="264" t="s">
        <v>296</v>
      </c>
      <c r="H767" s="258" t="s">
        <v>1</v>
      </c>
      <c r="I767" s="263"/>
      <c r="L767" s="262"/>
      <c r="M767" s="261"/>
      <c r="N767" s="260"/>
      <c r="O767" s="260"/>
      <c r="P767" s="260"/>
      <c r="Q767" s="260"/>
      <c r="R767" s="260"/>
      <c r="S767" s="260"/>
      <c r="T767" s="259"/>
      <c r="AT767" s="258" t="s">
        <v>117</v>
      </c>
      <c r="AU767" s="258" t="s">
        <v>42</v>
      </c>
      <c r="AV767" s="257" t="s">
        <v>38</v>
      </c>
      <c r="AW767" s="257" t="s">
        <v>19</v>
      </c>
      <c r="AX767" s="257" t="s">
        <v>37</v>
      </c>
      <c r="AY767" s="258" t="s">
        <v>108</v>
      </c>
    </row>
    <row r="768" spans="2:65" s="227" customFormat="1" x14ac:dyDescent="0.3">
      <c r="B768" s="232"/>
      <c r="D768" s="240" t="s">
        <v>117</v>
      </c>
      <c r="E768" s="239" t="s">
        <v>1</v>
      </c>
      <c r="F768" s="238" t="s">
        <v>919</v>
      </c>
      <c r="H768" s="237">
        <v>21.45</v>
      </c>
      <c r="I768" s="233"/>
      <c r="L768" s="232"/>
      <c r="M768" s="231"/>
      <c r="N768" s="230"/>
      <c r="O768" s="230"/>
      <c r="P768" s="230"/>
      <c r="Q768" s="230"/>
      <c r="R768" s="230"/>
      <c r="S768" s="230"/>
      <c r="T768" s="229"/>
      <c r="AT768" s="228" t="s">
        <v>117</v>
      </c>
      <c r="AU768" s="228" t="s">
        <v>42</v>
      </c>
      <c r="AV768" s="227" t="s">
        <v>42</v>
      </c>
      <c r="AW768" s="227" t="s">
        <v>19</v>
      </c>
      <c r="AX768" s="227" t="s">
        <v>37</v>
      </c>
      <c r="AY768" s="228" t="s">
        <v>108</v>
      </c>
    </row>
    <row r="769" spans="2:65" s="188" customFormat="1" ht="22.5" customHeight="1" x14ac:dyDescent="0.3">
      <c r="B769" s="207"/>
      <c r="C769" s="252" t="s">
        <v>977</v>
      </c>
      <c r="D769" s="252" t="s">
        <v>186</v>
      </c>
      <c r="E769" s="251" t="s">
        <v>921</v>
      </c>
      <c r="F769" s="246" t="s">
        <v>922</v>
      </c>
      <c r="G769" s="250" t="s">
        <v>170</v>
      </c>
      <c r="H769" s="249">
        <v>0.152</v>
      </c>
      <c r="I769" s="248"/>
      <c r="J769" s="247">
        <f>ROUND(I769*H769,2)</f>
        <v>0</v>
      </c>
      <c r="K769" s="246" t="s">
        <v>140</v>
      </c>
      <c r="L769" s="245"/>
      <c r="M769" s="244" t="s">
        <v>1</v>
      </c>
      <c r="N769" s="243" t="s">
        <v>26</v>
      </c>
      <c r="O769" s="223"/>
      <c r="P769" s="222">
        <f>O769*H769</f>
        <v>0</v>
      </c>
      <c r="Q769" s="222">
        <v>1</v>
      </c>
      <c r="R769" s="222">
        <f>Q769*H769</f>
        <v>0.152</v>
      </c>
      <c r="S769" s="222">
        <v>0</v>
      </c>
      <c r="T769" s="221">
        <f>S769*H769</f>
        <v>0</v>
      </c>
      <c r="AR769" s="193" t="s">
        <v>282</v>
      </c>
      <c r="AT769" s="193" t="s">
        <v>186</v>
      </c>
      <c r="AU769" s="193" t="s">
        <v>42</v>
      </c>
      <c r="AY769" s="193" t="s">
        <v>108</v>
      </c>
      <c r="BE769" s="194">
        <f>IF(N769="základní",J769,0)</f>
        <v>0</v>
      </c>
      <c r="BF769" s="194">
        <f>IF(N769="snížená",J769,0)</f>
        <v>0</v>
      </c>
      <c r="BG769" s="194">
        <f>IF(N769="zákl. přenesená",J769,0)</f>
        <v>0</v>
      </c>
      <c r="BH769" s="194">
        <f>IF(N769="sníž. přenesená",J769,0)</f>
        <v>0</v>
      </c>
      <c r="BI769" s="194">
        <f>IF(N769="nulová",J769,0)</f>
        <v>0</v>
      </c>
      <c r="BJ769" s="193" t="s">
        <v>38</v>
      </c>
      <c r="BK769" s="194">
        <f>ROUND(I769*H769,2)</f>
        <v>0</v>
      </c>
      <c r="BL769" s="193" t="s">
        <v>195</v>
      </c>
      <c r="BM769" s="193" t="s">
        <v>923</v>
      </c>
    </row>
    <row r="770" spans="2:65" s="188" customFormat="1" ht="27" x14ac:dyDescent="0.3">
      <c r="B770" s="189"/>
      <c r="D770" s="236" t="s">
        <v>250</v>
      </c>
      <c r="F770" s="256" t="s">
        <v>924</v>
      </c>
      <c r="I770" s="255"/>
      <c r="L770" s="189"/>
      <c r="M770" s="254"/>
      <c r="N770" s="223"/>
      <c r="O770" s="223"/>
      <c r="P770" s="223"/>
      <c r="Q770" s="223"/>
      <c r="R770" s="223"/>
      <c r="S770" s="223"/>
      <c r="T770" s="253"/>
      <c r="AT770" s="193" t="s">
        <v>250</v>
      </c>
      <c r="AU770" s="193" t="s">
        <v>42</v>
      </c>
    </row>
    <row r="771" spans="2:65" s="227" customFormat="1" x14ac:dyDescent="0.3">
      <c r="B771" s="232"/>
      <c r="D771" s="236" t="s">
        <v>117</v>
      </c>
      <c r="E771" s="228" t="s">
        <v>1</v>
      </c>
      <c r="F771" s="235" t="s">
        <v>925</v>
      </c>
      <c r="H771" s="234">
        <v>318.48599999999999</v>
      </c>
      <c r="I771" s="233"/>
      <c r="L771" s="232"/>
      <c r="M771" s="231"/>
      <c r="N771" s="230"/>
      <c r="O771" s="230"/>
      <c r="P771" s="230"/>
      <c r="Q771" s="230"/>
      <c r="R771" s="230"/>
      <c r="S771" s="230"/>
      <c r="T771" s="229"/>
      <c r="AT771" s="228" t="s">
        <v>117</v>
      </c>
      <c r="AU771" s="228" t="s">
        <v>42</v>
      </c>
      <c r="AV771" s="227" t="s">
        <v>42</v>
      </c>
      <c r="AW771" s="227" t="s">
        <v>19</v>
      </c>
      <c r="AX771" s="227" t="s">
        <v>37</v>
      </c>
      <c r="AY771" s="228" t="s">
        <v>108</v>
      </c>
    </row>
    <row r="772" spans="2:65" s="227" customFormat="1" x14ac:dyDescent="0.3">
      <c r="B772" s="232"/>
      <c r="D772" s="236" t="s">
        <v>117</v>
      </c>
      <c r="E772" s="228" t="s">
        <v>1</v>
      </c>
      <c r="F772" s="235" t="s">
        <v>926</v>
      </c>
      <c r="H772" s="234">
        <v>186.90600000000001</v>
      </c>
      <c r="I772" s="233"/>
      <c r="L772" s="232"/>
      <c r="M772" s="231"/>
      <c r="N772" s="230"/>
      <c r="O772" s="230"/>
      <c r="P772" s="230"/>
      <c r="Q772" s="230"/>
      <c r="R772" s="230"/>
      <c r="S772" s="230"/>
      <c r="T772" s="229"/>
      <c r="AT772" s="228" t="s">
        <v>117</v>
      </c>
      <c r="AU772" s="228" t="s">
        <v>42</v>
      </c>
      <c r="AV772" s="227" t="s">
        <v>42</v>
      </c>
      <c r="AW772" s="227" t="s">
        <v>19</v>
      </c>
      <c r="AX772" s="227" t="s">
        <v>37</v>
      </c>
      <c r="AY772" s="228" t="s">
        <v>108</v>
      </c>
    </row>
    <row r="773" spans="2:65" s="227" customFormat="1" x14ac:dyDescent="0.3">
      <c r="B773" s="232"/>
      <c r="D773" s="240" t="s">
        <v>117</v>
      </c>
      <c r="F773" s="238" t="s">
        <v>927</v>
      </c>
      <c r="H773" s="237">
        <v>0.152</v>
      </c>
      <c r="I773" s="233"/>
      <c r="L773" s="232"/>
      <c r="M773" s="231"/>
      <c r="N773" s="230"/>
      <c r="O773" s="230"/>
      <c r="P773" s="230"/>
      <c r="Q773" s="230"/>
      <c r="R773" s="230"/>
      <c r="S773" s="230"/>
      <c r="T773" s="229"/>
      <c r="AT773" s="228" t="s">
        <v>117</v>
      </c>
      <c r="AU773" s="228" t="s">
        <v>42</v>
      </c>
      <c r="AV773" s="227" t="s">
        <v>42</v>
      </c>
      <c r="AW773" s="227" t="s">
        <v>2</v>
      </c>
      <c r="AX773" s="227" t="s">
        <v>38</v>
      </c>
      <c r="AY773" s="228" t="s">
        <v>108</v>
      </c>
    </row>
    <row r="774" spans="2:65" s="188" customFormat="1" ht="22.5" customHeight="1" x14ac:dyDescent="0.3">
      <c r="B774" s="207"/>
      <c r="C774" s="206" t="s">
        <v>983</v>
      </c>
      <c r="D774" s="206" t="s">
        <v>110</v>
      </c>
      <c r="E774" s="205" t="s">
        <v>929</v>
      </c>
      <c r="F774" s="200" t="s">
        <v>930</v>
      </c>
      <c r="G774" s="204" t="s">
        <v>113</v>
      </c>
      <c r="H774" s="203">
        <v>304.60000000000002</v>
      </c>
      <c r="I774" s="202"/>
      <c r="J774" s="201">
        <f>ROUND(I774*H774,2)</f>
        <v>0</v>
      </c>
      <c r="K774" s="200" t="s">
        <v>114</v>
      </c>
      <c r="L774" s="189"/>
      <c r="M774" s="199" t="s">
        <v>1</v>
      </c>
      <c r="N774" s="224" t="s">
        <v>26</v>
      </c>
      <c r="O774" s="223"/>
      <c r="P774" s="222">
        <f>O774*H774</f>
        <v>0</v>
      </c>
      <c r="Q774" s="222">
        <v>0</v>
      </c>
      <c r="R774" s="222">
        <f>Q774*H774</f>
        <v>0</v>
      </c>
      <c r="S774" s="222">
        <v>0</v>
      </c>
      <c r="T774" s="221">
        <f>S774*H774</f>
        <v>0</v>
      </c>
      <c r="AR774" s="193" t="s">
        <v>195</v>
      </c>
      <c r="AT774" s="193" t="s">
        <v>110</v>
      </c>
      <c r="AU774" s="193" t="s">
        <v>42</v>
      </c>
      <c r="AY774" s="193" t="s">
        <v>108</v>
      </c>
      <c r="BE774" s="194">
        <f>IF(N774="základní",J774,0)</f>
        <v>0</v>
      </c>
      <c r="BF774" s="194">
        <f>IF(N774="snížená",J774,0)</f>
        <v>0</v>
      </c>
      <c r="BG774" s="194">
        <f>IF(N774="zákl. přenesená",J774,0)</f>
        <v>0</v>
      </c>
      <c r="BH774" s="194">
        <f>IF(N774="sníž. přenesená",J774,0)</f>
        <v>0</v>
      </c>
      <c r="BI774" s="194">
        <f>IF(N774="nulová",J774,0)</f>
        <v>0</v>
      </c>
      <c r="BJ774" s="193" t="s">
        <v>38</v>
      </c>
      <c r="BK774" s="194">
        <f>ROUND(I774*H774,2)</f>
        <v>0</v>
      </c>
      <c r="BL774" s="193" t="s">
        <v>195</v>
      </c>
      <c r="BM774" s="193" t="s">
        <v>931</v>
      </c>
    </row>
    <row r="775" spans="2:65" s="227" customFormat="1" x14ac:dyDescent="0.3">
      <c r="B775" s="232"/>
      <c r="D775" s="240" t="s">
        <v>117</v>
      </c>
      <c r="E775" s="239" t="s">
        <v>1</v>
      </c>
      <c r="F775" s="238" t="s">
        <v>734</v>
      </c>
      <c r="H775" s="237">
        <v>304.60000000000002</v>
      </c>
      <c r="I775" s="233"/>
      <c r="L775" s="232"/>
      <c r="M775" s="231"/>
      <c r="N775" s="230"/>
      <c r="O775" s="230"/>
      <c r="P775" s="230"/>
      <c r="Q775" s="230"/>
      <c r="R775" s="230"/>
      <c r="S775" s="230"/>
      <c r="T775" s="229"/>
      <c r="AT775" s="228" t="s">
        <v>117</v>
      </c>
      <c r="AU775" s="228" t="s">
        <v>42</v>
      </c>
      <c r="AV775" s="227" t="s">
        <v>42</v>
      </c>
      <c r="AW775" s="227" t="s">
        <v>19</v>
      </c>
      <c r="AX775" s="227" t="s">
        <v>37</v>
      </c>
      <c r="AY775" s="228" t="s">
        <v>108</v>
      </c>
    </row>
    <row r="776" spans="2:65" s="188" customFormat="1" ht="22.5" customHeight="1" x14ac:dyDescent="0.3">
      <c r="B776" s="207"/>
      <c r="C776" s="252" t="s">
        <v>987</v>
      </c>
      <c r="D776" s="252" t="s">
        <v>186</v>
      </c>
      <c r="E776" s="251" t="s">
        <v>933</v>
      </c>
      <c r="F776" s="246" t="s">
        <v>934</v>
      </c>
      <c r="G776" s="250" t="s">
        <v>113</v>
      </c>
      <c r="H776" s="249">
        <v>350.29</v>
      </c>
      <c r="I776" s="248"/>
      <c r="J776" s="247">
        <f>ROUND(I776*H776,2)</f>
        <v>0</v>
      </c>
      <c r="K776" s="246" t="s">
        <v>114</v>
      </c>
      <c r="L776" s="245"/>
      <c r="M776" s="244" t="s">
        <v>1</v>
      </c>
      <c r="N776" s="243" t="s">
        <v>26</v>
      </c>
      <c r="O776" s="223"/>
      <c r="P776" s="222">
        <f>O776*H776</f>
        <v>0</v>
      </c>
      <c r="Q776" s="222">
        <v>6.4000000000000005E-4</v>
      </c>
      <c r="R776" s="222">
        <f>Q776*H776</f>
        <v>0.22418560000000004</v>
      </c>
      <c r="S776" s="222">
        <v>0</v>
      </c>
      <c r="T776" s="221">
        <f>S776*H776</f>
        <v>0</v>
      </c>
      <c r="AR776" s="193" t="s">
        <v>282</v>
      </c>
      <c r="AT776" s="193" t="s">
        <v>186</v>
      </c>
      <c r="AU776" s="193" t="s">
        <v>42</v>
      </c>
      <c r="AY776" s="193" t="s">
        <v>108</v>
      </c>
      <c r="BE776" s="194">
        <f>IF(N776="základní",J776,0)</f>
        <v>0</v>
      </c>
      <c r="BF776" s="194">
        <f>IF(N776="snížená",J776,0)</f>
        <v>0</v>
      </c>
      <c r="BG776" s="194">
        <f>IF(N776="zákl. přenesená",J776,0)</f>
        <v>0</v>
      </c>
      <c r="BH776" s="194">
        <f>IF(N776="sníž. přenesená",J776,0)</f>
        <v>0</v>
      </c>
      <c r="BI776" s="194">
        <f>IF(N776="nulová",J776,0)</f>
        <v>0</v>
      </c>
      <c r="BJ776" s="193" t="s">
        <v>38</v>
      </c>
      <c r="BK776" s="194">
        <f>ROUND(I776*H776,2)</f>
        <v>0</v>
      </c>
      <c r="BL776" s="193" t="s">
        <v>195</v>
      </c>
      <c r="BM776" s="193" t="s">
        <v>935</v>
      </c>
    </row>
    <row r="777" spans="2:65" s="227" customFormat="1" x14ac:dyDescent="0.3">
      <c r="B777" s="232"/>
      <c r="D777" s="240" t="s">
        <v>117</v>
      </c>
      <c r="F777" s="238" t="s">
        <v>936</v>
      </c>
      <c r="H777" s="237">
        <v>350.29</v>
      </c>
      <c r="I777" s="233"/>
      <c r="L777" s="232"/>
      <c r="M777" s="231"/>
      <c r="N777" s="230"/>
      <c r="O777" s="230"/>
      <c r="P777" s="230"/>
      <c r="Q777" s="230"/>
      <c r="R777" s="230"/>
      <c r="S777" s="230"/>
      <c r="T777" s="229"/>
      <c r="AT777" s="228" t="s">
        <v>117</v>
      </c>
      <c r="AU777" s="228" t="s">
        <v>42</v>
      </c>
      <c r="AV777" s="227" t="s">
        <v>42</v>
      </c>
      <c r="AW777" s="227" t="s">
        <v>2</v>
      </c>
      <c r="AX777" s="227" t="s">
        <v>38</v>
      </c>
      <c r="AY777" s="228" t="s">
        <v>108</v>
      </c>
    </row>
    <row r="778" spans="2:65" s="188" customFormat="1" ht="22.5" customHeight="1" x14ac:dyDescent="0.3">
      <c r="B778" s="207"/>
      <c r="C778" s="206" t="s">
        <v>991</v>
      </c>
      <c r="D778" s="206" t="s">
        <v>110</v>
      </c>
      <c r="E778" s="205" t="s">
        <v>938</v>
      </c>
      <c r="F778" s="200" t="s">
        <v>939</v>
      </c>
      <c r="G778" s="204" t="s">
        <v>113</v>
      </c>
      <c r="H778" s="203">
        <v>318.48599999999999</v>
      </c>
      <c r="I778" s="202"/>
      <c r="J778" s="201">
        <f>ROUND(I778*H778,2)</f>
        <v>0</v>
      </c>
      <c r="K778" s="200" t="s">
        <v>140</v>
      </c>
      <c r="L778" s="189"/>
      <c r="M778" s="199" t="s">
        <v>1</v>
      </c>
      <c r="N778" s="224" t="s">
        <v>26</v>
      </c>
      <c r="O778" s="223"/>
      <c r="P778" s="222">
        <f>O778*H778</f>
        <v>0</v>
      </c>
      <c r="Q778" s="222">
        <v>4.0000000000000002E-4</v>
      </c>
      <c r="R778" s="222">
        <f>Q778*H778</f>
        <v>0.12739439999999999</v>
      </c>
      <c r="S778" s="222">
        <v>0</v>
      </c>
      <c r="T778" s="221">
        <f>S778*H778</f>
        <v>0</v>
      </c>
      <c r="AR778" s="193" t="s">
        <v>195</v>
      </c>
      <c r="AT778" s="193" t="s">
        <v>110</v>
      </c>
      <c r="AU778" s="193" t="s">
        <v>42</v>
      </c>
      <c r="AY778" s="193" t="s">
        <v>108</v>
      </c>
      <c r="BE778" s="194">
        <f>IF(N778="základní",J778,0)</f>
        <v>0</v>
      </c>
      <c r="BF778" s="194">
        <f>IF(N778="snížená",J778,0)</f>
        <v>0</v>
      </c>
      <c r="BG778" s="194">
        <f>IF(N778="zákl. přenesená",J778,0)</f>
        <v>0</v>
      </c>
      <c r="BH778" s="194">
        <f>IF(N778="sníž. přenesená",J778,0)</f>
        <v>0</v>
      </c>
      <c r="BI778" s="194">
        <f>IF(N778="nulová",J778,0)</f>
        <v>0</v>
      </c>
      <c r="BJ778" s="193" t="s">
        <v>38</v>
      </c>
      <c r="BK778" s="194">
        <f>ROUND(I778*H778,2)</f>
        <v>0</v>
      </c>
      <c r="BL778" s="193" t="s">
        <v>195</v>
      </c>
      <c r="BM778" s="193" t="s">
        <v>940</v>
      </c>
    </row>
    <row r="779" spans="2:65" s="227" customFormat="1" x14ac:dyDescent="0.3">
      <c r="B779" s="232"/>
      <c r="D779" s="240" t="s">
        <v>117</v>
      </c>
      <c r="E779" s="239" t="s">
        <v>1</v>
      </c>
      <c r="F779" s="238" t="s">
        <v>925</v>
      </c>
      <c r="H779" s="237">
        <v>318.48599999999999</v>
      </c>
      <c r="I779" s="233"/>
      <c r="L779" s="232"/>
      <c r="M779" s="231"/>
      <c r="N779" s="230"/>
      <c r="O779" s="230"/>
      <c r="P779" s="230"/>
      <c r="Q779" s="230"/>
      <c r="R779" s="230"/>
      <c r="S779" s="230"/>
      <c r="T779" s="229"/>
      <c r="AT779" s="228" t="s">
        <v>117</v>
      </c>
      <c r="AU779" s="228" t="s">
        <v>42</v>
      </c>
      <c r="AV779" s="227" t="s">
        <v>42</v>
      </c>
      <c r="AW779" s="227" t="s">
        <v>19</v>
      </c>
      <c r="AX779" s="227" t="s">
        <v>37</v>
      </c>
      <c r="AY779" s="228" t="s">
        <v>108</v>
      </c>
    </row>
    <row r="780" spans="2:65" s="188" customFormat="1" ht="22.5" customHeight="1" x14ac:dyDescent="0.3">
      <c r="B780" s="207"/>
      <c r="C780" s="206" t="s">
        <v>997</v>
      </c>
      <c r="D780" s="206" t="s">
        <v>110</v>
      </c>
      <c r="E780" s="205" t="s">
        <v>942</v>
      </c>
      <c r="F780" s="200" t="s">
        <v>943</v>
      </c>
      <c r="G780" s="204" t="s">
        <v>113</v>
      </c>
      <c r="H780" s="203">
        <v>186.90600000000001</v>
      </c>
      <c r="I780" s="202"/>
      <c r="J780" s="201">
        <f>ROUND(I780*H780,2)</f>
        <v>0</v>
      </c>
      <c r="K780" s="200" t="s">
        <v>114</v>
      </c>
      <c r="L780" s="189"/>
      <c r="M780" s="199" t="s">
        <v>1</v>
      </c>
      <c r="N780" s="224" t="s">
        <v>26</v>
      </c>
      <c r="O780" s="223"/>
      <c r="P780" s="222">
        <f>O780*H780</f>
        <v>0</v>
      </c>
      <c r="Q780" s="222">
        <v>4.0000000000000002E-4</v>
      </c>
      <c r="R780" s="222">
        <f>Q780*H780</f>
        <v>7.4762400000000007E-2</v>
      </c>
      <c r="S780" s="222">
        <v>0</v>
      </c>
      <c r="T780" s="221">
        <f>S780*H780</f>
        <v>0</v>
      </c>
      <c r="AR780" s="193" t="s">
        <v>195</v>
      </c>
      <c r="AT780" s="193" t="s">
        <v>110</v>
      </c>
      <c r="AU780" s="193" t="s">
        <v>42</v>
      </c>
      <c r="AY780" s="193" t="s">
        <v>108</v>
      </c>
      <c r="BE780" s="194">
        <f>IF(N780="základní",J780,0)</f>
        <v>0</v>
      </c>
      <c r="BF780" s="194">
        <f>IF(N780="snížená",J780,0)</f>
        <v>0</v>
      </c>
      <c r="BG780" s="194">
        <f>IF(N780="zákl. přenesená",J780,0)</f>
        <v>0</v>
      </c>
      <c r="BH780" s="194">
        <f>IF(N780="sníž. přenesená",J780,0)</f>
        <v>0</v>
      </c>
      <c r="BI780" s="194">
        <f>IF(N780="nulová",J780,0)</f>
        <v>0</v>
      </c>
      <c r="BJ780" s="193" t="s">
        <v>38</v>
      </c>
      <c r="BK780" s="194">
        <f>ROUND(I780*H780,2)</f>
        <v>0</v>
      </c>
      <c r="BL780" s="193" t="s">
        <v>195</v>
      </c>
      <c r="BM780" s="193" t="s">
        <v>944</v>
      </c>
    </row>
    <row r="781" spans="2:65" s="227" customFormat="1" x14ac:dyDescent="0.3">
      <c r="B781" s="232"/>
      <c r="D781" s="240" t="s">
        <v>117</v>
      </c>
      <c r="E781" s="239" t="s">
        <v>1</v>
      </c>
      <c r="F781" s="238" t="s">
        <v>926</v>
      </c>
      <c r="H781" s="237">
        <v>186.90600000000001</v>
      </c>
      <c r="I781" s="233"/>
      <c r="L781" s="232"/>
      <c r="M781" s="231"/>
      <c r="N781" s="230"/>
      <c r="O781" s="230"/>
      <c r="P781" s="230"/>
      <c r="Q781" s="230"/>
      <c r="R781" s="230"/>
      <c r="S781" s="230"/>
      <c r="T781" s="229"/>
      <c r="AT781" s="228" t="s">
        <v>117</v>
      </c>
      <c r="AU781" s="228" t="s">
        <v>42</v>
      </c>
      <c r="AV781" s="227" t="s">
        <v>42</v>
      </c>
      <c r="AW781" s="227" t="s">
        <v>19</v>
      </c>
      <c r="AX781" s="227" t="s">
        <v>37</v>
      </c>
      <c r="AY781" s="228" t="s">
        <v>108</v>
      </c>
    </row>
    <row r="782" spans="2:65" s="188" customFormat="1" ht="22.5" customHeight="1" x14ac:dyDescent="0.3">
      <c r="B782" s="207"/>
      <c r="C782" s="252" t="s">
        <v>1001</v>
      </c>
      <c r="D782" s="252" t="s">
        <v>186</v>
      </c>
      <c r="E782" s="251" t="s">
        <v>946</v>
      </c>
      <c r="F782" s="246" t="s">
        <v>947</v>
      </c>
      <c r="G782" s="250" t="s">
        <v>113</v>
      </c>
      <c r="H782" s="249">
        <v>606.47</v>
      </c>
      <c r="I782" s="248"/>
      <c r="J782" s="247">
        <f>ROUND(I782*H782,2)</f>
        <v>0</v>
      </c>
      <c r="K782" s="246" t="s">
        <v>140</v>
      </c>
      <c r="L782" s="245"/>
      <c r="M782" s="244" t="s">
        <v>1</v>
      </c>
      <c r="N782" s="243" t="s">
        <v>26</v>
      </c>
      <c r="O782" s="223"/>
      <c r="P782" s="222">
        <f>O782*H782</f>
        <v>0</v>
      </c>
      <c r="Q782" s="222">
        <v>3.8800000000000002E-3</v>
      </c>
      <c r="R782" s="222">
        <f>Q782*H782</f>
        <v>2.3531036000000003</v>
      </c>
      <c r="S782" s="222">
        <v>0</v>
      </c>
      <c r="T782" s="221">
        <f>S782*H782</f>
        <v>0</v>
      </c>
      <c r="AR782" s="193" t="s">
        <v>282</v>
      </c>
      <c r="AT782" s="193" t="s">
        <v>186</v>
      </c>
      <c r="AU782" s="193" t="s">
        <v>42</v>
      </c>
      <c r="AY782" s="193" t="s">
        <v>108</v>
      </c>
      <c r="BE782" s="194">
        <f>IF(N782="základní",J782,0)</f>
        <v>0</v>
      </c>
      <c r="BF782" s="194">
        <f>IF(N782="snížená",J782,0)</f>
        <v>0</v>
      </c>
      <c r="BG782" s="194">
        <f>IF(N782="zákl. přenesená",J782,0)</f>
        <v>0</v>
      </c>
      <c r="BH782" s="194">
        <f>IF(N782="sníž. přenesená",J782,0)</f>
        <v>0</v>
      </c>
      <c r="BI782" s="194">
        <f>IF(N782="nulová",J782,0)</f>
        <v>0</v>
      </c>
      <c r="BJ782" s="193" t="s">
        <v>38</v>
      </c>
      <c r="BK782" s="194">
        <f>ROUND(I782*H782,2)</f>
        <v>0</v>
      </c>
      <c r="BL782" s="193" t="s">
        <v>195</v>
      </c>
      <c r="BM782" s="193" t="s">
        <v>948</v>
      </c>
    </row>
    <row r="783" spans="2:65" s="227" customFormat="1" x14ac:dyDescent="0.3">
      <c r="B783" s="232"/>
      <c r="D783" s="236" t="s">
        <v>117</v>
      </c>
      <c r="E783" s="228" t="s">
        <v>1</v>
      </c>
      <c r="F783" s="235" t="s">
        <v>925</v>
      </c>
      <c r="H783" s="234">
        <v>318.48599999999999</v>
      </c>
      <c r="I783" s="233"/>
      <c r="L783" s="232"/>
      <c r="M783" s="231"/>
      <c r="N783" s="230"/>
      <c r="O783" s="230"/>
      <c r="P783" s="230"/>
      <c r="Q783" s="230"/>
      <c r="R783" s="230"/>
      <c r="S783" s="230"/>
      <c r="T783" s="229"/>
      <c r="AT783" s="228" t="s">
        <v>117</v>
      </c>
      <c r="AU783" s="228" t="s">
        <v>42</v>
      </c>
      <c r="AV783" s="227" t="s">
        <v>42</v>
      </c>
      <c r="AW783" s="227" t="s">
        <v>19</v>
      </c>
      <c r="AX783" s="227" t="s">
        <v>37</v>
      </c>
      <c r="AY783" s="228" t="s">
        <v>108</v>
      </c>
    </row>
    <row r="784" spans="2:65" s="227" customFormat="1" x14ac:dyDescent="0.3">
      <c r="B784" s="232"/>
      <c r="D784" s="236" t="s">
        <v>117</v>
      </c>
      <c r="E784" s="228" t="s">
        <v>1</v>
      </c>
      <c r="F784" s="235" t="s">
        <v>926</v>
      </c>
      <c r="H784" s="234">
        <v>186.90600000000001</v>
      </c>
      <c r="I784" s="233"/>
      <c r="L784" s="232"/>
      <c r="M784" s="231"/>
      <c r="N784" s="230"/>
      <c r="O784" s="230"/>
      <c r="P784" s="230"/>
      <c r="Q784" s="230"/>
      <c r="R784" s="230"/>
      <c r="S784" s="230"/>
      <c r="T784" s="229"/>
      <c r="AT784" s="228" t="s">
        <v>117</v>
      </c>
      <c r="AU784" s="228" t="s">
        <v>42</v>
      </c>
      <c r="AV784" s="227" t="s">
        <v>42</v>
      </c>
      <c r="AW784" s="227" t="s">
        <v>19</v>
      </c>
      <c r="AX784" s="227" t="s">
        <v>37</v>
      </c>
      <c r="AY784" s="228" t="s">
        <v>108</v>
      </c>
    </row>
    <row r="785" spans="2:65" s="227" customFormat="1" x14ac:dyDescent="0.3">
      <c r="B785" s="232"/>
      <c r="D785" s="240" t="s">
        <v>117</v>
      </c>
      <c r="F785" s="238" t="s">
        <v>949</v>
      </c>
      <c r="H785" s="237">
        <v>606.47</v>
      </c>
      <c r="I785" s="233"/>
      <c r="L785" s="232"/>
      <c r="M785" s="231"/>
      <c r="N785" s="230"/>
      <c r="O785" s="230"/>
      <c r="P785" s="230"/>
      <c r="Q785" s="230"/>
      <c r="R785" s="230"/>
      <c r="S785" s="230"/>
      <c r="T785" s="229"/>
      <c r="AT785" s="228" t="s">
        <v>117</v>
      </c>
      <c r="AU785" s="228" t="s">
        <v>42</v>
      </c>
      <c r="AV785" s="227" t="s">
        <v>42</v>
      </c>
      <c r="AW785" s="227" t="s">
        <v>2</v>
      </c>
      <c r="AX785" s="227" t="s">
        <v>38</v>
      </c>
      <c r="AY785" s="228" t="s">
        <v>108</v>
      </c>
    </row>
    <row r="786" spans="2:65" s="188" customFormat="1" ht="31.5" customHeight="1" x14ac:dyDescent="0.3">
      <c r="B786" s="207"/>
      <c r="C786" s="206" t="s">
        <v>1005</v>
      </c>
      <c r="D786" s="206" t="s">
        <v>110</v>
      </c>
      <c r="E786" s="205" t="s">
        <v>951</v>
      </c>
      <c r="F786" s="200" t="s">
        <v>952</v>
      </c>
      <c r="G786" s="204" t="s">
        <v>113</v>
      </c>
      <c r="H786" s="203">
        <v>101.55</v>
      </c>
      <c r="I786" s="202"/>
      <c r="J786" s="201">
        <f>ROUND(I786*H786,2)</f>
        <v>0</v>
      </c>
      <c r="K786" s="200" t="s">
        <v>114</v>
      </c>
      <c r="L786" s="189"/>
      <c r="M786" s="199" t="s">
        <v>1</v>
      </c>
      <c r="N786" s="224" t="s">
        <v>26</v>
      </c>
      <c r="O786" s="223"/>
      <c r="P786" s="222">
        <f>O786*H786</f>
        <v>0</v>
      </c>
      <c r="Q786" s="222">
        <v>7.1000000000000002E-4</v>
      </c>
      <c r="R786" s="222">
        <f>Q786*H786</f>
        <v>7.2100499999999998E-2</v>
      </c>
      <c r="S786" s="222">
        <v>0</v>
      </c>
      <c r="T786" s="221">
        <f>S786*H786</f>
        <v>0</v>
      </c>
      <c r="AR786" s="193" t="s">
        <v>195</v>
      </c>
      <c r="AT786" s="193" t="s">
        <v>110</v>
      </c>
      <c r="AU786" s="193" t="s">
        <v>42</v>
      </c>
      <c r="AY786" s="193" t="s">
        <v>108</v>
      </c>
      <c r="BE786" s="194">
        <f>IF(N786="základní",J786,0)</f>
        <v>0</v>
      </c>
      <c r="BF786" s="194">
        <f>IF(N786="snížená",J786,0)</f>
        <v>0</v>
      </c>
      <c r="BG786" s="194">
        <f>IF(N786="zákl. přenesená",J786,0)</f>
        <v>0</v>
      </c>
      <c r="BH786" s="194">
        <f>IF(N786="sníž. přenesená",J786,0)</f>
        <v>0</v>
      </c>
      <c r="BI786" s="194">
        <f>IF(N786="nulová",J786,0)</f>
        <v>0</v>
      </c>
      <c r="BJ786" s="193" t="s">
        <v>38</v>
      </c>
      <c r="BK786" s="194">
        <f>ROUND(I786*H786,2)</f>
        <v>0</v>
      </c>
      <c r="BL786" s="193" t="s">
        <v>195</v>
      </c>
      <c r="BM786" s="193" t="s">
        <v>953</v>
      </c>
    </row>
    <row r="787" spans="2:65" s="257" customFormat="1" x14ac:dyDescent="0.3">
      <c r="B787" s="262"/>
      <c r="D787" s="236" t="s">
        <v>117</v>
      </c>
      <c r="E787" s="258" t="s">
        <v>1</v>
      </c>
      <c r="F787" s="264" t="s">
        <v>916</v>
      </c>
      <c r="H787" s="258" t="s">
        <v>1</v>
      </c>
      <c r="I787" s="263"/>
      <c r="L787" s="262"/>
      <c r="M787" s="261"/>
      <c r="N787" s="260"/>
      <c r="O787" s="260"/>
      <c r="P787" s="260"/>
      <c r="Q787" s="260"/>
      <c r="R787" s="260"/>
      <c r="S787" s="260"/>
      <c r="T787" s="259"/>
      <c r="AT787" s="258" t="s">
        <v>117</v>
      </c>
      <c r="AU787" s="258" t="s">
        <v>42</v>
      </c>
      <c r="AV787" s="257" t="s">
        <v>38</v>
      </c>
      <c r="AW787" s="257" t="s">
        <v>19</v>
      </c>
      <c r="AX787" s="257" t="s">
        <v>37</v>
      </c>
      <c r="AY787" s="258" t="s">
        <v>108</v>
      </c>
    </row>
    <row r="788" spans="2:65" s="227" customFormat="1" x14ac:dyDescent="0.3">
      <c r="B788" s="232"/>
      <c r="D788" s="240" t="s">
        <v>117</v>
      </c>
      <c r="E788" s="239" t="s">
        <v>1</v>
      </c>
      <c r="F788" s="238" t="s">
        <v>954</v>
      </c>
      <c r="H788" s="237">
        <v>101.55</v>
      </c>
      <c r="I788" s="233"/>
      <c r="L788" s="232"/>
      <c r="M788" s="231"/>
      <c r="N788" s="230"/>
      <c r="O788" s="230"/>
      <c r="P788" s="230"/>
      <c r="Q788" s="230"/>
      <c r="R788" s="230"/>
      <c r="S788" s="230"/>
      <c r="T788" s="229"/>
      <c r="AT788" s="228" t="s">
        <v>117</v>
      </c>
      <c r="AU788" s="228" t="s">
        <v>42</v>
      </c>
      <c r="AV788" s="227" t="s">
        <v>42</v>
      </c>
      <c r="AW788" s="227" t="s">
        <v>19</v>
      </c>
      <c r="AX788" s="227" t="s">
        <v>37</v>
      </c>
      <c r="AY788" s="228" t="s">
        <v>108</v>
      </c>
    </row>
    <row r="789" spans="2:65" s="188" customFormat="1" ht="22.5" customHeight="1" x14ac:dyDescent="0.3">
      <c r="B789" s="207"/>
      <c r="C789" s="206" t="s">
        <v>1009</v>
      </c>
      <c r="D789" s="206" t="s">
        <v>110</v>
      </c>
      <c r="E789" s="205" t="s">
        <v>956</v>
      </c>
      <c r="F789" s="200" t="s">
        <v>957</v>
      </c>
      <c r="G789" s="204" t="s">
        <v>400</v>
      </c>
      <c r="H789" s="203">
        <v>97.2</v>
      </c>
      <c r="I789" s="202"/>
      <c r="J789" s="201">
        <f>ROUND(I789*H789,2)</f>
        <v>0</v>
      </c>
      <c r="K789" s="200" t="s">
        <v>114</v>
      </c>
      <c r="L789" s="189"/>
      <c r="M789" s="199" t="s">
        <v>1</v>
      </c>
      <c r="N789" s="224" t="s">
        <v>26</v>
      </c>
      <c r="O789" s="223"/>
      <c r="P789" s="222">
        <f>O789*H789</f>
        <v>0</v>
      </c>
      <c r="Q789" s="222">
        <v>2.7999999999999998E-4</v>
      </c>
      <c r="R789" s="222">
        <f>Q789*H789</f>
        <v>2.7215999999999997E-2</v>
      </c>
      <c r="S789" s="222">
        <v>0</v>
      </c>
      <c r="T789" s="221">
        <f>S789*H789</f>
        <v>0</v>
      </c>
      <c r="AR789" s="193" t="s">
        <v>195</v>
      </c>
      <c r="AT789" s="193" t="s">
        <v>110</v>
      </c>
      <c r="AU789" s="193" t="s">
        <v>42</v>
      </c>
      <c r="AY789" s="193" t="s">
        <v>108</v>
      </c>
      <c r="BE789" s="194">
        <f>IF(N789="základní",J789,0)</f>
        <v>0</v>
      </c>
      <c r="BF789" s="194">
        <f>IF(N789="snížená",J789,0)</f>
        <v>0</v>
      </c>
      <c r="BG789" s="194">
        <f>IF(N789="zákl. přenesená",J789,0)</f>
        <v>0</v>
      </c>
      <c r="BH789" s="194">
        <f>IF(N789="sníž. přenesená",J789,0)</f>
        <v>0</v>
      </c>
      <c r="BI789" s="194">
        <f>IF(N789="nulová",J789,0)</f>
        <v>0</v>
      </c>
      <c r="BJ789" s="193" t="s">
        <v>38</v>
      </c>
      <c r="BK789" s="194">
        <f>ROUND(I789*H789,2)</f>
        <v>0</v>
      </c>
      <c r="BL789" s="193" t="s">
        <v>195</v>
      </c>
      <c r="BM789" s="193" t="s">
        <v>958</v>
      </c>
    </row>
    <row r="790" spans="2:65" s="257" customFormat="1" x14ac:dyDescent="0.3">
      <c r="B790" s="262"/>
      <c r="D790" s="236" t="s">
        <v>117</v>
      </c>
      <c r="E790" s="258" t="s">
        <v>1</v>
      </c>
      <c r="F790" s="264" t="s">
        <v>302</v>
      </c>
      <c r="H790" s="258" t="s">
        <v>1</v>
      </c>
      <c r="I790" s="263"/>
      <c r="L790" s="262"/>
      <c r="M790" s="261"/>
      <c r="N790" s="260"/>
      <c r="O790" s="260"/>
      <c r="P790" s="260"/>
      <c r="Q790" s="260"/>
      <c r="R790" s="260"/>
      <c r="S790" s="260"/>
      <c r="T790" s="259"/>
      <c r="AT790" s="258" t="s">
        <v>117</v>
      </c>
      <c r="AU790" s="258" t="s">
        <v>42</v>
      </c>
      <c r="AV790" s="257" t="s">
        <v>38</v>
      </c>
      <c r="AW790" s="257" t="s">
        <v>19</v>
      </c>
      <c r="AX790" s="257" t="s">
        <v>37</v>
      </c>
      <c r="AY790" s="258" t="s">
        <v>108</v>
      </c>
    </row>
    <row r="791" spans="2:65" s="227" customFormat="1" x14ac:dyDescent="0.3">
      <c r="B791" s="232"/>
      <c r="D791" s="240" t="s">
        <v>117</v>
      </c>
      <c r="E791" s="239" t="s">
        <v>1</v>
      </c>
      <c r="F791" s="238" t="s">
        <v>959</v>
      </c>
      <c r="H791" s="237">
        <v>97.2</v>
      </c>
      <c r="I791" s="233"/>
      <c r="L791" s="232"/>
      <c r="M791" s="231"/>
      <c r="N791" s="230"/>
      <c r="O791" s="230"/>
      <c r="P791" s="230"/>
      <c r="Q791" s="230"/>
      <c r="R791" s="230"/>
      <c r="S791" s="230"/>
      <c r="T791" s="229"/>
      <c r="AT791" s="228" t="s">
        <v>117</v>
      </c>
      <c r="AU791" s="228" t="s">
        <v>42</v>
      </c>
      <c r="AV791" s="227" t="s">
        <v>42</v>
      </c>
      <c r="AW791" s="227" t="s">
        <v>19</v>
      </c>
      <c r="AX791" s="227" t="s">
        <v>37</v>
      </c>
      <c r="AY791" s="228" t="s">
        <v>108</v>
      </c>
    </row>
    <row r="792" spans="2:65" s="188" customFormat="1" ht="22.5" customHeight="1" x14ac:dyDescent="0.3">
      <c r="B792" s="207"/>
      <c r="C792" s="206" t="s">
        <v>1016</v>
      </c>
      <c r="D792" s="206" t="s">
        <v>110</v>
      </c>
      <c r="E792" s="205" t="s">
        <v>961</v>
      </c>
      <c r="F792" s="200" t="s">
        <v>962</v>
      </c>
      <c r="G792" s="204" t="s">
        <v>170</v>
      </c>
      <c r="H792" s="203">
        <v>3.0310000000000001</v>
      </c>
      <c r="I792" s="202"/>
      <c r="J792" s="201">
        <f>ROUND(I792*H792,2)</f>
        <v>0</v>
      </c>
      <c r="K792" s="200" t="s">
        <v>140</v>
      </c>
      <c r="L792" s="189"/>
      <c r="M792" s="199" t="s">
        <v>1</v>
      </c>
      <c r="N792" s="224" t="s">
        <v>26</v>
      </c>
      <c r="O792" s="223"/>
      <c r="P792" s="222">
        <f>O792*H792</f>
        <v>0</v>
      </c>
      <c r="Q792" s="222">
        <v>0</v>
      </c>
      <c r="R792" s="222">
        <f>Q792*H792</f>
        <v>0</v>
      </c>
      <c r="S792" s="222">
        <v>0</v>
      </c>
      <c r="T792" s="221">
        <f>S792*H792</f>
        <v>0</v>
      </c>
      <c r="AR792" s="193" t="s">
        <v>195</v>
      </c>
      <c r="AT792" s="193" t="s">
        <v>110</v>
      </c>
      <c r="AU792" s="193" t="s">
        <v>42</v>
      </c>
      <c r="AY792" s="193" t="s">
        <v>108</v>
      </c>
      <c r="BE792" s="194">
        <f>IF(N792="základní",J792,0)</f>
        <v>0</v>
      </c>
      <c r="BF792" s="194">
        <f>IF(N792="snížená",J792,0)</f>
        <v>0</v>
      </c>
      <c r="BG792" s="194">
        <f>IF(N792="zákl. přenesená",J792,0)</f>
        <v>0</v>
      </c>
      <c r="BH792" s="194">
        <f>IF(N792="sníž. přenesená",J792,0)</f>
        <v>0</v>
      </c>
      <c r="BI792" s="194">
        <f>IF(N792="nulová",J792,0)</f>
        <v>0</v>
      </c>
      <c r="BJ792" s="193" t="s">
        <v>38</v>
      </c>
      <c r="BK792" s="194">
        <f>ROUND(I792*H792,2)</f>
        <v>0</v>
      </c>
      <c r="BL792" s="193" t="s">
        <v>195</v>
      </c>
      <c r="BM792" s="193" t="s">
        <v>963</v>
      </c>
    </row>
    <row r="793" spans="2:65" s="208" customFormat="1" ht="29.85" customHeight="1" x14ac:dyDescent="0.3">
      <c r="B793" s="216"/>
      <c r="D793" s="220" t="s">
        <v>36</v>
      </c>
      <c r="E793" s="219" t="s">
        <v>964</v>
      </c>
      <c r="F793" s="219" t="s">
        <v>965</v>
      </c>
      <c r="I793" s="218"/>
      <c r="J793" s="217">
        <f>BK793</f>
        <v>0</v>
      </c>
      <c r="L793" s="216"/>
      <c r="M793" s="215"/>
      <c r="N793" s="213"/>
      <c r="O793" s="213"/>
      <c r="P793" s="214">
        <f>SUM(P794:P837)</f>
        <v>0</v>
      </c>
      <c r="Q793" s="213"/>
      <c r="R793" s="214">
        <f>SUM(R794:R837)</f>
        <v>6.103312000000001E-2</v>
      </c>
      <c r="S793" s="213"/>
      <c r="T793" s="212">
        <f>SUM(T794:T837)</f>
        <v>0</v>
      </c>
      <c r="AR793" s="210" t="s">
        <v>42</v>
      </c>
      <c r="AT793" s="211" t="s">
        <v>36</v>
      </c>
      <c r="AU793" s="211" t="s">
        <v>38</v>
      </c>
      <c r="AY793" s="210" t="s">
        <v>108</v>
      </c>
      <c r="BK793" s="209">
        <f>SUM(BK794:BK837)</f>
        <v>0</v>
      </c>
    </row>
    <row r="794" spans="2:65" s="188" customFormat="1" ht="31.5" customHeight="1" x14ac:dyDescent="0.3">
      <c r="B794" s="207"/>
      <c r="C794" s="206" t="s">
        <v>1023</v>
      </c>
      <c r="D794" s="206" t="s">
        <v>110</v>
      </c>
      <c r="E794" s="205" t="s">
        <v>967</v>
      </c>
      <c r="F794" s="200" t="s">
        <v>968</v>
      </c>
      <c r="G794" s="204" t="s">
        <v>113</v>
      </c>
      <c r="H794" s="203">
        <v>5.16</v>
      </c>
      <c r="I794" s="202"/>
      <c r="J794" s="201">
        <f>ROUND(I794*H794,2)</f>
        <v>0</v>
      </c>
      <c r="K794" s="200" t="s">
        <v>114</v>
      </c>
      <c r="L794" s="189"/>
      <c r="M794" s="199" t="s">
        <v>1</v>
      </c>
      <c r="N794" s="224" t="s">
        <v>26</v>
      </c>
      <c r="O794" s="223"/>
      <c r="P794" s="222">
        <f>O794*H794</f>
        <v>0</v>
      </c>
      <c r="Q794" s="222">
        <v>0</v>
      </c>
      <c r="R794" s="222">
        <f>Q794*H794</f>
        <v>0</v>
      </c>
      <c r="S794" s="222">
        <v>0</v>
      </c>
      <c r="T794" s="221">
        <f>S794*H794</f>
        <v>0</v>
      </c>
      <c r="AR794" s="193" t="s">
        <v>195</v>
      </c>
      <c r="AT794" s="193" t="s">
        <v>110</v>
      </c>
      <c r="AU794" s="193" t="s">
        <v>42</v>
      </c>
      <c r="AY794" s="193" t="s">
        <v>108</v>
      </c>
      <c r="BE794" s="194">
        <f>IF(N794="základní",J794,0)</f>
        <v>0</v>
      </c>
      <c r="BF794" s="194">
        <f>IF(N794="snížená",J794,0)</f>
        <v>0</v>
      </c>
      <c r="BG794" s="194">
        <f>IF(N794="zákl. přenesená",J794,0)</f>
        <v>0</v>
      </c>
      <c r="BH794" s="194">
        <f>IF(N794="sníž. přenesená",J794,0)</f>
        <v>0</v>
      </c>
      <c r="BI794" s="194">
        <f>IF(N794="nulová",J794,0)</f>
        <v>0</v>
      </c>
      <c r="BJ794" s="193" t="s">
        <v>38</v>
      </c>
      <c r="BK794" s="194">
        <f>ROUND(I794*H794,2)</f>
        <v>0</v>
      </c>
      <c r="BL794" s="193" t="s">
        <v>195</v>
      </c>
      <c r="BM794" s="193" t="s">
        <v>969</v>
      </c>
    </row>
    <row r="795" spans="2:65" s="257" customFormat="1" x14ac:dyDescent="0.3">
      <c r="B795" s="262"/>
      <c r="D795" s="236" t="s">
        <v>117</v>
      </c>
      <c r="E795" s="258" t="s">
        <v>1</v>
      </c>
      <c r="F795" s="264" t="s">
        <v>322</v>
      </c>
      <c r="H795" s="258" t="s">
        <v>1</v>
      </c>
      <c r="I795" s="263"/>
      <c r="L795" s="262"/>
      <c r="M795" s="261"/>
      <c r="N795" s="260"/>
      <c r="O795" s="260"/>
      <c r="P795" s="260"/>
      <c r="Q795" s="260"/>
      <c r="R795" s="260"/>
      <c r="S795" s="260"/>
      <c r="T795" s="259"/>
      <c r="AT795" s="258" t="s">
        <v>117</v>
      </c>
      <c r="AU795" s="258" t="s">
        <v>42</v>
      </c>
      <c r="AV795" s="257" t="s">
        <v>38</v>
      </c>
      <c r="AW795" s="257" t="s">
        <v>19</v>
      </c>
      <c r="AX795" s="257" t="s">
        <v>37</v>
      </c>
      <c r="AY795" s="258" t="s">
        <v>108</v>
      </c>
    </row>
    <row r="796" spans="2:65" s="227" customFormat="1" x14ac:dyDescent="0.3">
      <c r="B796" s="232"/>
      <c r="D796" s="236" t="s">
        <v>117</v>
      </c>
      <c r="E796" s="228" t="s">
        <v>1</v>
      </c>
      <c r="F796" s="235" t="s">
        <v>970</v>
      </c>
      <c r="H796" s="234">
        <v>2.58</v>
      </c>
      <c r="I796" s="233"/>
      <c r="L796" s="232"/>
      <c r="M796" s="231"/>
      <c r="N796" s="230"/>
      <c r="O796" s="230"/>
      <c r="P796" s="230"/>
      <c r="Q796" s="230"/>
      <c r="R796" s="230"/>
      <c r="S796" s="230"/>
      <c r="T796" s="229"/>
      <c r="AT796" s="228" t="s">
        <v>117</v>
      </c>
      <c r="AU796" s="228" t="s">
        <v>42</v>
      </c>
      <c r="AV796" s="227" t="s">
        <v>42</v>
      </c>
      <c r="AW796" s="227" t="s">
        <v>19</v>
      </c>
      <c r="AX796" s="227" t="s">
        <v>37</v>
      </c>
      <c r="AY796" s="228" t="s">
        <v>108</v>
      </c>
    </row>
    <row r="797" spans="2:65" s="227" customFormat="1" x14ac:dyDescent="0.3">
      <c r="B797" s="232"/>
      <c r="D797" s="240" t="s">
        <v>117</v>
      </c>
      <c r="E797" s="239" t="s">
        <v>1</v>
      </c>
      <c r="F797" s="238" t="s">
        <v>971</v>
      </c>
      <c r="H797" s="237">
        <v>2.58</v>
      </c>
      <c r="I797" s="233"/>
      <c r="L797" s="232"/>
      <c r="M797" s="231"/>
      <c r="N797" s="230"/>
      <c r="O797" s="230"/>
      <c r="P797" s="230"/>
      <c r="Q797" s="230"/>
      <c r="R797" s="230"/>
      <c r="S797" s="230"/>
      <c r="T797" s="229"/>
      <c r="AT797" s="228" t="s">
        <v>117</v>
      </c>
      <c r="AU797" s="228" t="s">
        <v>42</v>
      </c>
      <c r="AV797" s="227" t="s">
        <v>42</v>
      </c>
      <c r="AW797" s="227" t="s">
        <v>19</v>
      </c>
      <c r="AX797" s="227" t="s">
        <v>37</v>
      </c>
      <c r="AY797" s="228" t="s">
        <v>108</v>
      </c>
    </row>
    <row r="798" spans="2:65" s="188" customFormat="1" ht="22.5" customHeight="1" x14ac:dyDescent="0.3">
      <c r="B798" s="207"/>
      <c r="C798" s="252" t="s">
        <v>1029</v>
      </c>
      <c r="D798" s="252" t="s">
        <v>186</v>
      </c>
      <c r="E798" s="251" t="s">
        <v>973</v>
      </c>
      <c r="F798" s="246" t="s">
        <v>974</v>
      </c>
      <c r="G798" s="250" t="s">
        <v>113</v>
      </c>
      <c r="H798" s="249">
        <v>5.9340000000000002</v>
      </c>
      <c r="I798" s="248"/>
      <c r="J798" s="247">
        <f>ROUND(I798*H798,2)</f>
        <v>0</v>
      </c>
      <c r="K798" s="246" t="s">
        <v>114</v>
      </c>
      <c r="L798" s="245"/>
      <c r="M798" s="244" t="s">
        <v>1</v>
      </c>
      <c r="N798" s="243" t="s">
        <v>26</v>
      </c>
      <c r="O798" s="223"/>
      <c r="P798" s="222">
        <f>O798*H798</f>
        <v>0</v>
      </c>
      <c r="Q798" s="222">
        <v>2.5400000000000002E-3</v>
      </c>
      <c r="R798" s="222">
        <f>Q798*H798</f>
        <v>1.5072360000000002E-2</v>
      </c>
      <c r="S798" s="222">
        <v>0</v>
      </c>
      <c r="T798" s="221">
        <f>S798*H798</f>
        <v>0</v>
      </c>
      <c r="AR798" s="193" t="s">
        <v>282</v>
      </c>
      <c r="AT798" s="193" t="s">
        <v>186</v>
      </c>
      <c r="AU798" s="193" t="s">
        <v>42</v>
      </c>
      <c r="AY798" s="193" t="s">
        <v>108</v>
      </c>
      <c r="BE798" s="194">
        <f>IF(N798="základní",J798,0)</f>
        <v>0</v>
      </c>
      <c r="BF798" s="194">
        <f>IF(N798="snížená",J798,0)</f>
        <v>0</v>
      </c>
      <c r="BG798" s="194">
        <f>IF(N798="zákl. přenesená",J798,0)</f>
        <v>0</v>
      </c>
      <c r="BH798" s="194">
        <f>IF(N798="sníž. přenesená",J798,0)</f>
        <v>0</v>
      </c>
      <c r="BI798" s="194">
        <f>IF(N798="nulová",J798,0)</f>
        <v>0</v>
      </c>
      <c r="BJ798" s="193" t="s">
        <v>38</v>
      </c>
      <c r="BK798" s="194">
        <f>ROUND(I798*H798,2)</f>
        <v>0</v>
      </c>
      <c r="BL798" s="193" t="s">
        <v>195</v>
      </c>
      <c r="BM798" s="193" t="s">
        <v>975</v>
      </c>
    </row>
    <row r="799" spans="2:65" s="227" customFormat="1" x14ac:dyDescent="0.3">
      <c r="B799" s="232"/>
      <c r="D799" s="240" t="s">
        <v>117</v>
      </c>
      <c r="F799" s="238" t="s">
        <v>976</v>
      </c>
      <c r="H799" s="237">
        <v>5.9340000000000002</v>
      </c>
      <c r="I799" s="233"/>
      <c r="L799" s="232"/>
      <c r="M799" s="231"/>
      <c r="N799" s="230"/>
      <c r="O799" s="230"/>
      <c r="P799" s="230"/>
      <c r="Q799" s="230"/>
      <c r="R799" s="230"/>
      <c r="S799" s="230"/>
      <c r="T799" s="229"/>
      <c r="AT799" s="228" t="s">
        <v>117</v>
      </c>
      <c r="AU799" s="228" t="s">
        <v>42</v>
      </c>
      <c r="AV799" s="227" t="s">
        <v>42</v>
      </c>
      <c r="AW799" s="227" t="s">
        <v>2</v>
      </c>
      <c r="AX799" s="227" t="s">
        <v>38</v>
      </c>
      <c r="AY799" s="228" t="s">
        <v>108</v>
      </c>
    </row>
    <row r="800" spans="2:65" s="188" customFormat="1" ht="22.5" customHeight="1" x14ac:dyDescent="0.3">
      <c r="B800" s="207"/>
      <c r="C800" s="206" t="s">
        <v>1033</v>
      </c>
      <c r="D800" s="206" t="s">
        <v>110</v>
      </c>
      <c r="E800" s="205" t="s">
        <v>978</v>
      </c>
      <c r="F800" s="200" t="s">
        <v>979</v>
      </c>
      <c r="G800" s="204" t="s">
        <v>285</v>
      </c>
      <c r="H800" s="203">
        <v>8</v>
      </c>
      <c r="I800" s="202"/>
      <c r="J800" s="201">
        <f>ROUND(I800*H800,2)</f>
        <v>0</v>
      </c>
      <c r="K800" s="200" t="s">
        <v>114</v>
      </c>
      <c r="L800" s="189"/>
      <c r="M800" s="199" t="s">
        <v>1</v>
      </c>
      <c r="N800" s="224" t="s">
        <v>26</v>
      </c>
      <c r="O800" s="223"/>
      <c r="P800" s="222">
        <f>O800*H800</f>
        <v>0</v>
      </c>
      <c r="Q800" s="222">
        <v>5.5999999999999995E-4</v>
      </c>
      <c r="R800" s="222">
        <f>Q800*H800</f>
        <v>4.4799999999999996E-3</v>
      </c>
      <c r="S800" s="222">
        <v>0</v>
      </c>
      <c r="T800" s="221">
        <f>S800*H800</f>
        <v>0</v>
      </c>
      <c r="AR800" s="193" t="s">
        <v>115</v>
      </c>
      <c r="AT800" s="193" t="s">
        <v>110</v>
      </c>
      <c r="AU800" s="193" t="s">
        <v>42</v>
      </c>
      <c r="AY800" s="193" t="s">
        <v>108</v>
      </c>
      <c r="BE800" s="194">
        <f>IF(N800="základní",J800,0)</f>
        <v>0</v>
      </c>
      <c r="BF800" s="194">
        <f>IF(N800="snížená",J800,0)</f>
        <v>0</v>
      </c>
      <c r="BG800" s="194">
        <f>IF(N800="zákl. přenesená",J800,0)</f>
        <v>0</v>
      </c>
      <c r="BH800" s="194">
        <f>IF(N800="sníž. přenesená",J800,0)</f>
        <v>0</v>
      </c>
      <c r="BI800" s="194">
        <f>IF(N800="nulová",J800,0)</f>
        <v>0</v>
      </c>
      <c r="BJ800" s="193" t="s">
        <v>38</v>
      </c>
      <c r="BK800" s="194">
        <f>ROUND(I800*H800,2)</f>
        <v>0</v>
      </c>
      <c r="BL800" s="193" t="s">
        <v>115</v>
      </c>
      <c r="BM800" s="193" t="s">
        <v>980</v>
      </c>
    </row>
    <row r="801" spans="2:65" s="257" customFormat="1" x14ac:dyDescent="0.3">
      <c r="B801" s="262"/>
      <c r="D801" s="236" t="s">
        <v>117</v>
      </c>
      <c r="E801" s="258" t="s">
        <v>1</v>
      </c>
      <c r="F801" s="264" t="s">
        <v>322</v>
      </c>
      <c r="H801" s="258" t="s">
        <v>1</v>
      </c>
      <c r="I801" s="263"/>
      <c r="L801" s="262"/>
      <c r="M801" s="261"/>
      <c r="N801" s="260"/>
      <c r="O801" s="260"/>
      <c r="P801" s="260"/>
      <c r="Q801" s="260"/>
      <c r="R801" s="260"/>
      <c r="S801" s="260"/>
      <c r="T801" s="259"/>
      <c r="AT801" s="258" t="s">
        <v>117</v>
      </c>
      <c r="AU801" s="258" t="s">
        <v>42</v>
      </c>
      <c r="AV801" s="257" t="s">
        <v>38</v>
      </c>
      <c r="AW801" s="257" t="s">
        <v>19</v>
      </c>
      <c r="AX801" s="257" t="s">
        <v>37</v>
      </c>
      <c r="AY801" s="258" t="s">
        <v>108</v>
      </c>
    </row>
    <row r="802" spans="2:65" s="227" customFormat="1" x14ac:dyDescent="0.3">
      <c r="B802" s="232"/>
      <c r="D802" s="236" t="s">
        <v>117</v>
      </c>
      <c r="E802" s="228" t="s">
        <v>1</v>
      </c>
      <c r="F802" s="235" t="s">
        <v>981</v>
      </c>
      <c r="H802" s="234">
        <v>4</v>
      </c>
      <c r="I802" s="233"/>
      <c r="L802" s="232"/>
      <c r="M802" s="231"/>
      <c r="N802" s="230"/>
      <c r="O802" s="230"/>
      <c r="P802" s="230"/>
      <c r="Q802" s="230"/>
      <c r="R802" s="230"/>
      <c r="S802" s="230"/>
      <c r="T802" s="229"/>
      <c r="AT802" s="228" t="s">
        <v>117</v>
      </c>
      <c r="AU802" s="228" t="s">
        <v>42</v>
      </c>
      <c r="AV802" s="227" t="s">
        <v>42</v>
      </c>
      <c r="AW802" s="227" t="s">
        <v>19</v>
      </c>
      <c r="AX802" s="227" t="s">
        <v>37</v>
      </c>
      <c r="AY802" s="228" t="s">
        <v>108</v>
      </c>
    </row>
    <row r="803" spans="2:65" s="227" customFormat="1" x14ac:dyDescent="0.3">
      <c r="B803" s="232"/>
      <c r="D803" s="240" t="s">
        <v>117</v>
      </c>
      <c r="E803" s="239" t="s">
        <v>1</v>
      </c>
      <c r="F803" s="238" t="s">
        <v>982</v>
      </c>
      <c r="H803" s="237">
        <v>4</v>
      </c>
      <c r="I803" s="233"/>
      <c r="L803" s="232"/>
      <c r="M803" s="231"/>
      <c r="N803" s="230"/>
      <c r="O803" s="230"/>
      <c r="P803" s="230"/>
      <c r="Q803" s="230"/>
      <c r="R803" s="230"/>
      <c r="S803" s="230"/>
      <c r="T803" s="229"/>
      <c r="AT803" s="228" t="s">
        <v>117</v>
      </c>
      <c r="AU803" s="228" t="s">
        <v>42</v>
      </c>
      <c r="AV803" s="227" t="s">
        <v>42</v>
      </c>
      <c r="AW803" s="227" t="s">
        <v>19</v>
      </c>
      <c r="AX803" s="227" t="s">
        <v>37</v>
      </c>
      <c r="AY803" s="228" t="s">
        <v>108</v>
      </c>
    </row>
    <row r="804" spans="2:65" s="188" customFormat="1" ht="31.5" customHeight="1" x14ac:dyDescent="0.3">
      <c r="B804" s="207"/>
      <c r="C804" s="206" t="s">
        <v>1036</v>
      </c>
      <c r="D804" s="206" t="s">
        <v>110</v>
      </c>
      <c r="E804" s="205" t="s">
        <v>984</v>
      </c>
      <c r="F804" s="200" t="s">
        <v>985</v>
      </c>
      <c r="G804" s="204" t="s">
        <v>285</v>
      </c>
      <c r="H804" s="203">
        <v>8</v>
      </c>
      <c r="I804" s="202"/>
      <c r="J804" s="201">
        <f>ROUND(I804*H804,2)</f>
        <v>0</v>
      </c>
      <c r="K804" s="200" t="s">
        <v>114</v>
      </c>
      <c r="L804" s="189"/>
      <c r="M804" s="199" t="s">
        <v>1</v>
      </c>
      <c r="N804" s="224" t="s">
        <v>26</v>
      </c>
      <c r="O804" s="223"/>
      <c r="P804" s="222">
        <f>O804*H804</f>
        <v>0</v>
      </c>
      <c r="Q804" s="222">
        <v>1.1100000000000001E-3</v>
      </c>
      <c r="R804" s="222">
        <f>Q804*H804</f>
        <v>8.8800000000000007E-3</v>
      </c>
      <c r="S804" s="222">
        <v>0</v>
      </c>
      <c r="T804" s="221">
        <f>S804*H804</f>
        <v>0</v>
      </c>
      <c r="AR804" s="193" t="s">
        <v>195</v>
      </c>
      <c r="AT804" s="193" t="s">
        <v>110</v>
      </c>
      <c r="AU804" s="193" t="s">
        <v>42</v>
      </c>
      <c r="AY804" s="193" t="s">
        <v>108</v>
      </c>
      <c r="BE804" s="194">
        <f>IF(N804="základní",J804,0)</f>
        <v>0</v>
      </c>
      <c r="BF804" s="194">
        <f>IF(N804="snížená",J804,0)</f>
        <v>0</v>
      </c>
      <c r="BG804" s="194">
        <f>IF(N804="zákl. přenesená",J804,0)</f>
        <v>0</v>
      </c>
      <c r="BH804" s="194">
        <f>IF(N804="sníž. přenesená",J804,0)</f>
        <v>0</v>
      </c>
      <c r="BI804" s="194">
        <f>IF(N804="nulová",J804,0)</f>
        <v>0</v>
      </c>
      <c r="BJ804" s="193" t="s">
        <v>38</v>
      </c>
      <c r="BK804" s="194">
        <f>ROUND(I804*H804,2)</f>
        <v>0</v>
      </c>
      <c r="BL804" s="193" t="s">
        <v>195</v>
      </c>
      <c r="BM804" s="193" t="s">
        <v>986</v>
      </c>
    </row>
    <row r="805" spans="2:65" s="257" customFormat="1" x14ac:dyDescent="0.3">
      <c r="B805" s="262"/>
      <c r="D805" s="236" t="s">
        <v>117</v>
      </c>
      <c r="E805" s="258" t="s">
        <v>1</v>
      </c>
      <c r="F805" s="264" t="s">
        <v>322</v>
      </c>
      <c r="H805" s="258" t="s">
        <v>1</v>
      </c>
      <c r="I805" s="263"/>
      <c r="L805" s="262"/>
      <c r="M805" s="261"/>
      <c r="N805" s="260"/>
      <c r="O805" s="260"/>
      <c r="P805" s="260"/>
      <c r="Q805" s="260"/>
      <c r="R805" s="260"/>
      <c r="S805" s="260"/>
      <c r="T805" s="259"/>
      <c r="AT805" s="258" t="s">
        <v>117</v>
      </c>
      <c r="AU805" s="258" t="s">
        <v>42</v>
      </c>
      <c r="AV805" s="257" t="s">
        <v>38</v>
      </c>
      <c r="AW805" s="257" t="s">
        <v>19</v>
      </c>
      <c r="AX805" s="257" t="s">
        <v>37</v>
      </c>
      <c r="AY805" s="258" t="s">
        <v>108</v>
      </c>
    </row>
    <row r="806" spans="2:65" s="227" customFormat="1" x14ac:dyDescent="0.3">
      <c r="B806" s="232"/>
      <c r="D806" s="236" t="s">
        <v>117</v>
      </c>
      <c r="E806" s="228" t="s">
        <v>1</v>
      </c>
      <c r="F806" s="235" t="s">
        <v>981</v>
      </c>
      <c r="H806" s="234">
        <v>4</v>
      </c>
      <c r="I806" s="233"/>
      <c r="L806" s="232"/>
      <c r="M806" s="231"/>
      <c r="N806" s="230"/>
      <c r="O806" s="230"/>
      <c r="P806" s="230"/>
      <c r="Q806" s="230"/>
      <c r="R806" s="230"/>
      <c r="S806" s="230"/>
      <c r="T806" s="229"/>
      <c r="AT806" s="228" t="s">
        <v>117</v>
      </c>
      <c r="AU806" s="228" t="s">
        <v>42</v>
      </c>
      <c r="AV806" s="227" t="s">
        <v>42</v>
      </c>
      <c r="AW806" s="227" t="s">
        <v>19</v>
      </c>
      <c r="AX806" s="227" t="s">
        <v>37</v>
      </c>
      <c r="AY806" s="228" t="s">
        <v>108</v>
      </c>
    </row>
    <row r="807" spans="2:65" s="227" customFormat="1" x14ac:dyDescent="0.3">
      <c r="B807" s="232"/>
      <c r="D807" s="240" t="s">
        <v>117</v>
      </c>
      <c r="E807" s="239" t="s">
        <v>1</v>
      </c>
      <c r="F807" s="238" t="s">
        <v>982</v>
      </c>
      <c r="H807" s="237">
        <v>4</v>
      </c>
      <c r="I807" s="233"/>
      <c r="L807" s="232"/>
      <c r="M807" s="231"/>
      <c r="N807" s="230"/>
      <c r="O807" s="230"/>
      <c r="P807" s="230"/>
      <c r="Q807" s="230"/>
      <c r="R807" s="230"/>
      <c r="S807" s="230"/>
      <c r="T807" s="229"/>
      <c r="AT807" s="228" t="s">
        <v>117</v>
      </c>
      <c r="AU807" s="228" t="s">
        <v>42</v>
      </c>
      <c r="AV807" s="227" t="s">
        <v>42</v>
      </c>
      <c r="AW807" s="227" t="s">
        <v>19</v>
      </c>
      <c r="AX807" s="227" t="s">
        <v>37</v>
      </c>
      <c r="AY807" s="228" t="s">
        <v>108</v>
      </c>
    </row>
    <row r="808" spans="2:65" s="188" customFormat="1" ht="31.5" customHeight="1" x14ac:dyDescent="0.3">
      <c r="B808" s="207"/>
      <c r="C808" s="206" t="s">
        <v>1040</v>
      </c>
      <c r="D808" s="206" t="s">
        <v>110</v>
      </c>
      <c r="E808" s="205" t="s">
        <v>988</v>
      </c>
      <c r="F808" s="200" t="s">
        <v>989</v>
      </c>
      <c r="G808" s="204" t="s">
        <v>285</v>
      </c>
      <c r="H808" s="203">
        <v>8</v>
      </c>
      <c r="I808" s="202"/>
      <c r="J808" s="201">
        <f>ROUND(I808*H808,2)</f>
        <v>0</v>
      </c>
      <c r="K808" s="200" t="s">
        <v>114</v>
      </c>
      <c r="L808" s="189"/>
      <c r="M808" s="199" t="s">
        <v>1</v>
      </c>
      <c r="N808" s="224" t="s">
        <v>26</v>
      </c>
      <c r="O808" s="223"/>
      <c r="P808" s="222">
        <f>O808*H808</f>
        <v>0</v>
      </c>
      <c r="Q808" s="222">
        <v>7.9000000000000001E-4</v>
      </c>
      <c r="R808" s="222">
        <f>Q808*H808</f>
        <v>6.3200000000000001E-3</v>
      </c>
      <c r="S808" s="222">
        <v>0</v>
      </c>
      <c r="T808" s="221">
        <f>S808*H808</f>
        <v>0</v>
      </c>
      <c r="AR808" s="193" t="s">
        <v>195</v>
      </c>
      <c r="AT808" s="193" t="s">
        <v>110</v>
      </c>
      <c r="AU808" s="193" t="s">
        <v>42</v>
      </c>
      <c r="AY808" s="193" t="s">
        <v>108</v>
      </c>
      <c r="BE808" s="194">
        <f>IF(N808="základní",J808,0)</f>
        <v>0</v>
      </c>
      <c r="BF808" s="194">
        <f>IF(N808="snížená",J808,0)</f>
        <v>0</v>
      </c>
      <c r="BG808" s="194">
        <f>IF(N808="zákl. přenesená",J808,0)</f>
        <v>0</v>
      </c>
      <c r="BH808" s="194">
        <f>IF(N808="sníž. přenesená",J808,0)</f>
        <v>0</v>
      </c>
      <c r="BI808" s="194">
        <f>IF(N808="nulová",J808,0)</f>
        <v>0</v>
      </c>
      <c r="BJ808" s="193" t="s">
        <v>38</v>
      </c>
      <c r="BK808" s="194">
        <f>ROUND(I808*H808,2)</f>
        <v>0</v>
      </c>
      <c r="BL808" s="193" t="s">
        <v>195</v>
      </c>
      <c r="BM808" s="193" t="s">
        <v>990</v>
      </c>
    </row>
    <row r="809" spans="2:65" s="257" customFormat="1" x14ac:dyDescent="0.3">
      <c r="B809" s="262"/>
      <c r="D809" s="236" t="s">
        <v>117</v>
      </c>
      <c r="E809" s="258" t="s">
        <v>1</v>
      </c>
      <c r="F809" s="264" t="s">
        <v>322</v>
      </c>
      <c r="H809" s="258" t="s">
        <v>1</v>
      </c>
      <c r="I809" s="263"/>
      <c r="L809" s="262"/>
      <c r="M809" s="261"/>
      <c r="N809" s="260"/>
      <c r="O809" s="260"/>
      <c r="P809" s="260"/>
      <c r="Q809" s="260"/>
      <c r="R809" s="260"/>
      <c r="S809" s="260"/>
      <c r="T809" s="259"/>
      <c r="AT809" s="258" t="s">
        <v>117</v>
      </c>
      <c r="AU809" s="258" t="s">
        <v>42</v>
      </c>
      <c r="AV809" s="257" t="s">
        <v>38</v>
      </c>
      <c r="AW809" s="257" t="s">
        <v>19</v>
      </c>
      <c r="AX809" s="257" t="s">
        <v>37</v>
      </c>
      <c r="AY809" s="258" t="s">
        <v>108</v>
      </c>
    </row>
    <row r="810" spans="2:65" s="227" customFormat="1" x14ac:dyDescent="0.3">
      <c r="B810" s="232"/>
      <c r="D810" s="236" t="s">
        <v>117</v>
      </c>
      <c r="E810" s="228" t="s">
        <v>1</v>
      </c>
      <c r="F810" s="235" t="s">
        <v>981</v>
      </c>
      <c r="H810" s="234">
        <v>4</v>
      </c>
      <c r="I810" s="233"/>
      <c r="L810" s="232"/>
      <c r="M810" s="231"/>
      <c r="N810" s="230"/>
      <c r="O810" s="230"/>
      <c r="P810" s="230"/>
      <c r="Q810" s="230"/>
      <c r="R810" s="230"/>
      <c r="S810" s="230"/>
      <c r="T810" s="229"/>
      <c r="AT810" s="228" t="s">
        <v>117</v>
      </c>
      <c r="AU810" s="228" t="s">
        <v>42</v>
      </c>
      <c r="AV810" s="227" t="s">
        <v>42</v>
      </c>
      <c r="AW810" s="227" t="s">
        <v>19</v>
      </c>
      <c r="AX810" s="227" t="s">
        <v>37</v>
      </c>
      <c r="AY810" s="228" t="s">
        <v>108</v>
      </c>
    </row>
    <row r="811" spans="2:65" s="227" customFormat="1" x14ac:dyDescent="0.3">
      <c r="B811" s="232"/>
      <c r="D811" s="240" t="s">
        <v>117</v>
      </c>
      <c r="E811" s="239" t="s">
        <v>1</v>
      </c>
      <c r="F811" s="238" t="s">
        <v>982</v>
      </c>
      <c r="H811" s="237">
        <v>4</v>
      </c>
      <c r="I811" s="233"/>
      <c r="L811" s="232"/>
      <c r="M811" s="231"/>
      <c r="N811" s="230"/>
      <c r="O811" s="230"/>
      <c r="P811" s="230"/>
      <c r="Q811" s="230"/>
      <c r="R811" s="230"/>
      <c r="S811" s="230"/>
      <c r="T811" s="229"/>
      <c r="AT811" s="228" t="s">
        <v>117</v>
      </c>
      <c r="AU811" s="228" t="s">
        <v>42</v>
      </c>
      <c r="AV811" s="227" t="s">
        <v>42</v>
      </c>
      <c r="AW811" s="227" t="s">
        <v>19</v>
      </c>
      <c r="AX811" s="227" t="s">
        <v>37</v>
      </c>
      <c r="AY811" s="228" t="s">
        <v>108</v>
      </c>
    </row>
    <row r="812" spans="2:65" s="188" customFormat="1" ht="31.5" customHeight="1" x14ac:dyDescent="0.3">
      <c r="B812" s="207"/>
      <c r="C812" s="206" t="s">
        <v>1046</v>
      </c>
      <c r="D812" s="206" t="s">
        <v>110</v>
      </c>
      <c r="E812" s="205" t="s">
        <v>992</v>
      </c>
      <c r="F812" s="200" t="s">
        <v>993</v>
      </c>
      <c r="G812" s="204" t="s">
        <v>285</v>
      </c>
      <c r="H812" s="203">
        <v>4.4000000000000004</v>
      </c>
      <c r="I812" s="202"/>
      <c r="J812" s="201">
        <f>ROUND(I812*H812,2)</f>
        <v>0</v>
      </c>
      <c r="K812" s="200" t="s">
        <v>114</v>
      </c>
      <c r="L812" s="189"/>
      <c r="M812" s="199" t="s">
        <v>1</v>
      </c>
      <c r="N812" s="224" t="s">
        <v>26</v>
      </c>
      <c r="O812" s="223"/>
      <c r="P812" s="222">
        <f>O812*H812</f>
        <v>0</v>
      </c>
      <c r="Q812" s="222">
        <v>2.2200000000000002E-3</v>
      </c>
      <c r="R812" s="222">
        <f>Q812*H812</f>
        <v>9.7680000000000024E-3</v>
      </c>
      <c r="S812" s="222">
        <v>0</v>
      </c>
      <c r="T812" s="221">
        <f>S812*H812</f>
        <v>0</v>
      </c>
      <c r="AR812" s="193" t="s">
        <v>195</v>
      </c>
      <c r="AT812" s="193" t="s">
        <v>110</v>
      </c>
      <c r="AU812" s="193" t="s">
        <v>42</v>
      </c>
      <c r="AY812" s="193" t="s">
        <v>108</v>
      </c>
      <c r="BE812" s="194">
        <f>IF(N812="základní",J812,0)</f>
        <v>0</v>
      </c>
      <c r="BF812" s="194">
        <f>IF(N812="snížená",J812,0)</f>
        <v>0</v>
      </c>
      <c r="BG812" s="194">
        <f>IF(N812="zákl. přenesená",J812,0)</f>
        <v>0</v>
      </c>
      <c r="BH812" s="194">
        <f>IF(N812="sníž. přenesená",J812,0)</f>
        <v>0</v>
      </c>
      <c r="BI812" s="194">
        <f>IF(N812="nulová",J812,0)</f>
        <v>0</v>
      </c>
      <c r="BJ812" s="193" t="s">
        <v>38</v>
      </c>
      <c r="BK812" s="194">
        <f>ROUND(I812*H812,2)</f>
        <v>0</v>
      </c>
      <c r="BL812" s="193" t="s">
        <v>195</v>
      </c>
      <c r="BM812" s="193" t="s">
        <v>994</v>
      </c>
    </row>
    <row r="813" spans="2:65" s="257" customFormat="1" x14ac:dyDescent="0.3">
      <c r="B813" s="262"/>
      <c r="D813" s="236" t="s">
        <v>117</v>
      </c>
      <c r="E813" s="258" t="s">
        <v>1</v>
      </c>
      <c r="F813" s="264" t="s">
        <v>322</v>
      </c>
      <c r="H813" s="258" t="s">
        <v>1</v>
      </c>
      <c r="I813" s="263"/>
      <c r="L813" s="262"/>
      <c r="M813" s="261"/>
      <c r="N813" s="260"/>
      <c r="O813" s="260"/>
      <c r="P813" s="260"/>
      <c r="Q813" s="260"/>
      <c r="R813" s="260"/>
      <c r="S813" s="260"/>
      <c r="T813" s="259"/>
      <c r="AT813" s="258" t="s">
        <v>117</v>
      </c>
      <c r="AU813" s="258" t="s">
        <v>42</v>
      </c>
      <c r="AV813" s="257" t="s">
        <v>38</v>
      </c>
      <c r="AW813" s="257" t="s">
        <v>19</v>
      </c>
      <c r="AX813" s="257" t="s">
        <v>37</v>
      </c>
      <c r="AY813" s="258" t="s">
        <v>108</v>
      </c>
    </row>
    <row r="814" spans="2:65" s="227" customFormat="1" x14ac:dyDescent="0.3">
      <c r="B814" s="232"/>
      <c r="D814" s="236" t="s">
        <v>117</v>
      </c>
      <c r="E814" s="228" t="s">
        <v>1</v>
      </c>
      <c r="F814" s="235" t="s">
        <v>995</v>
      </c>
      <c r="H814" s="234">
        <v>2.2000000000000002</v>
      </c>
      <c r="I814" s="233"/>
      <c r="L814" s="232"/>
      <c r="M814" s="231"/>
      <c r="N814" s="230"/>
      <c r="O814" s="230"/>
      <c r="P814" s="230"/>
      <c r="Q814" s="230"/>
      <c r="R814" s="230"/>
      <c r="S814" s="230"/>
      <c r="T814" s="229"/>
      <c r="AT814" s="228" t="s">
        <v>117</v>
      </c>
      <c r="AU814" s="228" t="s">
        <v>42</v>
      </c>
      <c r="AV814" s="227" t="s">
        <v>42</v>
      </c>
      <c r="AW814" s="227" t="s">
        <v>19</v>
      </c>
      <c r="AX814" s="227" t="s">
        <v>37</v>
      </c>
      <c r="AY814" s="228" t="s">
        <v>108</v>
      </c>
    </row>
    <row r="815" spans="2:65" s="227" customFormat="1" x14ac:dyDescent="0.3">
      <c r="B815" s="232"/>
      <c r="D815" s="240" t="s">
        <v>117</v>
      </c>
      <c r="E815" s="239" t="s">
        <v>1</v>
      </c>
      <c r="F815" s="238" t="s">
        <v>996</v>
      </c>
      <c r="H815" s="237">
        <v>2.2000000000000002</v>
      </c>
      <c r="I815" s="233"/>
      <c r="L815" s="232"/>
      <c r="M815" s="231"/>
      <c r="N815" s="230"/>
      <c r="O815" s="230"/>
      <c r="P815" s="230"/>
      <c r="Q815" s="230"/>
      <c r="R815" s="230"/>
      <c r="S815" s="230"/>
      <c r="T815" s="229"/>
      <c r="AT815" s="228" t="s">
        <v>117</v>
      </c>
      <c r="AU815" s="228" t="s">
        <v>42</v>
      </c>
      <c r="AV815" s="227" t="s">
        <v>42</v>
      </c>
      <c r="AW815" s="227" t="s">
        <v>19</v>
      </c>
      <c r="AX815" s="227" t="s">
        <v>37</v>
      </c>
      <c r="AY815" s="228" t="s">
        <v>108</v>
      </c>
    </row>
    <row r="816" spans="2:65" s="188" customFormat="1" ht="31.5" customHeight="1" x14ac:dyDescent="0.3">
      <c r="B816" s="207"/>
      <c r="C816" s="206" t="s">
        <v>1050</v>
      </c>
      <c r="D816" s="206" t="s">
        <v>110</v>
      </c>
      <c r="E816" s="205" t="s">
        <v>998</v>
      </c>
      <c r="F816" s="200" t="s">
        <v>999</v>
      </c>
      <c r="G816" s="204" t="s">
        <v>285</v>
      </c>
      <c r="H816" s="203">
        <v>4.4000000000000004</v>
      </c>
      <c r="I816" s="202"/>
      <c r="J816" s="201">
        <f>ROUND(I816*H816,2)</f>
        <v>0</v>
      </c>
      <c r="K816" s="200" t="s">
        <v>114</v>
      </c>
      <c r="L816" s="189"/>
      <c r="M816" s="199" t="s">
        <v>1</v>
      </c>
      <c r="N816" s="224" t="s">
        <v>26</v>
      </c>
      <c r="O816" s="223"/>
      <c r="P816" s="222">
        <f>O816*H816</f>
        <v>0</v>
      </c>
      <c r="Q816" s="222">
        <v>2.7799999999999999E-3</v>
      </c>
      <c r="R816" s="222">
        <f>Q816*H816</f>
        <v>1.2232E-2</v>
      </c>
      <c r="S816" s="222">
        <v>0</v>
      </c>
      <c r="T816" s="221">
        <f>S816*H816</f>
        <v>0</v>
      </c>
      <c r="AR816" s="193" t="s">
        <v>195</v>
      </c>
      <c r="AT816" s="193" t="s">
        <v>110</v>
      </c>
      <c r="AU816" s="193" t="s">
        <v>42</v>
      </c>
      <c r="AY816" s="193" t="s">
        <v>108</v>
      </c>
      <c r="BE816" s="194">
        <f>IF(N816="základní",J816,0)</f>
        <v>0</v>
      </c>
      <c r="BF816" s="194">
        <f>IF(N816="snížená",J816,0)</f>
        <v>0</v>
      </c>
      <c r="BG816" s="194">
        <f>IF(N816="zákl. přenesená",J816,0)</f>
        <v>0</v>
      </c>
      <c r="BH816" s="194">
        <f>IF(N816="sníž. přenesená",J816,0)</f>
        <v>0</v>
      </c>
      <c r="BI816" s="194">
        <f>IF(N816="nulová",J816,0)</f>
        <v>0</v>
      </c>
      <c r="BJ816" s="193" t="s">
        <v>38</v>
      </c>
      <c r="BK816" s="194">
        <f>ROUND(I816*H816,2)</f>
        <v>0</v>
      </c>
      <c r="BL816" s="193" t="s">
        <v>195</v>
      </c>
      <c r="BM816" s="193" t="s">
        <v>1000</v>
      </c>
    </row>
    <row r="817" spans="2:65" s="257" customFormat="1" x14ac:dyDescent="0.3">
      <c r="B817" s="262"/>
      <c r="D817" s="236" t="s">
        <v>117</v>
      </c>
      <c r="E817" s="258" t="s">
        <v>1</v>
      </c>
      <c r="F817" s="264" t="s">
        <v>322</v>
      </c>
      <c r="H817" s="258" t="s">
        <v>1</v>
      </c>
      <c r="I817" s="263"/>
      <c r="L817" s="262"/>
      <c r="M817" s="261"/>
      <c r="N817" s="260"/>
      <c r="O817" s="260"/>
      <c r="P817" s="260"/>
      <c r="Q817" s="260"/>
      <c r="R817" s="260"/>
      <c r="S817" s="260"/>
      <c r="T817" s="259"/>
      <c r="AT817" s="258" t="s">
        <v>117</v>
      </c>
      <c r="AU817" s="258" t="s">
        <v>42</v>
      </c>
      <c r="AV817" s="257" t="s">
        <v>38</v>
      </c>
      <c r="AW817" s="257" t="s">
        <v>19</v>
      </c>
      <c r="AX817" s="257" t="s">
        <v>37</v>
      </c>
      <c r="AY817" s="258" t="s">
        <v>108</v>
      </c>
    </row>
    <row r="818" spans="2:65" s="227" customFormat="1" x14ac:dyDescent="0.3">
      <c r="B818" s="232"/>
      <c r="D818" s="236" t="s">
        <v>117</v>
      </c>
      <c r="E818" s="228" t="s">
        <v>1</v>
      </c>
      <c r="F818" s="235" t="s">
        <v>995</v>
      </c>
      <c r="H818" s="234">
        <v>2.2000000000000002</v>
      </c>
      <c r="I818" s="233"/>
      <c r="L818" s="232"/>
      <c r="M818" s="231"/>
      <c r="N818" s="230"/>
      <c r="O818" s="230"/>
      <c r="P818" s="230"/>
      <c r="Q818" s="230"/>
      <c r="R818" s="230"/>
      <c r="S818" s="230"/>
      <c r="T818" s="229"/>
      <c r="AT818" s="228" t="s">
        <v>117</v>
      </c>
      <c r="AU818" s="228" t="s">
        <v>42</v>
      </c>
      <c r="AV818" s="227" t="s">
        <v>42</v>
      </c>
      <c r="AW818" s="227" t="s">
        <v>19</v>
      </c>
      <c r="AX818" s="227" t="s">
        <v>37</v>
      </c>
      <c r="AY818" s="228" t="s">
        <v>108</v>
      </c>
    </row>
    <row r="819" spans="2:65" s="227" customFormat="1" x14ac:dyDescent="0.3">
      <c r="B819" s="232"/>
      <c r="D819" s="240" t="s">
        <v>117</v>
      </c>
      <c r="E819" s="239" t="s">
        <v>1</v>
      </c>
      <c r="F819" s="238" t="s">
        <v>996</v>
      </c>
      <c r="H819" s="237">
        <v>2.2000000000000002</v>
      </c>
      <c r="I819" s="233"/>
      <c r="L819" s="232"/>
      <c r="M819" s="231"/>
      <c r="N819" s="230"/>
      <c r="O819" s="230"/>
      <c r="P819" s="230"/>
      <c r="Q819" s="230"/>
      <c r="R819" s="230"/>
      <c r="S819" s="230"/>
      <c r="T819" s="229"/>
      <c r="AT819" s="228" t="s">
        <v>117</v>
      </c>
      <c r="AU819" s="228" t="s">
        <v>42</v>
      </c>
      <c r="AV819" s="227" t="s">
        <v>42</v>
      </c>
      <c r="AW819" s="227" t="s">
        <v>19</v>
      </c>
      <c r="AX819" s="227" t="s">
        <v>37</v>
      </c>
      <c r="AY819" s="228" t="s">
        <v>108</v>
      </c>
    </row>
    <row r="820" spans="2:65" s="188" customFormat="1" ht="22.5" customHeight="1" x14ac:dyDescent="0.3">
      <c r="B820" s="207"/>
      <c r="C820" s="206" t="s">
        <v>1055</v>
      </c>
      <c r="D820" s="206" t="s">
        <v>110</v>
      </c>
      <c r="E820" s="205" t="s">
        <v>1002</v>
      </c>
      <c r="F820" s="200" t="s">
        <v>1003</v>
      </c>
      <c r="G820" s="204" t="s">
        <v>113</v>
      </c>
      <c r="H820" s="203">
        <v>3.96</v>
      </c>
      <c r="I820" s="202"/>
      <c r="J820" s="201">
        <f>ROUND(I820*H820,2)</f>
        <v>0</v>
      </c>
      <c r="K820" s="200" t="s">
        <v>114</v>
      </c>
      <c r="L820" s="189"/>
      <c r="M820" s="199" t="s">
        <v>1</v>
      </c>
      <c r="N820" s="224" t="s">
        <v>26</v>
      </c>
      <c r="O820" s="223"/>
      <c r="P820" s="222">
        <f>O820*H820</f>
        <v>0</v>
      </c>
      <c r="Q820" s="222">
        <v>0</v>
      </c>
      <c r="R820" s="222">
        <f>Q820*H820</f>
        <v>0</v>
      </c>
      <c r="S820" s="222">
        <v>0</v>
      </c>
      <c r="T820" s="221">
        <f>S820*H820</f>
        <v>0</v>
      </c>
      <c r="AR820" s="193" t="s">
        <v>195</v>
      </c>
      <c r="AT820" s="193" t="s">
        <v>110</v>
      </c>
      <c r="AU820" s="193" t="s">
        <v>42</v>
      </c>
      <c r="AY820" s="193" t="s">
        <v>108</v>
      </c>
      <c r="BE820" s="194">
        <f>IF(N820="základní",J820,0)</f>
        <v>0</v>
      </c>
      <c r="BF820" s="194">
        <f>IF(N820="snížená",J820,0)</f>
        <v>0</v>
      </c>
      <c r="BG820" s="194">
        <f>IF(N820="zákl. přenesená",J820,0)</f>
        <v>0</v>
      </c>
      <c r="BH820" s="194">
        <f>IF(N820="sníž. přenesená",J820,0)</f>
        <v>0</v>
      </c>
      <c r="BI820" s="194">
        <f>IF(N820="nulová",J820,0)</f>
        <v>0</v>
      </c>
      <c r="BJ820" s="193" t="s">
        <v>38</v>
      </c>
      <c r="BK820" s="194">
        <f>ROUND(I820*H820,2)</f>
        <v>0</v>
      </c>
      <c r="BL820" s="193" t="s">
        <v>195</v>
      </c>
      <c r="BM820" s="193" t="s">
        <v>1004</v>
      </c>
    </row>
    <row r="821" spans="2:65" s="257" customFormat="1" x14ac:dyDescent="0.3">
      <c r="B821" s="262"/>
      <c r="D821" s="236" t="s">
        <v>117</v>
      </c>
      <c r="E821" s="258" t="s">
        <v>1</v>
      </c>
      <c r="F821" s="264" t="s">
        <v>322</v>
      </c>
      <c r="H821" s="258" t="s">
        <v>1</v>
      </c>
      <c r="I821" s="263"/>
      <c r="L821" s="262"/>
      <c r="M821" s="261"/>
      <c r="N821" s="260"/>
      <c r="O821" s="260"/>
      <c r="P821" s="260"/>
      <c r="Q821" s="260"/>
      <c r="R821" s="260"/>
      <c r="S821" s="260"/>
      <c r="T821" s="259"/>
      <c r="AT821" s="258" t="s">
        <v>117</v>
      </c>
      <c r="AU821" s="258" t="s">
        <v>42</v>
      </c>
      <c r="AV821" s="257" t="s">
        <v>38</v>
      </c>
      <c r="AW821" s="257" t="s">
        <v>19</v>
      </c>
      <c r="AX821" s="257" t="s">
        <v>37</v>
      </c>
      <c r="AY821" s="258" t="s">
        <v>108</v>
      </c>
    </row>
    <row r="822" spans="2:65" s="227" customFormat="1" x14ac:dyDescent="0.3">
      <c r="B822" s="232"/>
      <c r="D822" s="236" t="s">
        <v>117</v>
      </c>
      <c r="E822" s="228" t="s">
        <v>1</v>
      </c>
      <c r="F822" s="235" t="s">
        <v>323</v>
      </c>
      <c r="H822" s="234">
        <v>1.98</v>
      </c>
      <c r="I822" s="233"/>
      <c r="L822" s="232"/>
      <c r="M822" s="231"/>
      <c r="N822" s="230"/>
      <c r="O822" s="230"/>
      <c r="P822" s="230"/>
      <c r="Q822" s="230"/>
      <c r="R822" s="230"/>
      <c r="S822" s="230"/>
      <c r="T822" s="229"/>
      <c r="AT822" s="228" t="s">
        <v>117</v>
      </c>
      <c r="AU822" s="228" t="s">
        <v>42</v>
      </c>
      <c r="AV822" s="227" t="s">
        <v>42</v>
      </c>
      <c r="AW822" s="227" t="s">
        <v>19</v>
      </c>
      <c r="AX822" s="227" t="s">
        <v>37</v>
      </c>
      <c r="AY822" s="228" t="s">
        <v>108</v>
      </c>
    </row>
    <row r="823" spans="2:65" s="227" customFormat="1" x14ac:dyDescent="0.3">
      <c r="B823" s="232"/>
      <c r="D823" s="240" t="s">
        <v>117</v>
      </c>
      <c r="E823" s="239" t="s">
        <v>1</v>
      </c>
      <c r="F823" s="238" t="s">
        <v>324</v>
      </c>
      <c r="H823" s="237">
        <v>1.98</v>
      </c>
      <c r="I823" s="233"/>
      <c r="L823" s="232"/>
      <c r="M823" s="231"/>
      <c r="N823" s="230"/>
      <c r="O823" s="230"/>
      <c r="P823" s="230"/>
      <c r="Q823" s="230"/>
      <c r="R823" s="230"/>
      <c r="S823" s="230"/>
      <c r="T823" s="229"/>
      <c r="AT823" s="228" t="s">
        <v>117</v>
      </c>
      <c r="AU823" s="228" t="s">
        <v>42</v>
      </c>
      <c r="AV823" s="227" t="s">
        <v>42</v>
      </c>
      <c r="AW823" s="227" t="s">
        <v>19</v>
      </c>
      <c r="AX823" s="227" t="s">
        <v>37</v>
      </c>
      <c r="AY823" s="228" t="s">
        <v>108</v>
      </c>
    </row>
    <row r="824" spans="2:65" s="188" customFormat="1" ht="22.5" customHeight="1" x14ac:dyDescent="0.3">
      <c r="B824" s="207"/>
      <c r="C824" s="206" t="s">
        <v>1062</v>
      </c>
      <c r="D824" s="206" t="s">
        <v>110</v>
      </c>
      <c r="E824" s="205" t="s">
        <v>1006</v>
      </c>
      <c r="F824" s="200" t="s">
        <v>1007</v>
      </c>
      <c r="G824" s="204" t="s">
        <v>113</v>
      </c>
      <c r="H824" s="203">
        <v>3.96</v>
      </c>
      <c r="I824" s="202"/>
      <c r="J824" s="201">
        <f>ROUND(I824*H824,2)</f>
        <v>0</v>
      </c>
      <c r="K824" s="200" t="s">
        <v>114</v>
      </c>
      <c r="L824" s="189"/>
      <c r="M824" s="199" t="s">
        <v>1</v>
      </c>
      <c r="N824" s="224" t="s">
        <v>26</v>
      </c>
      <c r="O824" s="223"/>
      <c r="P824" s="222">
        <f>O824*H824</f>
        <v>0</v>
      </c>
      <c r="Q824" s="222">
        <v>0</v>
      </c>
      <c r="R824" s="222">
        <f>Q824*H824</f>
        <v>0</v>
      </c>
      <c r="S824" s="222">
        <v>0</v>
      </c>
      <c r="T824" s="221">
        <f>S824*H824</f>
        <v>0</v>
      </c>
      <c r="AR824" s="193" t="s">
        <v>195</v>
      </c>
      <c r="AT824" s="193" t="s">
        <v>110</v>
      </c>
      <c r="AU824" s="193" t="s">
        <v>42</v>
      </c>
      <c r="AY824" s="193" t="s">
        <v>108</v>
      </c>
      <c r="BE824" s="194">
        <f>IF(N824="základní",J824,0)</f>
        <v>0</v>
      </c>
      <c r="BF824" s="194">
        <f>IF(N824="snížená",J824,0)</f>
        <v>0</v>
      </c>
      <c r="BG824" s="194">
        <f>IF(N824="zákl. přenesená",J824,0)</f>
        <v>0</v>
      </c>
      <c r="BH824" s="194">
        <f>IF(N824="sníž. přenesená",J824,0)</f>
        <v>0</v>
      </c>
      <c r="BI824" s="194">
        <f>IF(N824="nulová",J824,0)</f>
        <v>0</v>
      </c>
      <c r="BJ824" s="193" t="s">
        <v>38</v>
      </c>
      <c r="BK824" s="194">
        <f>ROUND(I824*H824,2)</f>
        <v>0</v>
      </c>
      <c r="BL824" s="193" t="s">
        <v>195</v>
      </c>
      <c r="BM824" s="193" t="s">
        <v>1008</v>
      </c>
    </row>
    <row r="825" spans="2:65" s="257" customFormat="1" x14ac:dyDescent="0.3">
      <c r="B825" s="262"/>
      <c r="D825" s="236" t="s">
        <v>117</v>
      </c>
      <c r="E825" s="258" t="s">
        <v>1</v>
      </c>
      <c r="F825" s="264" t="s">
        <v>322</v>
      </c>
      <c r="H825" s="258" t="s">
        <v>1</v>
      </c>
      <c r="I825" s="263"/>
      <c r="L825" s="262"/>
      <c r="M825" s="261"/>
      <c r="N825" s="260"/>
      <c r="O825" s="260"/>
      <c r="P825" s="260"/>
      <c r="Q825" s="260"/>
      <c r="R825" s="260"/>
      <c r="S825" s="260"/>
      <c r="T825" s="259"/>
      <c r="AT825" s="258" t="s">
        <v>117</v>
      </c>
      <c r="AU825" s="258" t="s">
        <v>42</v>
      </c>
      <c r="AV825" s="257" t="s">
        <v>38</v>
      </c>
      <c r="AW825" s="257" t="s">
        <v>19</v>
      </c>
      <c r="AX825" s="257" t="s">
        <v>37</v>
      </c>
      <c r="AY825" s="258" t="s">
        <v>108</v>
      </c>
    </row>
    <row r="826" spans="2:65" s="227" customFormat="1" x14ac:dyDescent="0.3">
      <c r="B826" s="232"/>
      <c r="D826" s="236" t="s">
        <v>117</v>
      </c>
      <c r="E826" s="228" t="s">
        <v>1</v>
      </c>
      <c r="F826" s="235" t="s">
        <v>323</v>
      </c>
      <c r="H826" s="234">
        <v>1.98</v>
      </c>
      <c r="I826" s="233"/>
      <c r="L826" s="232"/>
      <c r="M826" s="231"/>
      <c r="N826" s="230"/>
      <c r="O826" s="230"/>
      <c r="P826" s="230"/>
      <c r="Q826" s="230"/>
      <c r="R826" s="230"/>
      <c r="S826" s="230"/>
      <c r="T826" s="229"/>
      <c r="AT826" s="228" t="s">
        <v>117</v>
      </c>
      <c r="AU826" s="228" t="s">
        <v>42</v>
      </c>
      <c r="AV826" s="227" t="s">
        <v>42</v>
      </c>
      <c r="AW826" s="227" t="s">
        <v>19</v>
      </c>
      <c r="AX826" s="227" t="s">
        <v>37</v>
      </c>
      <c r="AY826" s="228" t="s">
        <v>108</v>
      </c>
    </row>
    <row r="827" spans="2:65" s="227" customFormat="1" x14ac:dyDescent="0.3">
      <c r="B827" s="232"/>
      <c r="D827" s="240" t="s">
        <v>117</v>
      </c>
      <c r="E827" s="239" t="s">
        <v>1</v>
      </c>
      <c r="F827" s="238" t="s">
        <v>324</v>
      </c>
      <c r="H827" s="237">
        <v>1.98</v>
      </c>
      <c r="I827" s="233"/>
      <c r="L827" s="232"/>
      <c r="M827" s="231"/>
      <c r="N827" s="230"/>
      <c r="O827" s="230"/>
      <c r="P827" s="230"/>
      <c r="Q827" s="230"/>
      <c r="R827" s="230"/>
      <c r="S827" s="230"/>
      <c r="T827" s="229"/>
      <c r="AT827" s="228" t="s">
        <v>117</v>
      </c>
      <c r="AU827" s="228" t="s">
        <v>42</v>
      </c>
      <c r="AV827" s="227" t="s">
        <v>42</v>
      </c>
      <c r="AW827" s="227" t="s">
        <v>19</v>
      </c>
      <c r="AX827" s="227" t="s">
        <v>37</v>
      </c>
      <c r="AY827" s="228" t="s">
        <v>108</v>
      </c>
    </row>
    <row r="828" spans="2:65" s="188" customFormat="1" ht="22.5" customHeight="1" x14ac:dyDescent="0.3">
      <c r="B828" s="207"/>
      <c r="C828" s="252" t="s">
        <v>1069</v>
      </c>
      <c r="D828" s="252" t="s">
        <v>186</v>
      </c>
      <c r="E828" s="251" t="s">
        <v>1010</v>
      </c>
      <c r="F828" s="246" t="s">
        <v>1011</v>
      </c>
      <c r="G828" s="250" t="s">
        <v>400</v>
      </c>
      <c r="H828" s="249">
        <v>9.1080000000000005</v>
      </c>
      <c r="I828" s="248"/>
      <c r="J828" s="247">
        <f>ROUND(I828*H828,2)</f>
        <v>0</v>
      </c>
      <c r="K828" s="246" t="s">
        <v>114</v>
      </c>
      <c r="L828" s="245"/>
      <c r="M828" s="244" t="s">
        <v>1</v>
      </c>
      <c r="N828" s="243" t="s">
        <v>26</v>
      </c>
      <c r="O828" s="223"/>
      <c r="P828" s="222">
        <f>O828*H828</f>
        <v>0</v>
      </c>
      <c r="Q828" s="222">
        <v>4.6999999999999999E-4</v>
      </c>
      <c r="R828" s="222">
        <f>Q828*H828</f>
        <v>4.2807599999999998E-3</v>
      </c>
      <c r="S828" s="222">
        <v>0</v>
      </c>
      <c r="T828" s="221">
        <f>S828*H828</f>
        <v>0</v>
      </c>
      <c r="AR828" s="193" t="s">
        <v>282</v>
      </c>
      <c r="AT828" s="193" t="s">
        <v>186</v>
      </c>
      <c r="AU828" s="193" t="s">
        <v>42</v>
      </c>
      <c r="AY828" s="193" t="s">
        <v>108</v>
      </c>
      <c r="BE828" s="194">
        <f>IF(N828="základní",J828,0)</f>
        <v>0</v>
      </c>
      <c r="BF828" s="194">
        <f>IF(N828="snížená",J828,0)</f>
        <v>0</v>
      </c>
      <c r="BG828" s="194">
        <f>IF(N828="zákl. přenesená",J828,0)</f>
        <v>0</v>
      </c>
      <c r="BH828" s="194">
        <f>IF(N828="sníž. přenesená",J828,0)</f>
        <v>0</v>
      </c>
      <c r="BI828" s="194">
        <f>IF(N828="nulová",J828,0)</f>
        <v>0</v>
      </c>
      <c r="BJ828" s="193" t="s">
        <v>38</v>
      </c>
      <c r="BK828" s="194">
        <f>ROUND(I828*H828,2)</f>
        <v>0</v>
      </c>
      <c r="BL828" s="193" t="s">
        <v>195</v>
      </c>
      <c r="BM828" s="193" t="s">
        <v>1012</v>
      </c>
    </row>
    <row r="829" spans="2:65" s="227" customFormat="1" x14ac:dyDescent="0.3">
      <c r="B829" s="232"/>
      <c r="D829" s="236" t="s">
        <v>117</v>
      </c>
      <c r="E829" s="228" t="s">
        <v>1</v>
      </c>
      <c r="F829" s="235" t="s">
        <v>1013</v>
      </c>
      <c r="H829" s="234">
        <v>3.96</v>
      </c>
      <c r="I829" s="233"/>
      <c r="L829" s="232"/>
      <c r="M829" s="231"/>
      <c r="N829" s="230"/>
      <c r="O829" s="230"/>
      <c r="P829" s="230"/>
      <c r="Q829" s="230"/>
      <c r="R829" s="230"/>
      <c r="S829" s="230"/>
      <c r="T829" s="229"/>
      <c r="AT829" s="228" t="s">
        <v>117</v>
      </c>
      <c r="AU829" s="228" t="s">
        <v>42</v>
      </c>
      <c r="AV829" s="227" t="s">
        <v>42</v>
      </c>
      <c r="AW829" s="227" t="s">
        <v>19</v>
      </c>
      <c r="AX829" s="227" t="s">
        <v>37</v>
      </c>
      <c r="AY829" s="228" t="s">
        <v>108</v>
      </c>
    </row>
    <row r="830" spans="2:65" s="227" customFormat="1" x14ac:dyDescent="0.3">
      <c r="B830" s="232"/>
      <c r="D830" s="236" t="s">
        <v>117</v>
      </c>
      <c r="E830" s="228" t="s">
        <v>1</v>
      </c>
      <c r="F830" s="235" t="s">
        <v>1014</v>
      </c>
      <c r="H830" s="234">
        <v>3.96</v>
      </c>
      <c r="I830" s="233"/>
      <c r="L830" s="232"/>
      <c r="M830" s="231"/>
      <c r="N830" s="230"/>
      <c r="O830" s="230"/>
      <c r="P830" s="230"/>
      <c r="Q830" s="230"/>
      <c r="R830" s="230"/>
      <c r="S830" s="230"/>
      <c r="T830" s="229"/>
      <c r="AT830" s="228" t="s">
        <v>117</v>
      </c>
      <c r="AU830" s="228" t="s">
        <v>42</v>
      </c>
      <c r="AV830" s="227" t="s">
        <v>42</v>
      </c>
      <c r="AW830" s="227" t="s">
        <v>19</v>
      </c>
      <c r="AX830" s="227" t="s">
        <v>37</v>
      </c>
      <c r="AY830" s="228" t="s">
        <v>108</v>
      </c>
    </row>
    <row r="831" spans="2:65" s="227" customFormat="1" x14ac:dyDescent="0.3">
      <c r="B831" s="232"/>
      <c r="D831" s="240" t="s">
        <v>117</v>
      </c>
      <c r="F831" s="238" t="s">
        <v>1015</v>
      </c>
      <c r="H831" s="237">
        <v>9.1080000000000005</v>
      </c>
      <c r="I831" s="233"/>
      <c r="L831" s="232"/>
      <c r="M831" s="231"/>
      <c r="N831" s="230"/>
      <c r="O831" s="230"/>
      <c r="P831" s="230"/>
      <c r="Q831" s="230"/>
      <c r="R831" s="230"/>
      <c r="S831" s="230"/>
      <c r="T831" s="229"/>
      <c r="AT831" s="228" t="s">
        <v>117</v>
      </c>
      <c r="AU831" s="228" t="s">
        <v>42</v>
      </c>
      <c r="AV831" s="227" t="s">
        <v>42</v>
      </c>
      <c r="AW831" s="227" t="s">
        <v>2</v>
      </c>
      <c r="AX831" s="227" t="s">
        <v>38</v>
      </c>
      <c r="AY831" s="228" t="s">
        <v>108</v>
      </c>
    </row>
    <row r="832" spans="2:65" s="188" customFormat="1" ht="31.5" customHeight="1" x14ac:dyDescent="0.3">
      <c r="B832" s="207"/>
      <c r="C832" s="206" t="s">
        <v>1075</v>
      </c>
      <c r="D832" s="206" t="s">
        <v>110</v>
      </c>
      <c r="E832" s="205" t="s">
        <v>1017</v>
      </c>
      <c r="F832" s="200" t="s">
        <v>1018</v>
      </c>
      <c r="G832" s="204" t="s">
        <v>285</v>
      </c>
      <c r="H832" s="203">
        <v>23.76</v>
      </c>
      <c r="I832" s="202"/>
      <c r="J832" s="201">
        <f>ROUND(I832*H832,2)</f>
        <v>0</v>
      </c>
      <c r="K832" s="200" t="s">
        <v>114</v>
      </c>
      <c r="L832" s="189"/>
      <c r="M832" s="199" t="s">
        <v>1</v>
      </c>
      <c r="N832" s="224" t="s">
        <v>26</v>
      </c>
      <c r="O832" s="223"/>
      <c r="P832" s="222">
        <f>O832*H832</f>
        <v>0</v>
      </c>
      <c r="Q832" s="222">
        <v>0</v>
      </c>
      <c r="R832" s="222">
        <f>Q832*H832</f>
        <v>0</v>
      </c>
      <c r="S832" s="222">
        <v>0</v>
      </c>
      <c r="T832" s="221">
        <f>S832*H832</f>
        <v>0</v>
      </c>
      <c r="AR832" s="193" t="s">
        <v>195</v>
      </c>
      <c r="AT832" s="193" t="s">
        <v>110</v>
      </c>
      <c r="AU832" s="193" t="s">
        <v>42</v>
      </c>
      <c r="AY832" s="193" t="s">
        <v>108</v>
      </c>
      <c r="BE832" s="194">
        <f>IF(N832="základní",J832,0)</f>
        <v>0</v>
      </c>
      <c r="BF832" s="194">
        <f>IF(N832="snížená",J832,0)</f>
        <v>0</v>
      </c>
      <c r="BG832" s="194">
        <f>IF(N832="zákl. přenesená",J832,0)</f>
        <v>0</v>
      </c>
      <c r="BH832" s="194">
        <f>IF(N832="sníž. přenesená",J832,0)</f>
        <v>0</v>
      </c>
      <c r="BI832" s="194">
        <f>IF(N832="nulová",J832,0)</f>
        <v>0</v>
      </c>
      <c r="BJ832" s="193" t="s">
        <v>38</v>
      </c>
      <c r="BK832" s="194">
        <f>ROUND(I832*H832,2)</f>
        <v>0</v>
      </c>
      <c r="BL832" s="193" t="s">
        <v>195</v>
      </c>
      <c r="BM832" s="193" t="s">
        <v>1019</v>
      </c>
    </row>
    <row r="833" spans="2:65" s="257" customFormat="1" x14ac:dyDescent="0.3">
      <c r="B833" s="262"/>
      <c r="D833" s="236" t="s">
        <v>117</v>
      </c>
      <c r="E833" s="258" t="s">
        <v>1</v>
      </c>
      <c r="F833" s="264" t="s">
        <v>322</v>
      </c>
      <c r="H833" s="258" t="s">
        <v>1</v>
      </c>
      <c r="I833" s="263"/>
      <c r="L833" s="262"/>
      <c r="M833" s="261"/>
      <c r="N833" s="260"/>
      <c r="O833" s="260"/>
      <c r="P833" s="260"/>
      <c r="Q833" s="260"/>
      <c r="R833" s="260"/>
      <c r="S833" s="260"/>
      <c r="T833" s="259"/>
      <c r="AT833" s="258" t="s">
        <v>117</v>
      </c>
      <c r="AU833" s="258" t="s">
        <v>42</v>
      </c>
      <c r="AV833" s="257" t="s">
        <v>38</v>
      </c>
      <c r="AW833" s="257" t="s">
        <v>19</v>
      </c>
      <c r="AX833" s="257" t="s">
        <v>37</v>
      </c>
      <c r="AY833" s="258" t="s">
        <v>108</v>
      </c>
    </row>
    <row r="834" spans="2:65" s="227" customFormat="1" x14ac:dyDescent="0.3">
      <c r="B834" s="232"/>
      <c r="D834" s="236" t="s">
        <v>117</v>
      </c>
      <c r="E834" s="228" t="s">
        <v>1</v>
      </c>
      <c r="F834" s="235" t="s">
        <v>1020</v>
      </c>
      <c r="H834" s="234">
        <v>1.98</v>
      </c>
      <c r="I834" s="233"/>
      <c r="L834" s="232"/>
      <c r="M834" s="231"/>
      <c r="N834" s="230"/>
      <c r="O834" s="230"/>
      <c r="P834" s="230"/>
      <c r="Q834" s="230"/>
      <c r="R834" s="230"/>
      <c r="S834" s="230"/>
      <c r="T834" s="229"/>
      <c r="AT834" s="228" t="s">
        <v>117</v>
      </c>
      <c r="AU834" s="228" t="s">
        <v>42</v>
      </c>
      <c r="AV834" s="227" t="s">
        <v>42</v>
      </c>
      <c r="AW834" s="227" t="s">
        <v>19</v>
      </c>
      <c r="AX834" s="227" t="s">
        <v>37</v>
      </c>
      <c r="AY834" s="228" t="s">
        <v>108</v>
      </c>
    </row>
    <row r="835" spans="2:65" s="227" customFormat="1" x14ac:dyDescent="0.3">
      <c r="B835" s="232"/>
      <c r="D835" s="236" t="s">
        <v>117</v>
      </c>
      <c r="E835" s="228" t="s">
        <v>1</v>
      </c>
      <c r="F835" s="235" t="s">
        <v>1021</v>
      </c>
      <c r="H835" s="234">
        <v>1.98</v>
      </c>
      <c r="I835" s="233"/>
      <c r="L835" s="232"/>
      <c r="M835" s="231"/>
      <c r="N835" s="230"/>
      <c r="O835" s="230"/>
      <c r="P835" s="230"/>
      <c r="Q835" s="230"/>
      <c r="R835" s="230"/>
      <c r="S835" s="230"/>
      <c r="T835" s="229"/>
      <c r="AT835" s="228" t="s">
        <v>117</v>
      </c>
      <c r="AU835" s="228" t="s">
        <v>42</v>
      </c>
      <c r="AV835" s="227" t="s">
        <v>42</v>
      </c>
      <c r="AW835" s="227" t="s">
        <v>19</v>
      </c>
      <c r="AX835" s="227" t="s">
        <v>37</v>
      </c>
      <c r="AY835" s="228" t="s">
        <v>108</v>
      </c>
    </row>
    <row r="836" spans="2:65" s="227" customFormat="1" x14ac:dyDescent="0.3">
      <c r="B836" s="232"/>
      <c r="D836" s="240" t="s">
        <v>117</v>
      </c>
      <c r="F836" s="238" t="s">
        <v>1022</v>
      </c>
      <c r="H836" s="237">
        <v>23.76</v>
      </c>
      <c r="I836" s="233"/>
      <c r="L836" s="232"/>
      <c r="M836" s="231"/>
      <c r="N836" s="230"/>
      <c r="O836" s="230"/>
      <c r="P836" s="230"/>
      <c r="Q836" s="230"/>
      <c r="R836" s="230"/>
      <c r="S836" s="230"/>
      <c r="T836" s="229"/>
      <c r="AT836" s="228" t="s">
        <v>117</v>
      </c>
      <c r="AU836" s="228" t="s">
        <v>42</v>
      </c>
      <c r="AV836" s="227" t="s">
        <v>42</v>
      </c>
      <c r="AW836" s="227" t="s">
        <v>2</v>
      </c>
      <c r="AX836" s="227" t="s">
        <v>38</v>
      </c>
      <c r="AY836" s="228" t="s">
        <v>108</v>
      </c>
    </row>
    <row r="837" spans="2:65" s="188" customFormat="1" ht="22.5" customHeight="1" x14ac:dyDescent="0.3">
      <c r="B837" s="207"/>
      <c r="C837" s="206" t="s">
        <v>1081</v>
      </c>
      <c r="D837" s="206" t="s">
        <v>110</v>
      </c>
      <c r="E837" s="205" t="s">
        <v>1024</v>
      </c>
      <c r="F837" s="200" t="s">
        <v>1025</v>
      </c>
      <c r="G837" s="204" t="s">
        <v>170</v>
      </c>
      <c r="H837" s="203">
        <v>5.7000000000000002E-2</v>
      </c>
      <c r="I837" s="202"/>
      <c r="J837" s="201">
        <f>ROUND(I837*H837,2)</f>
        <v>0</v>
      </c>
      <c r="K837" s="200" t="s">
        <v>114</v>
      </c>
      <c r="L837" s="189"/>
      <c r="M837" s="199" t="s">
        <v>1</v>
      </c>
      <c r="N837" s="224" t="s">
        <v>26</v>
      </c>
      <c r="O837" s="223"/>
      <c r="P837" s="222">
        <f>O837*H837</f>
        <v>0</v>
      </c>
      <c r="Q837" s="222">
        <v>0</v>
      </c>
      <c r="R837" s="222">
        <f>Q837*H837</f>
        <v>0</v>
      </c>
      <c r="S837" s="222">
        <v>0</v>
      </c>
      <c r="T837" s="221">
        <f>S837*H837</f>
        <v>0</v>
      </c>
      <c r="AR837" s="193" t="s">
        <v>195</v>
      </c>
      <c r="AT837" s="193" t="s">
        <v>110</v>
      </c>
      <c r="AU837" s="193" t="s">
        <v>42</v>
      </c>
      <c r="AY837" s="193" t="s">
        <v>108</v>
      </c>
      <c r="BE837" s="194">
        <f>IF(N837="základní",J837,0)</f>
        <v>0</v>
      </c>
      <c r="BF837" s="194">
        <f>IF(N837="snížená",J837,0)</f>
        <v>0</v>
      </c>
      <c r="BG837" s="194">
        <f>IF(N837="zákl. přenesená",J837,0)</f>
        <v>0</v>
      </c>
      <c r="BH837" s="194">
        <f>IF(N837="sníž. přenesená",J837,0)</f>
        <v>0</v>
      </c>
      <c r="BI837" s="194">
        <f>IF(N837="nulová",J837,0)</f>
        <v>0</v>
      </c>
      <c r="BJ837" s="193" t="s">
        <v>38</v>
      </c>
      <c r="BK837" s="194">
        <f>ROUND(I837*H837,2)</f>
        <v>0</v>
      </c>
      <c r="BL837" s="193" t="s">
        <v>195</v>
      </c>
      <c r="BM837" s="193" t="s">
        <v>1026</v>
      </c>
    </row>
    <row r="838" spans="2:65" s="208" customFormat="1" ht="29.85" customHeight="1" x14ac:dyDescent="0.3">
      <c r="B838" s="216"/>
      <c r="D838" s="220" t="s">
        <v>36</v>
      </c>
      <c r="E838" s="219" t="s">
        <v>1027</v>
      </c>
      <c r="F838" s="219" t="s">
        <v>1028</v>
      </c>
      <c r="I838" s="218"/>
      <c r="J838" s="217">
        <f>BK838</f>
        <v>0</v>
      </c>
      <c r="L838" s="216"/>
      <c r="M838" s="215"/>
      <c r="N838" s="213"/>
      <c r="O838" s="213"/>
      <c r="P838" s="214">
        <f>SUM(P839:P876)</f>
        <v>0</v>
      </c>
      <c r="Q838" s="213"/>
      <c r="R838" s="214">
        <f>SUM(R839:R876)</f>
        <v>3.3044660200000004</v>
      </c>
      <c r="S838" s="213"/>
      <c r="T838" s="212">
        <f>SUM(T839:T876)</f>
        <v>0</v>
      </c>
      <c r="AR838" s="210" t="s">
        <v>42</v>
      </c>
      <c r="AT838" s="211" t="s">
        <v>36</v>
      </c>
      <c r="AU838" s="211" t="s">
        <v>38</v>
      </c>
      <c r="AY838" s="210" t="s">
        <v>108</v>
      </c>
      <c r="BK838" s="209">
        <f>SUM(BK839:BK876)</f>
        <v>0</v>
      </c>
    </row>
    <row r="839" spans="2:65" s="188" customFormat="1" ht="22.5" customHeight="1" x14ac:dyDescent="0.3">
      <c r="B839" s="207"/>
      <c r="C839" s="206" t="s">
        <v>1086</v>
      </c>
      <c r="D839" s="206" t="s">
        <v>110</v>
      </c>
      <c r="E839" s="205" t="s">
        <v>1030</v>
      </c>
      <c r="F839" s="200" t="s">
        <v>1031</v>
      </c>
      <c r="G839" s="204" t="s">
        <v>113</v>
      </c>
      <c r="H839" s="203">
        <v>7.9279999999999999</v>
      </c>
      <c r="I839" s="202"/>
      <c r="J839" s="201">
        <f>ROUND(I839*H839,2)</f>
        <v>0</v>
      </c>
      <c r="K839" s="200" t="s">
        <v>114</v>
      </c>
      <c r="L839" s="189"/>
      <c r="M839" s="199" t="s">
        <v>1</v>
      </c>
      <c r="N839" s="224" t="s">
        <v>26</v>
      </c>
      <c r="O839" s="223"/>
      <c r="P839" s="222">
        <f>O839*H839</f>
        <v>0</v>
      </c>
      <c r="Q839" s="222">
        <v>0</v>
      </c>
      <c r="R839" s="222">
        <f>Q839*H839</f>
        <v>0</v>
      </c>
      <c r="S839" s="222">
        <v>0</v>
      </c>
      <c r="T839" s="221">
        <f>S839*H839</f>
        <v>0</v>
      </c>
      <c r="AR839" s="193" t="s">
        <v>195</v>
      </c>
      <c r="AT839" s="193" t="s">
        <v>110</v>
      </c>
      <c r="AU839" s="193" t="s">
        <v>42</v>
      </c>
      <c r="AY839" s="193" t="s">
        <v>108</v>
      </c>
      <c r="BE839" s="194">
        <f>IF(N839="základní",J839,0)</f>
        <v>0</v>
      </c>
      <c r="BF839" s="194">
        <f>IF(N839="snížená",J839,0)</f>
        <v>0</v>
      </c>
      <c r="BG839" s="194">
        <f>IF(N839="zákl. přenesená",J839,0)</f>
        <v>0</v>
      </c>
      <c r="BH839" s="194">
        <f>IF(N839="sníž. přenesená",J839,0)</f>
        <v>0</v>
      </c>
      <c r="BI839" s="194">
        <f>IF(N839="nulová",J839,0)</f>
        <v>0</v>
      </c>
      <c r="BJ839" s="193" t="s">
        <v>38</v>
      </c>
      <c r="BK839" s="194">
        <f>ROUND(I839*H839,2)</f>
        <v>0</v>
      </c>
      <c r="BL839" s="193" t="s">
        <v>195</v>
      </c>
      <c r="BM839" s="193" t="s">
        <v>1032</v>
      </c>
    </row>
    <row r="840" spans="2:65" s="257" customFormat="1" x14ac:dyDescent="0.3">
      <c r="B840" s="262"/>
      <c r="D840" s="236" t="s">
        <v>117</v>
      </c>
      <c r="E840" s="258" t="s">
        <v>1</v>
      </c>
      <c r="F840" s="264" t="s">
        <v>683</v>
      </c>
      <c r="H840" s="258" t="s">
        <v>1</v>
      </c>
      <c r="I840" s="263"/>
      <c r="L840" s="262"/>
      <c r="M840" s="261"/>
      <c r="N840" s="260"/>
      <c r="O840" s="260"/>
      <c r="P840" s="260"/>
      <c r="Q840" s="260"/>
      <c r="R840" s="260"/>
      <c r="S840" s="260"/>
      <c r="T840" s="259"/>
      <c r="AT840" s="258" t="s">
        <v>117</v>
      </c>
      <c r="AU840" s="258" t="s">
        <v>42</v>
      </c>
      <c r="AV840" s="257" t="s">
        <v>38</v>
      </c>
      <c r="AW840" s="257" t="s">
        <v>19</v>
      </c>
      <c r="AX840" s="257" t="s">
        <v>37</v>
      </c>
      <c r="AY840" s="258" t="s">
        <v>108</v>
      </c>
    </row>
    <row r="841" spans="2:65" s="227" customFormat="1" x14ac:dyDescent="0.3">
      <c r="B841" s="232"/>
      <c r="D841" s="236" t="s">
        <v>117</v>
      </c>
      <c r="E841" s="228" t="s">
        <v>1</v>
      </c>
      <c r="F841" s="235" t="s">
        <v>684</v>
      </c>
      <c r="H841" s="234">
        <v>1.98</v>
      </c>
      <c r="I841" s="233"/>
      <c r="L841" s="232"/>
      <c r="M841" s="231"/>
      <c r="N841" s="230"/>
      <c r="O841" s="230"/>
      <c r="P841" s="230"/>
      <c r="Q841" s="230"/>
      <c r="R841" s="230"/>
      <c r="S841" s="230"/>
      <c r="T841" s="229"/>
      <c r="AT841" s="228" t="s">
        <v>117</v>
      </c>
      <c r="AU841" s="228" t="s">
        <v>42</v>
      </c>
      <c r="AV841" s="227" t="s">
        <v>42</v>
      </c>
      <c r="AW841" s="227" t="s">
        <v>19</v>
      </c>
      <c r="AX841" s="227" t="s">
        <v>37</v>
      </c>
      <c r="AY841" s="228" t="s">
        <v>108</v>
      </c>
    </row>
    <row r="842" spans="2:65" s="227" customFormat="1" x14ac:dyDescent="0.3">
      <c r="B842" s="232"/>
      <c r="D842" s="236" t="s">
        <v>117</v>
      </c>
      <c r="E842" s="228" t="s">
        <v>1</v>
      </c>
      <c r="F842" s="235" t="s">
        <v>685</v>
      </c>
      <c r="H842" s="234">
        <v>1.98</v>
      </c>
      <c r="I842" s="233"/>
      <c r="L842" s="232"/>
      <c r="M842" s="231"/>
      <c r="N842" s="230"/>
      <c r="O842" s="230"/>
      <c r="P842" s="230"/>
      <c r="Q842" s="230"/>
      <c r="R842" s="230"/>
      <c r="S842" s="230"/>
      <c r="T842" s="229"/>
      <c r="AT842" s="228" t="s">
        <v>117</v>
      </c>
      <c r="AU842" s="228" t="s">
        <v>42</v>
      </c>
      <c r="AV842" s="227" t="s">
        <v>42</v>
      </c>
      <c r="AW842" s="227" t="s">
        <v>19</v>
      </c>
      <c r="AX842" s="227" t="s">
        <v>37</v>
      </c>
      <c r="AY842" s="228" t="s">
        <v>108</v>
      </c>
    </row>
    <row r="843" spans="2:65" s="227" customFormat="1" x14ac:dyDescent="0.3">
      <c r="B843" s="232"/>
      <c r="D843" s="240" t="s">
        <v>117</v>
      </c>
      <c r="E843" s="239" t="s">
        <v>1</v>
      </c>
      <c r="F843" s="238" t="s">
        <v>911</v>
      </c>
      <c r="H843" s="237">
        <v>3.968</v>
      </c>
      <c r="I843" s="233"/>
      <c r="L843" s="232"/>
      <c r="M843" s="231"/>
      <c r="N843" s="230"/>
      <c r="O843" s="230"/>
      <c r="P843" s="230"/>
      <c r="Q843" s="230"/>
      <c r="R843" s="230"/>
      <c r="S843" s="230"/>
      <c r="T843" s="229"/>
      <c r="AT843" s="228" t="s">
        <v>117</v>
      </c>
      <c r="AU843" s="228" t="s">
        <v>42</v>
      </c>
      <c r="AV843" s="227" t="s">
        <v>42</v>
      </c>
      <c r="AW843" s="227" t="s">
        <v>19</v>
      </c>
      <c r="AX843" s="227" t="s">
        <v>37</v>
      </c>
      <c r="AY843" s="228" t="s">
        <v>108</v>
      </c>
    </row>
    <row r="844" spans="2:65" s="188" customFormat="1" ht="22.5" customHeight="1" x14ac:dyDescent="0.3">
      <c r="B844" s="207"/>
      <c r="C844" s="252" t="s">
        <v>1092</v>
      </c>
      <c r="D844" s="252" t="s">
        <v>186</v>
      </c>
      <c r="E844" s="251" t="s">
        <v>330</v>
      </c>
      <c r="F844" s="246" t="s">
        <v>331</v>
      </c>
      <c r="G844" s="250" t="s">
        <v>113</v>
      </c>
      <c r="H844" s="249">
        <v>8.0869999999999997</v>
      </c>
      <c r="I844" s="248"/>
      <c r="J844" s="247">
        <f>ROUND(I844*H844,2)</f>
        <v>0</v>
      </c>
      <c r="K844" s="246" t="s">
        <v>1</v>
      </c>
      <c r="L844" s="245"/>
      <c r="M844" s="244" t="s">
        <v>1</v>
      </c>
      <c r="N844" s="243" t="s">
        <v>26</v>
      </c>
      <c r="O844" s="223"/>
      <c r="P844" s="222">
        <f>O844*H844</f>
        <v>0</v>
      </c>
      <c r="Q844" s="222">
        <v>1.8E-3</v>
      </c>
      <c r="R844" s="222">
        <f>Q844*H844</f>
        <v>1.4556599999999999E-2</v>
      </c>
      <c r="S844" s="222">
        <v>0</v>
      </c>
      <c r="T844" s="221">
        <f>S844*H844</f>
        <v>0</v>
      </c>
      <c r="AR844" s="193" t="s">
        <v>153</v>
      </c>
      <c r="AT844" s="193" t="s">
        <v>186</v>
      </c>
      <c r="AU844" s="193" t="s">
        <v>42</v>
      </c>
      <c r="AY844" s="193" t="s">
        <v>108</v>
      </c>
      <c r="BE844" s="194">
        <f>IF(N844="základní",J844,0)</f>
        <v>0</v>
      </c>
      <c r="BF844" s="194">
        <f>IF(N844="snížená",J844,0)</f>
        <v>0</v>
      </c>
      <c r="BG844" s="194">
        <f>IF(N844="zákl. přenesená",J844,0)</f>
        <v>0</v>
      </c>
      <c r="BH844" s="194">
        <f>IF(N844="sníž. přenesená",J844,0)</f>
        <v>0</v>
      </c>
      <c r="BI844" s="194">
        <f>IF(N844="nulová",J844,0)</f>
        <v>0</v>
      </c>
      <c r="BJ844" s="193" t="s">
        <v>38</v>
      </c>
      <c r="BK844" s="194">
        <f>ROUND(I844*H844,2)</f>
        <v>0</v>
      </c>
      <c r="BL844" s="193" t="s">
        <v>115</v>
      </c>
      <c r="BM844" s="193" t="s">
        <v>1034</v>
      </c>
    </row>
    <row r="845" spans="2:65" s="227" customFormat="1" x14ac:dyDescent="0.3">
      <c r="B845" s="232"/>
      <c r="D845" s="240" t="s">
        <v>117</v>
      </c>
      <c r="F845" s="238" t="s">
        <v>1035</v>
      </c>
      <c r="H845" s="237">
        <v>8.0869999999999997</v>
      </c>
      <c r="I845" s="233"/>
      <c r="L845" s="232"/>
      <c r="M845" s="231"/>
      <c r="N845" s="230"/>
      <c r="O845" s="230"/>
      <c r="P845" s="230"/>
      <c r="Q845" s="230"/>
      <c r="R845" s="230"/>
      <c r="S845" s="230"/>
      <c r="T845" s="229"/>
      <c r="AT845" s="228" t="s">
        <v>117</v>
      </c>
      <c r="AU845" s="228" t="s">
        <v>42</v>
      </c>
      <c r="AV845" s="227" t="s">
        <v>42</v>
      </c>
      <c r="AW845" s="227" t="s">
        <v>2</v>
      </c>
      <c r="AX845" s="227" t="s">
        <v>38</v>
      </c>
      <c r="AY845" s="228" t="s">
        <v>108</v>
      </c>
    </row>
    <row r="846" spans="2:65" s="188" customFormat="1" ht="22.5" customHeight="1" x14ac:dyDescent="0.3">
      <c r="B846" s="207"/>
      <c r="C846" s="206" t="s">
        <v>1096</v>
      </c>
      <c r="D846" s="206" t="s">
        <v>110</v>
      </c>
      <c r="E846" s="205" t="s">
        <v>1037</v>
      </c>
      <c r="F846" s="200" t="s">
        <v>1038</v>
      </c>
      <c r="G846" s="204" t="s">
        <v>113</v>
      </c>
      <c r="H846" s="203">
        <v>304.60000000000002</v>
      </c>
      <c r="I846" s="202"/>
      <c r="J846" s="201">
        <f>ROUND(I846*H846,2)</f>
        <v>0</v>
      </c>
      <c r="K846" s="200" t="s">
        <v>114</v>
      </c>
      <c r="L846" s="189"/>
      <c r="M846" s="199" t="s">
        <v>1</v>
      </c>
      <c r="N846" s="224" t="s">
        <v>26</v>
      </c>
      <c r="O846" s="223"/>
      <c r="P846" s="222">
        <f>O846*H846</f>
        <v>0</v>
      </c>
      <c r="Q846" s="222">
        <v>0</v>
      </c>
      <c r="R846" s="222">
        <f>Q846*H846</f>
        <v>0</v>
      </c>
      <c r="S846" s="222">
        <v>0</v>
      </c>
      <c r="T846" s="221">
        <f>S846*H846</f>
        <v>0</v>
      </c>
      <c r="AR846" s="193" t="s">
        <v>195</v>
      </c>
      <c r="AT846" s="193" t="s">
        <v>110</v>
      </c>
      <c r="AU846" s="193" t="s">
        <v>42</v>
      </c>
      <c r="AY846" s="193" t="s">
        <v>108</v>
      </c>
      <c r="BE846" s="194">
        <f>IF(N846="základní",J846,0)</f>
        <v>0</v>
      </c>
      <c r="BF846" s="194">
        <f>IF(N846="snížená",J846,0)</f>
        <v>0</v>
      </c>
      <c r="BG846" s="194">
        <f>IF(N846="zákl. přenesená",J846,0)</f>
        <v>0</v>
      </c>
      <c r="BH846" s="194">
        <f>IF(N846="sníž. přenesená",J846,0)</f>
        <v>0</v>
      </c>
      <c r="BI846" s="194">
        <f>IF(N846="nulová",J846,0)</f>
        <v>0</v>
      </c>
      <c r="BJ846" s="193" t="s">
        <v>38</v>
      </c>
      <c r="BK846" s="194">
        <f>ROUND(I846*H846,2)</f>
        <v>0</v>
      </c>
      <c r="BL846" s="193" t="s">
        <v>195</v>
      </c>
      <c r="BM846" s="193" t="s">
        <v>1039</v>
      </c>
    </row>
    <row r="847" spans="2:65" s="227" customFormat="1" x14ac:dyDescent="0.3">
      <c r="B847" s="232"/>
      <c r="D847" s="240" t="s">
        <v>117</v>
      </c>
      <c r="E847" s="239" t="s">
        <v>1</v>
      </c>
      <c r="F847" s="238" t="s">
        <v>734</v>
      </c>
      <c r="H847" s="237">
        <v>304.60000000000002</v>
      </c>
      <c r="I847" s="233"/>
      <c r="L847" s="232"/>
      <c r="M847" s="231"/>
      <c r="N847" s="230"/>
      <c r="O847" s="230"/>
      <c r="P847" s="230"/>
      <c r="Q847" s="230"/>
      <c r="R847" s="230"/>
      <c r="S847" s="230"/>
      <c r="T847" s="229"/>
      <c r="AT847" s="228" t="s">
        <v>117</v>
      </c>
      <c r="AU847" s="228" t="s">
        <v>42</v>
      </c>
      <c r="AV847" s="227" t="s">
        <v>42</v>
      </c>
      <c r="AW847" s="227" t="s">
        <v>19</v>
      </c>
      <c r="AX847" s="227" t="s">
        <v>37</v>
      </c>
      <c r="AY847" s="228" t="s">
        <v>108</v>
      </c>
    </row>
    <row r="848" spans="2:65" s="188" customFormat="1" ht="22.5" customHeight="1" x14ac:dyDescent="0.3">
      <c r="B848" s="207"/>
      <c r="C848" s="252" t="s">
        <v>1101</v>
      </c>
      <c r="D848" s="252" t="s">
        <v>186</v>
      </c>
      <c r="E848" s="251" t="s">
        <v>1041</v>
      </c>
      <c r="F848" s="246" t="s">
        <v>1042</v>
      </c>
      <c r="G848" s="250" t="s">
        <v>113</v>
      </c>
      <c r="H848" s="249">
        <v>621.38400000000001</v>
      </c>
      <c r="I848" s="248"/>
      <c r="J848" s="247">
        <f>ROUND(I848*H848,2)</f>
        <v>0</v>
      </c>
      <c r="K848" s="246" t="s">
        <v>114</v>
      </c>
      <c r="L848" s="245"/>
      <c r="M848" s="244" t="s">
        <v>1</v>
      </c>
      <c r="N848" s="243" t="s">
        <v>26</v>
      </c>
      <c r="O848" s="223"/>
      <c r="P848" s="222">
        <f>O848*H848</f>
        <v>0</v>
      </c>
      <c r="Q848" s="222">
        <v>4.0000000000000001E-3</v>
      </c>
      <c r="R848" s="222">
        <f>Q848*H848</f>
        <v>2.4855360000000002</v>
      </c>
      <c r="S848" s="222">
        <v>0</v>
      </c>
      <c r="T848" s="221">
        <f>S848*H848</f>
        <v>0</v>
      </c>
      <c r="AR848" s="193" t="s">
        <v>282</v>
      </c>
      <c r="AT848" s="193" t="s">
        <v>186</v>
      </c>
      <c r="AU848" s="193" t="s">
        <v>42</v>
      </c>
      <c r="AY848" s="193" t="s">
        <v>108</v>
      </c>
      <c r="BE848" s="194">
        <f>IF(N848="základní",J848,0)</f>
        <v>0</v>
      </c>
      <c r="BF848" s="194">
        <f>IF(N848="snížená",J848,0)</f>
        <v>0</v>
      </c>
      <c r="BG848" s="194">
        <f>IF(N848="zákl. přenesená",J848,0)</f>
        <v>0</v>
      </c>
      <c r="BH848" s="194">
        <f>IF(N848="sníž. přenesená",J848,0)</f>
        <v>0</v>
      </c>
      <c r="BI848" s="194">
        <f>IF(N848="nulová",J848,0)</f>
        <v>0</v>
      </c>
      <c r="BJ848" s="193" t="s">
        <v>38</v>
      </c>
      <c r="BK848" s="194">
        <f>ROUND(I848*H848,2)</f>
        <v>0</v>
      </c>
      <c r="BL848" s="193" t="s">
        <v>195</v>
      </c>
      <c r="BM848" s="193" t="s">
        <v>1043</v>
      </c>
    </row>
    <row r="849" spans="2:65" s="188" customFormat="1" ht="27" x14ac:dyDescent="0.3">
      <c r="B849" s="189"/>
      <c r="D849" s="236" t="s">
        <v>250</v>
      </c>
      <c r="F849" s="256" t="s">
        <v>1044</v>
      </c>
      <c r="I849" s="255"/>
      <c r="L849" s="189"/>
      <c r="M849" s="254"/>
      <c r="N849" s="223"/>
      <c r="O849" s="223"/>
      <c r="P849" s="223"/>
      <c r="Q849" s="223"/>
      <c r="R849" s="223"/>
      <c r="S849" s="223"/>
      <c r="T849" s="253"/>
      <c r="AT849" s="193" t="s">
        <v>250</v>
      </c>
      <c r="AU849" s="193" t="s">
        <v>42</v>
      </c>
    </row>
    <row r="850" spans="2:65" s="227" customFormat="1" x14ac:dyDescent="0.3">
      <c r="B850" s="232"/>
      <c r="D850" s="240" t="s">
        <v>117</v>
      </c>
      <c r="F850" s="238" t="s">
        <v>1045</v>
      </c>
      <c r="H850" s="237">
        <v>621.38400000000001</v>
      </c>
      <c r="I850" s="233"/>
      <c r="L850" s="232"/>
      <c r="M850" s="231"/>
      <c r="N850" s="230"/>
      <c r="O850" s="230"/>
      <c r="P850" s="230"/>
      <c r="Q850" s="230"/>
      <c r="R850" s="230"/>
      <c r="S850" s="230"/>
      <c r="T850" s="229"/>
      <c r="AT850" s="228" t="s">
        <v>117</v>
      </c>
      <c r="AU850" s="228" t="s">
        <v>42</v>
      </c>
      <c r="AV850" s="227" t="s">
        <v>42</v>
      </c>
      <c r="AW850" s="227" t="s">
        <v>2</v>
      </c>
      <c r="AX850" s="227" t="s">
        <v>38</v>
      </c>
      <c r="AY850" s="228" t="s">
        <v>108</v>
      </c>
    </row>
    <row r="851" spans="2:65" s="188" customFormat="1" ht="22.5" customHeight="1" x14ac:dyDescent="0.3">
      <c r="B851" s="207"/>
      <c r="C851" s="206" t="s">
        <v>1105</v>
      </c>
      <c r="D851" s="206" t="s">
        <v>110</v>
      </c>
      <c r="E851" s="205" t="s">
        <v>1047</v>
      </c>
      <c r="F851" s="200" t="s">
        <v>1048</v>
      </c>
      <c r="G851" s="204" t="s">
        <v>113</v>
      </c>
      <c r="H851" s="203">
        <v>9.9179999999999993</v>
      </c>
      <c r="I851" s="202"/>
      <c r="J851" s="201">
        <f>ROUND(I851*H851,2)</f>
        <v>0</v>
      </c>
      <c r="K851" s="200" t="s">
        <v>140</v>
      </c>
      <c r="L851" s="189"/>
      <c r="M851" s="199" t="s">
        <v>1</v>
      </c>
      <c r="N851" s="224" t="s">
        <v>26</v>
      </c>
      <c r="O851" s="223"/>
      <c r="P851" s="222">
        <f>O851*H851</f>
        <v>0</v>
      </c>
      <c r="Q851" s="222">
        <v>6.0000000000000001E-3</v>
      </c>
      <c r="R851" s="222">
        <f>Q851*H851</f>
        <v>5.9507999999999998E-2</v>
      </c>
      <c r="S851" s="222">
        <v>0</v>
      </c>
      <c r="T851" s="221">
        <f>S851*H851</f>
        <v>0</v>
      </c>
      <c r="AR851" s="193" t="s">
        <v>195</v>
      </c>
      <c r="AT851" s="193" t="s">
        <v>110</v>
      </c>
      <c r="AU851" s="193" t="s">
        <v>42</v>
      </c>
      <c r="AY851" s="193" t="s">
        <v>108</v>
      </c>
      <c r="BE851" s="194">
        <f>IF(N851="základní",J851,0)</f>
        <v>0</v>
      </c>
      <c r="BF851" s="194">
        <f>IF(N851="snížená",J851,0)</f>
        <v>0</v>
      </c>
      <c r="BG851" s="194">
        <f>IF(N851="zákl. přenesená",J851,0)</f>
        <v>0</v>
      </c>
      <c r="BH851" s="194">
        <f>IF(N851="sníž. přenesená",J851,0)</f>
        <v>0</v>
      </c>
      <c r="BI851" s="194">
        <f>IF(N851="nulová",J851,0)</f>
        <v>0</v>
      </c>
      <c r="BJ851" s="193" t="s">
        <v>38</v>
      </c>
      <c r="BK851" s="194">
        <f>ROUND(I851*H851,2)</f>
        <v>0</v>
      </c>
      <c r="BL851" s="193" t="s">
        <v>195</v>
      </c>
      <c r="BM851" s="193" t="s">
        <v>1049</v>
      </c>
    </row>
    <row r="852" spans="2:65" s="227" customFormat="1" x14ac:dyDescent="0.3">
      <c r="B852" s="232"/>
      <c r="D852" s="240" t="s">
        <v>117</v>
      </c>
      <c r="E852" s="239" t="s">
        <v>1</v>
      </c>
      <c r="F852" s="238" t="s">
        <v>910</v>
      </c>
      <c r="H852" s="237">
        <v>9.9179999999999993</v>
      </c>
      <c r="I852" s="233"/>
      <c r="L852" s="232"/>
      <c r="M852" s="231"/>
      <c r="N852" s="230"/>
      <c r="O852" s="230"/>
      <c r="P852" s="230"/>
      <c r="Q852" s="230"/>
      <c r="R852" s="230"/>
      <c r="S852" s="230"/>
      <c r="T852" s="229"/>
      <c r="AT852" s="228" t="s">
        <v>117</v>
      </c>
      <c r="AU852" s="228" t="s">
        <v>42</v>
      </c>
      <c r="AV852" s="227" t="s">
        <v>42</v>
      </c>
      <c r="AW852" s="227" t="s">
        <v>19</v>
      </c>
      <c r="AX852" s="227" t="s">
        <v>37</v>
      </c>
      <c r="AY852" s="228" t="s">
        <v>108</v>
      </c>
    </row>
    <row r="853" spans="2:65" s="188" customFormat="1" ht="22.5" customHeight="1" x14ac:dyDescent="0.3">
      <c r="B853" s="207"/>
      <c r="C853" s="252" t="s">
        <v>1111</v>
      </c>
      <c r="D853" s="252" t="s">
        <v>186</v>
      </c>
      <c r="E853" s="251" t="s">
        <v>1051</v>
      </c>
      <c r="F853" s="246" t="s">
        <v>1052</v>
      </c>
      <c r="G853" s="250" t="s">
        <v>113</v>
      </c>
      <c r="H853" s="249">
        <v>10.612</v>
      </c>
      <c r="I853" s="248"/>
      <c r="J853" s="247">
        <f>ROUND(I853*H853,2)</f>
        <v>0</v>
      </c>
      <c r="K853" s="246" t="s">
        <v>140</v>
      </c>
      <c r="L853" s="245"/>
      <c r="M853" s="244" t="s">
        <v>1</v>
      </c>
      <c r="N853" s="243" t="s">
        <v>26</v>
      </c>
      <c r="O853" s="223"/>
      <c r="P853" s="222">
        <f>O853*H853</f>
        <v>0</v>
      </c>
      <c r="Q853" s="222">
        <v>5.0000000000000001E-3</v>
      </c>
      <c r="R853" s="222">
        <f>Q853*H853</f>
        <v>5.3060000000000003E-2</v>
      </c>
      <c r="S853" s="222">
        <v>0</v>
      </c>
      <c r="T853" s="221">
        <f>S853*H853</f>
        <v>0</v>
      </c>
      <c r="AR853" s="193" t="s">
        <v>282</v>
      </c>
      <c r="AT853" s="193" t="s">
        <v>186</v>
      </c>
      <c r="AU853" s="193" t="s">
        <v>42</v>
      </c>
      <c r="AY853" s="193" t="s">
        <v>108</v>
      </c>
      <c r="BE853" s="194">
        <f>IF(N853="základní",J853,0)</f>
        <v>0</v>
      </c>
      <c r="BF853" s="194">
        <f>IF(N853="snížená",J853,0)</f>
        <v>0</v>
      </c>
      <c r="BG853" s="194">
        <f>IF(N853="zákl. přenesená",J853,0)</f>
        <v>0</v>
      </c>
      <c r="BH853" s="194">
        <f>IF(N853="sníž. přenesená",J853,0)</f>
        <v>0</v>
      </c>
      <c r="BI853" s="194">
        <f>IF(N853="nulová",J853,0)</f>
        <v>0</v>
      </c>
      <c r="BJ853" s="193" t="s">
        <v>38</v>
      </c>
      <c r="BK853" s="194">
        <f>ROUND(I853*H853,2)</f>
        <v>0</v>
      </c>
      <c r="BL853" s="193" t="s">
        <v>195</v>
      </c>
      <c r="BM853" s="193" t="s">
        <v>1053</v>
      </c>
    </row>
    <row r="854" spans="2:65" s="188" customFormat="1" ht="27" x14ac:dyDescent="0.3">
      <c r="B854" s="189"/>
      <c r="D854" s="236" t="s">
        <v>250</v>
      </c>
      <c r="F854" s="256" t="s">
        <v>1044</v>
      </c>
      <c r="I854" s="255"/>
      <c r="L854" s="189"/>
      <c r="M854" s="254"/>
      <c r="N854" s="223"/>
      <c r="O854" s="223"/>
      <c r="P854" s="223"/>
      <c r="Q854" s="223"/>
      <c r="R854" s="223"/>
      <c r="S854" s="223"/>
      <c r="T854" s="253"/>
      <c r="AT854" s="193" t="s">
        <v>250</v>
      </c>
      <c r="AU854" s="193" t="s">
        <v>42</v>
      </c>
    </row>
    <row r="855" spans="2:65" s="227" customFormat="1" x14ac:dyDescent="0.3">
      <c r="B855" s="232"/>
      <c r="D855" s="240" t="s">
        <v>117</v>
      </c>
      <c r="F855" s="238" t="s">
        <v>1054</v>
      </c>
      <c r="H855" s="237">
        <v>10.612</v>
      </c>
      <c r="I855" s="233"/>
      <c r="L855" s="232"/>
      <c r="M855" s="231"/>
      <c r="N855" s="230"/>
      <c r="O855" s="230"/>
      <c r="P855" s="230"/>
      <c r="Q855" s="230"/>
      <c r="R855" s="230"/>
      <c r="S855" s="230"/>
      <c r="T855" s="229"/>
      <c r="AT855" s="228" t="s">
        <v>117</v>
      </c>
      <c r="AU855" s="228" t="s">
        <v>42</v>
      </c>
      <c r="AV855" s="227" t="s">
        <v>42</v>
      </c>
      <c r="AW855" s="227" t="s">
        <v>2</v>
      </c>
      <c r="AX855" s="227" t="s">
        <v>38</v>
      </c>
      <c r="AY855" s="228" t="s">
        <v>108</v>
      </c>
    </row>
    <row r="856" spans="2:65" s="188" customFormat="1" ht="22.5" customHeight="1" x14ac:dyDescent="0.3">
      <c r="B856" s="207"/>
      <c r="C856" s="206" t="s">
        <v>1118</v>
      </c>
      <c r="D856" s="206" t="s">
        <v>110</v>
      </c>
      <c r="E856" s="205" t="s">
        <v>1056</v>
      </c>
      <c r="F856" s="200" t="s">
        <v>1057</v>
      </c>
      <c r="G856" s="204" t="s">
        <v>113</v>
      </c>
      <c r="H856" s="203">
        <v>211.02</v>
      </c>
      <c r="I856" s="202"/>
      <c r="J856" s="201">
        <f>ROUND(I856*H856,2)</f>
        <v>0</v>
      </c>
      <c r="K856" s="200" t="s">
        <v>114</v>
      </c>
      <c r="L856" s="189"/>
      <c r="M856" s="199" t="s">
        <v>1</v>
      </c>
      <c r="N856" s="224" t="s">
        <v>26</v>
      </c>
      <c r="O856" s="223"/>
      <c r="P856" s="222">
        <f>O856*H856</f>
        <v>0</v>
      </c>
      <c r="Q856" s="222">
        <v>0</v>
      </c>
      <c r="R856" s="222">
        <f>Q856*H856</f>
        <v>0</v>
      </c>
      <c r="S856" s="222">
        <v>0</v>
      </c>
      <c r="T856" s="221">
        <f>S856*H856</f>
        <v>0</v>
      </c>
      <c r="AR856" s="193" t="s">
        <v>195</v>
      </c>
      <c r="AT856" s="193" t="s">
        <v>110</v>
      </c>
      <c r="AU856" s="193" t="s">
        <v>42</v>
      </c>
      <c r="AY856" s="193" t="s">
        <v>108</v>
      </c>
      <c r="BE856" s="194">
        <f>IF(N856="základní",J856,0)</f>
        <v>0</v>
      </c>
      <c r="BF856" s="194">
        <f>IF(N856="snížená",J856,0)</f>
        <v>0</v>
      </c>
      <c r="BG856" s="194">
        <f>IF(N856="zákl. přenesená",J856,0)</f>
        <v>0</v>
      </c>
      <c r="BH856" s="194">
        <f>IF(N856="sníž. přenesená",J856,0)</f>
        <v>0</v>
      </c>
      <c r="BI856" s="194">
        <f>IF(N856="nulová",J856,0)</f>
        <v>0</v>
      </c>
      <c r="BJ856" s="193" t="s">
        <v>38</v>
      </c>
      <c r="BK856" s="194">
        <f>ROUND(I856*H856,2)</f>
        <v>0</v>
      </c>
      <c r="BL856" s="193" t="s">
        <v>195</v>
      </c>
      <c r="BM856" s="193" t="s">
        <v>1058</v>
      </c>
    </row>
    <row r="857" spans="2:65" s="257" customFormat="1" x14ac:dyDescent="0.3">
      <c r="B857" s="262"/>
      <c r="D857" s="236" t="s">
        <v>117</v>
      </c>
      <c r="E857" s="258" t="s">
        <v>1</v>
      </c>
      <c r="F857" s="264" t="s">
        <v>1059</v>
      </c>
      <c r="H857" s="258" t="s">
        <v>1</v>
      </c>
      <c r="I857" s="263"/>
      <c r="L857" s="262"/>
      <c r="M857" s="261"/>
      <c r="N857" s="260"/>
      <c r="O857" s="260"/>
      <c r="P857" s="260"/>
      <c r="Q857" s="260"/>
      <c r="R857" s="260"/>
      <c r="S857" s="260"/>
      <c r="T857" s="259"/>
      <c r="AT857" s="258" t="s">
        <v>117</v>
      </c>
      <c r="AU857" s="258" t="s">
        <v>42</v>
      </c>
      <c r="AV857" s="257" t="s">
        <v>38</v>
      </c>
      <c r="AW857" s="257" t="s">
        <v>19</v>
      </c>
      <c r="AX857" s="257" t="s">
        <v>37</v>
      </c>
      <c r="AY857" s="258" t="s">
        <v>108</v>
      </c>
    </row>
    <row r="858" spans="2:65" s="227" customFormat="1" x14ac:dyDescent="0.3">
      <c r="B858" s="232"/>
      <c r="D858" s="236" t="s">
        <v>117</v>
      </c>
      <c r="E858" s="228" t="s">
        <v>1</v>
      </c>
      <c r="F858" s="235" t="s">
        <v>1060</v>
      </c>
      <c r="H858" s="234">
        <v>26.25</v>
      </c>
      <c r="I858" s="233"/>
      <c r="L858" s="232"/>
      <c r="M858" s="231"/>
      <c r="N858" s="230"/>
      <c r="O858" s="230"/>
      <c r="P858" s="230"/>
      <c r="Q858" s="230"/>
      <c r="R858" s="230"/>
      <c r="S858" s="230"/>
      <c r="T858" s="229"/>
      <c r="AT858" s="228" t="s">
        <v>117</v>
      </c>
      <c r="AU858" s="228" t="s">
        <v>42</v>
      </c>
      <c r="AV858" s="227" t="s">
        <v>42</v>
      </c>
      <c r="AW858" s="227" t="s">
        <v>19</v>
      </c>
      <c r="AX858" s="227" t="s">
        <v>37</v>
      </c>
      <c r="AY858" s="228" t="s">
        <v>108</v>
      </c>
    </row>
    <row r="859" spans="2:65" s="227" customFormat="1" x14ac:dyDescent="0.3">
      <c r="B859" s="232"/>
      <c r="D859" s="240" t="s">
        <v>117</v>
      </c>
      <c r="E859" s="239" t="s">
        <v>1</v>
      </c>
      <c r="F859" s="238" t="s">
        <v>1061</v>
      </c>
      <c r="H859" s="237">
        <v>184.77</v>
      </c>
      <c r="I859" s="233"/>
      <c r="L859" s="232"/>
      <c r="M859" s="231"/>
      <c r="N859" s="230"/>
      <c r="O859" s="230"/>
      <c r="P859" s="230"/>
      <c r="Q859" s="230"/>
      <c r="R859" s="230"/>
      <c r="S859" s="230"/>
      <c r="T859" s="229"/>
      <c r="AT859" s="228" t="s">
        <v>117</v>
      </c>
      <c r="AU859" s="228" t="s">
        <v>42</v>
      </c>
      <c r="AV859" s="227" t="s">
        <v>42</v>
      </c>
      <c r="AW859" s="227" t="s">
        <v>19</v>
      </c>
      <c r="AX859" s="227" t="s">
        <v>37</v>
      </c>
      <c r="AY859" s="228" t="s">
        <v>108</v>
      </c>
    </row>
    <row r="860" spans="2:65" s="188" customFormat="1" ht="22.5" customHeight="1" x14ac:dyDescent="0.3">
      <c r="B860" s="207"/>
      <c r="C860" s="252" t="s">
        <v>1124</v>
      </c>
      <c r="D860" s="252" t="s">
        <v>186</v>
      </c>
      <c r="E860" s="251" t="s">
        <v>1063</v>
      </c>
      <c r="F860" s="246" t="s">
        <v>1064</v>
      </c>
      <c r="G860" s="250" t="s">
        <v>113</v>
      </c>
      <c r="H860" s="249">
        <v>103.158</v>
      </c>
      <c r="I860" s="248"/>
      <c r="J860" s="247">
        <f>ROUND(I860*H860,2)</f>
        <v>0</v>
      </c>
      <c r="K860" s="246" t="s">
        <v>114</v>
      </c>
      <c r="L860" s="245"/>
      <c r="M860" s="244" t="s">
        <v>1</v>
      </c>
      <c r="N860" s="243" t="s">
        <v>26</v>
      </c>
      <c r="O860" s="223"/>
      <c r="P860" s="222">
        <f>O860*H860</f>
        <v>0</v>
      </c>
      <c r="Q860" s="222">
        <v>4.1999999999999997E-3</v>
      </c>
      <c r="R860" s="222">
        <f>Q860*H860</f>
        <v>0.43326359999999997</v>
      </c>
      <c r="S860" s="222">
        <v>0</v>
      </c>
      <c r="T860" s="221">
        <f>S860*H860</f>
        <v>0</v>
      </c>
      <c r="AR860" s="193" t="s">
        <v>282</v>
      </c>
      <c r="AT860" s="193" t="s">
        <v>186</v>
      </c>
      <c r="AU860" s="193" t="s">
        <v>42</v>
      </c>
      <c r="AY860" s="193" t="s">
        <v>108</v>
      </c>
      <c r="BE860" s="194">
        <f>IF(N860="základní",J860,0)</f>
        <v>0</v>
      </c>
      <c r="BF860" s="194">
        <f>IF(N860="snížená",J860,0)</f>
        <v>0</v>
      </c>
      <c r="BG860" s="194">
        <f>IF(N860="zákl. přenesená",J860,0)</f>
        <v>0</v>
      </c>
      <c r="BH860" s="194">
        <f>IF(N860="sníž. přenesená",J860,0)</f>
        <v>0</v>
      </c>
      <c r="BI860" s="194">
        <f>IF(N860="nulová",J860,0)</f>
        <v>0</v>
      </c>
      <c r="BJ860" s="193" t="s">
        <v>38</v>
      </c>
      <c r="BK860" s="194">
        <f>ROUND(I860*H860,2)</f>
        <v>0</v>
      </c>
      <c r="BL860" s="193" t="s">
        <v>195</v>
      </c>
      <c r="BM860" s="193" t="s">
        <v>1065</v>
      </c>
    </row>
    <row r="861" spans="2:65" s="257" customFormat="1" x14ac:dyDescent="0.3">
      <c r="B861" s="262"/>
      <c r="D861" s="236" t="s">
        <v>117</v>
      </c>
      <c r="E861" s="258" t="s">
        <v>1</v>
      </c>
      <c r="F861" s="264" t="s">
        <v>1059</v>
      </c>
      <c r="H861" s="258" t="s">
        <v>1</v>
      </c>
      <c r="I861" s="263"/>
      <c r="L861" s="262"/>
      <c r="M861" s="261"/>
      <c r="N861" s="260"/>
      <c r="O861" s="260"/>
      <c r="P861" s="260"/>
      <c r="Q861" s="260"/>
      <c r="R861" s="260"/>
      <c r="S861" s="260"/>
      <c r="T861" s="259"/>
      <c r="AT861" s="258" t="s">
        <v>117</v>
      </c>
      <c r="AU861" s="258" t="s">
        <v>42</v>
      </c>
      <c r="AV861" s="257" t="s">
        <v>38</v>
      </c>
      <c r="AW861" s="257" t="s">
        <v>19</v>
      </c>
      <c r="AX861" s="257" t="s">
        <v>37</v>
      </c>
      <c r="AY861" s="258" t="s">
        <v>108</v>
      </c>
    </row>
    <row r="862" spans="2:65" s="227" customFormat="1" x14ac:dyDescent="0.3">
      <c r="B862" s="232"/>
      <c r="D862" s="236" t="s">
        <v>117</v>
      </c>
      <c r="E862" s="228" t="s">
        <v>1</v>
      </c>
      <c r="F862" s="235" t="s">
        <v>1066</v>
      </c>
      <c r="H862" s="234">
        <v>8.75</v>
      </c>
      <c r="I862" s="233"/>
      <c r="L862" s="232"/>
      <c r="M862" s="231"/>
      <c r="N862" s="230"/>
      <c r="O862" s="230"/>
      <c r="P862" s="230"/>
      <c r="Q862" s="230"/>
      <c r="R862" s="230"/>
      <c r="S862" s="230"/>
      <c r="T862" s="229"/>
      <c r="AT862" s="228" t="s">
        <v>117</v>
      </c>
      <c r="AU862" s="228" t="s">
        <v>42</v>
      </c>
      <c r="AV862" s="227" t="s">
        <v>42</v>
      </c>
      <c r="AW862" s="227" t="s">
        <v>19</v>
      </c>
      <c r="AX862" s="227" t="s">
        <v>37</v>
      </c>
      <c r="AY862" s="228" t="s">
        <v>108</v>
      </c>
    </row>
    <row r="863" spans="2:65" s="227" customFormat="1" x14ac:dyDescent="0.3">
      <c r="B863" s="232"/>
      <c r="D863" s="236" t="s">
        <v>117</v>
      </c>
      <c r="E863" s="228" t="s">
        <v>1</v>
      </c>
      <c r="F863" s="235" t="s">
        <v>1067</v>
      </c>
      <c r="H863" s="234">
        <v>92.385000000000005</v>
      </c>
      <c r="I863" s="233"/>
      <c r="L863" s="232"/>
      <c r="M863" s="231"/>
      <c r="N863" s="230"/>
      <c r="O863" s="230"/>
      <c r="P863" s="230"/>
      <c r="Q863" s="230"/>
      <c r="R863" s="230"/>
      <c r="S863" s="230"/>
      <c r="T863" s="229"/>
      <c r="AT863" s="228" t="s">
        <v>117</v>
      </c>
      <c r="AU863" s="228" t="s">
        <v>42</v>
      </c>
      <c r="AV863" s="227" t="s">
        <v>42</v>
      </c>
      <c r="AW863" s="227" t="s">
        <v>19</v>
      </c>
      <c r="AX863" s="227" t="s">
        <v>37</v>
      </c>
      <c r="AY863" s="228" t="s">
        <v>108</v>
      </c>
    </row>
    <row r="864" spans="2:65" s="227" customFormat="1" x14ac:dyDescent="0.3">
      <c r="B864" s="232"/>
      <c r="D864" s="240" t="s">
        <v>117</v>
      </c>
      <c r="F864" s="238" t="s">
        <v>1068</v>
      </c>
      <c r="H864" s="237">
        <v>103.158</v>
      </c>
      <c r="I864" s="233"/>
      <c r="L864" s="232"/>
      <c r="M864" s="231"/>
      <c r="N864" s="230"/>
      <c r="O864" s="230"/>
      <c r="P864" s="230"/>
      <c r="Q864" s="230"/>
      <c r="R864" s="230"/>
      <c r="S864" s="230"/>
      <c r="T864" s="229"/>
      <c r="AT864" s="228" t="s">
        <v>117</v>
      </c>
      <c r="AU864" s="228" t="s">
        <v>42</v>
      </c>
      <c r="AV864" s="227" t="s">
        <v>42</v>
      </c>
      <c r="AW864" s="227" t="s">
        <v>2</v>
      </c>
      <c r="AX864" s="227" t="s">
        <v>38</v>
      </c>
      <c r="AY864" s="228" t="s">
        <v>108</v>
      </c>
    </row>
    <row r="865" spans="2:65" s="188" customFormat="1" ht="22.5" customHeight="1" x14ac:dyDescent="0.3">
      <c r="B865" s="207"/>
      <c r="C865" s="252" t="s">
        <v>1129</v>
      </c>
      <c r="D865" s="252" t="s">
        <v>186</v>
      </c>
      <c r="E865" s="251" t="s">
        <v>1070</v>
      </c>
      <c r="F865" s="246" t="s">
        <v>1071</v>
      </c>
      <c r="G865" s="250" t="s">
        <v>113</v>
      </c>
      <c r="H865" s="249">
        <v>112.083</v>
      </c>
      <c r="I865" s="248"/>
      <c r="J865" s="247">
        <f>ROUND(I865*H865,2)</f>
        <v>0</v>
      </c>
      <c r="K865" s="246" t="s">
        <v>114</v>
      </c>
      <c r="L865" s="245"/>
      <c r="M865" s="244" t="s">
        <v>1</v>
      </c>
      <c r="N865" s="243" t="s">
        <v>26</v>
      </c>
      <c r="O865" s="223"/>
      <c r="P865" s="222">
        <f>O865*H865</f>
        <v>0</v>
      </c>
      <c r="Q865" s="222">
        <v>2.0999999999999999E-3</v>
      </c>
      <c r="R865" s="222">
        <f>Q865*H865</f>
        <v>0.23537429999999998</v>
      </c>
      <c r="S865" s="222">
        <v>0</v>
      </c>
      <c r="T865" s="221">
        <f>S865*H865</f>
        <v>0</v>
      </c>
      <c r="AR865" s="193" t="s">
        <v>282</v>
      </c>
      <c r="AT865" s="193" t="s">
        <v>186</v>
      </c>
      <c r="AU865" s="193" t="s">
        <v>42</v>
      </c>
      <c r="AY865" s="193" t="s">
        <v>108</v>
      </c>
      <c r="BE865" s="194">
        <f>IF(N865="základní",J865,0)</f>
        <v>0</v>
      </c>
      <c r="BF865" s="194">
        <f>IF(N865="snížená",J865,0)</f>
        <v>0</v>
      </c>
      <c r="BG865" s="194">
        <f>IF(N865="zákl. přenesená",J865,0)</f>
        <v>0</v>
      </c>
      <c r="BH865" s="194">
        <f>IF(N865="sníž. přenesená",J865,0)</f>
        <v>0</v>
      </c>
      <c r="BI865" s="194">
        <f>IF(N865="nulová",J865,0)</f>
        <v>0</v>
      </c>
      <c r="BJ865" s="193" t="s">
        <v>38</v>
      </c>
      <c r="BK865" s="194">
        <f>ROUND(I865*H865,2)</f>
        <v>0</v>
      </c>
      <c r="BL865" s="193" t="s">
        <v>195</v>
      </c>
      <c r="BM865" s="193" t="s">
        <v>1072</v>
      </c>
    </row>
    <row r="866" spans="2:65" s="257" customFormat="1" x14ac:dyDescent="0.3">
      <c r="B866" s="262"/>
      <c r="D866" s="236" t="s">
        <v>117</v>
      </c>
      <c r="E866" s="258" t="s">
        <v>1</v>
      </c>
      <c r="F866" s="264" t="s">
        <v>1059</v>
      </c>
      <c r="H866" s="258" t="s">
        <v>1</v>
      </c>
      <c r="I866" s="263"/>
      <c r="L866" s="262"/>
      <c r="M866" s="261"/>
      <c r="N866" s="260"/>
      <c r="O866" s="260"/>
      <c r="P866" s="260"/>
      <c r="Q866" s="260"/>
      <c r="R866" s="260"/>
      <c r="S866" s="260"/>
      <c r="T866" s="259"/>
      <c r="AT866" s="258" t="s">
        <v>117</v>
      </c>
      <c r="AU866" s="258" t="s">
        <v>42</v>
      </c>
      <c r="AV866" s="257" t="s">
        <v>38</v>
      </c>
      <c r="AW866" s="257" t="s">
        <v>19</v>
      </c>
      <c r="AX866" s="257" t="s">
        <v>37</v>
      </c>
      <c r="AY866" s="258" t="s">
        <v>108</v>
      </c>
    </row>
    <row r="867" spans="2:65" s="227" customFormat="1" x14ac:dyDescent="0.3">
      <c r="B867" s="232"/>
      <c r="D867" s="236" t="s">
        <v>117</v>
      </c>
      <c r="E867" s="228" t="s">
        <v>1</v>
      </c>
      <c r="F867" s="235" t="s">
        <v>1073</v>
      </c>
      <c r="H867" s="234">
        <v>17.5</v>
      </c>
      <c r="I867" s="233"/>
      <c r="L867" s="232"/>
      <c r="M867" s="231"/>
      <c r="N867" s="230"/>
      <c r="O867" s="230"/>
      <c r="P867" s="230"/>
      <c r="Q867" s="230"/>
      <c r="R867" s="230"/>
      <c r="S867" s="230"/>
      <c r="T867" s="229"/>
      <c r="AT867" s="228" t="s">
        <v>117</v>
      </c>
      <c r="AU867" s="228" t="s">
        <v>42</v>
      </c>
      <c r="AV867" s="227" t="s">
        <v>42</v>
      </c>
      <c r="AW867" s="227" t="s">
        <v>19</v>
      </c>
      <c r="AX867" s="227" t="s">
        <v>37</v>
      </c>
      <c r="AY867" s="228" t="s">
        <v>108</v>
      </c>
    </row>
    <row r="868" spans="2:65" s="227" customFormat="1" x14ac:dyDescent="0.3">
      <c r="B868" s="232"/>
      <c r="D868" s="236" t="s">
        <v>117</v>
      </c>
      <c r="E868" s="228" t="s">
        <v>1</v>
      </c>
      <c r="F868" s="235" t="s">
        <v>1067</v>
      </c>
      <c r="H868" s="234">
        <v>92.385000000000005</v>
      </c>
      <c r="I868" s="233"/>
      <c r="L868" s="232"/>
      <c r="M868" s="231"/>
      <c r="N868" s="230"/>
      <c r="O868" s="230"/>
      <c r="P868" s="230"/>
      <c r="Q868" s="230"/>
      <c r="R868" s="230"/>
      <c r="S868" s="230"/>
      <c r="T868" s="229"/>
      <c r="AT868" s="228" t="s">
        <v>117</v>
      </c>
      <c r="AU868" s="228" t="s">
        <v>42</v>
      </c>
      <c r="AV868" s="227" t="s">
        <v>42</v>
      </c>
      <c r="AW868" s="227" t="s">
        <v>19</v>
      </c>
      <c r="AX868" s="227" t="s">
        <v>37</v>
      </c>
      <c r="AY868" s="228" t="s">
        <v>108</v>
      </c>
    </row>
    <row r="869" spans="2:65" s="227" customFormat="1" x14ac:dyDescent="0.3">
      <c r="B869" s="232"/>
      <c r="D869" s="240" t="s">
        <v>117</v>
      </c>
      <c r="F869" s="238" t="s">
        <v>1074</v>
      </c>
      <c r="H869" s="237">
        <v>112.083</v>
      </c>
      <c r="I869" s="233"/>
      <c r="L869" s="232"/>
      <c r="M869" s="231"/>
      <c r="N869" s="230"/>
      <c r="O869" s="230"/>
      <c r="P869" s="230"/>
      <c r="Q869" s="230"/>
      <c r="R869" s="230"/>
      <c r="S869" s="230"/>
      <c r="T869" s="229"/>
      <c r="AT869" s="228" t="s">
        <v>117</v>
      </c>
      <c r="AU869" s="228" t="s">
        <v>42</v>
      </c>
      <c r="AV869" s="227" t="s">
        <v>42</v>
      </c>
      <c r="AW869" s="227" t="s">
        <v>2</v>
      </c>
      <c r="AX869" s="227" t="s">
        <v>38</v>
      </c>
      <c r="AY869" s="228" t="s">
        <v>108</v>
      </c>
    </row>
    <row r="870" spans="2:65" s="188" customFormat="1" ht="31.5" customHeight="1" x14ac:dyDescent="0.3">
      <c r="B870" s="207"/>
      <c r="C870" s="206" t="s">
        <v>1134</v>
      </c>
      <c r="D870" s="206" t="s">
        <v>110</v>
      </c>
      <c r="E870" s="205" t="s">
        <v>1076</v>
      </c>
      <c r="F870" s="200" t="s">
        <v>1077</v>
      </c>
      <c r="G870" s="204" t="s">
        <v>113</v>
      </c>
      <c r="H870" s="203">
        <v>169.72499999999999</v>
      </c>
      <c r="I870" s="202"/>
      <c r="J870" s="201">
        <f>ROUND(I870*H870,2)</f>
        <v>0</v>
      </c>
      <c r="K870" s="200" t="s">
        <v>114</v>
      </c>
      <c r="L870" s="189"/>
      <c r="M870" s="199" t="s">
        <v>1</v>
      </c>
      <c r="N870" s="224" t="s">
        <v>26</v>
      </c>
      <c r="O870" s="223"/>
      <c r="P870" s="222">
        <f>O870*H870</f>
        <v>0</v>
      </c>
      <c r="Q870" s="222">
        <v>1.0000000000000001E-5</v>
      </c>
      <c r="R870" s="222">
        <f>Q870*H870</f>
        <v>1.69725E-3</v>
      </c>
      <c r="S870" s="222">
        <v>0</v>
      </c>
      <c r="T870" s="221">
        <f>S870*H870</f>
        <v>0</v>
      </c>
      <c r="AR870" s="193" t="s">
        <v>195</v>
      </c>
      <c r="AT870" s="193" t="s">
        <v>110</v>
      </c>
      <c r="AU870" s="193" t="s">
        <v>42</v>
      </c>
      <c r="AY870" s="193" t="s">
        <v>108</v>
      </c>
      <c r="BE870" s="194">
        <f>IF(N870="základní",J870,0)</f>
        <v>0</v>
      </c>
      <c r="BF870" s="194">
        <f>IF(N870="snížená",J870,0)</f>
        <v>0</v>
      </c>
      <c r="BG870" s="194">
        <f>IF(N870="zákl. přenesená",J870,0)</f>
        <v>0</v>
      </c>
      <c r="BH870" s="194">
        <f>IF(N870="sníž. přenesená",J870,0)</f>
        <v>0</v>
      </c>
      <c r="BI870" s="194">
        <f>IF(N870="nulová",J870,0)</f>
        <v>0</v>
      </c>
      <c r="BJ870" s="193" t="s">
        <v>38</v>
      </c>
      <c r="BK870" s="194">
        <f>ROUND(I870*H870,2)</f>
        <v>0</v>
      </c>
      <c r="BL870" s="193" t="s">
        <v>195</v>
      </c>
      <c r="BM870" s="193" t="s">
        <v>1078</v>
      </c>
    </row>
    <row r="871" spans="2:65" s="257" customFormat="1" x14ac:dyDescent="0.3">
      <c r="B871" s="262"/>
      <c r="D871" s="236" t="s">
        <v>117</v>
      </c>
      <c r="E871" s="258" t="s">
        <v>1</v>
      </c>
      <c r="F871" s="264" t="s">
        <v>1059</v>
      </c>
      <c r="H871" s="258" t="s">
        <v>1</v>
      </c>
      <c r="I871" s="263"/>
      <c r="L871" s="262"/>
      <c r="M871" s="261"/>
      <c r="N871" s="260"/>
      <c r="O871" s="260"/>
      <c r="P871" s="260"/>
      <c r="Q871" s="260"/>
      <c r="R871" s="260"/>
      <c r="S871" s="260"/>
      <c r="T871" s="259"/>
      <c r="AT871" s="258" t="s">
        <v>117</v>
      </c>
      <c r="AU871" s="258" t="s">
        <v>42</v>
      </c>
      <c r="AV871" s="257" t="s">
        <v>38</v>
      </c>
      <c r="AW871" s="257" t="s">
        <v>19</v>
      </c>
      <c r="AX871" s="257" t="s">
        <v>37</v>
      </c>
      <c r="AY871" s="258" t="s">
        <v>108</v>
      </c>
    </row>
    <row r="872" spans="2:65" s="227" customFormat="1" x14ac:dyDescent="0.3">
      <c r="B872" s="232"/>
      <c r="D872" s="236" t="s">
        <v>117</v>
      </c>
      <c r="E872" s="228" t="s">
        <v>1</v>
      </c>
      <c r="F872" s="235" t="s">
        <v>1079</v>
      </c>
      <c r="H872" s="234">
        <v>15.75</v>
      </c>
      <c r="I872" s="233"/>
      <c r="L872" s="232"/>
      <c r="M872" s="231"/>
      <c r="N872" s="230"/>
      <c r="O872" s="230"/>
      <c r="P872" s="230"/>
      <c r="Q872" s="230"/>
      <c r="R872" s="230"/>
      <c r="S872" s="230"/>
      <c r="T872" s="229"/>
      <c r="AT872" s="228" t="s">
        <v>117</v>
      </c>
      <c r="AU872" s="228" t="s">
        <v>42</v>
      </c>
      <c r="AV872" s="227" t="s">
        <v>42</v>
      </c>
      <c r="AW872" s="227" t="s">
        <v>19</v>
      </c>
      <c r="AX872" s="227" t="s">
        <v>37</v>
      </c>
      <c r="AY872" s="228" t="s">
        <v>108</v>
      </c>
    </row>
    <row r="873" spans="2:65" s="227" customFormat="1" x14ac:dyDescent="0.3">
      <c r="B873" s="232"/>
      <c r="D873" s="240" t="s">
        <v>117</v>
      </c>
      <c r="E873" s="239" t="s">
        <v>1</v>
      </c>
      <c r="F873" s="238" t="s">
        <v>1080</v>
      </c>
      <c r="H873" s="237">
        <v>153.97499999999999</v>
      </c>
      <c r="I873" s="233"/>
      <c r="L873" s="232"/>
      <c r="M873" s="231"/>
      <c r="N873" s="230"/>
      <c r="O873" s="230"/>
      <c r="P873" s="230"/>
      <c r="Q873" s="230"/>
      <c r="R873" s="230"/>
      <c r="S873" s="230"/>
      <c r="T873" s="229"/>
      <c r="AT873" s="228" t="s">
        <v>117</v>
      </c>
      <c r="AU873" s="228" t="s">
        <v>42</v>
      </c>
      <c r="AV873" s="227" t="s">
        <v>42</v>
      </c>
      <c r="AW873" s="227" t="s">
        <v>19</v>
      </c>
      <c r="AX873" s="227" t="s">
        <v>37</v>
      </c>
      <c r="AY873" s="228" t="s">
        <v>108</v>
      </c>
    </row>
    <row r="874" spans="2:65" s="188" customFormat="1" ht="22.5" customHeight="1" x14ac:dyDescent="0.3">
      <c r="B874" s="207"/>
      <c r="C874" s="252" t="s">
        <v>1138</v>
      </c>
      <c r="D874" s="252" t="s">
        <v>186</v>
      </c>
      <c r="E874" s="251" t="s">
        <v>1082</v>
      </c>
      <c r="F874" s="246" t="s">
        <v>1083</v>
      </c>
      <c r="G874" s="250" t="s">
        <v>113</v>
      </c>
      <c r="H874" s="249">
        <v>186.69800000000001</v>
      </c>
      <c r="I874" s="248"/>
      <c r="J874" s="247">
        <f>ROUND(I874*H874,2)</f>
        <v>0</v>
      </c>
      <c r="K874" s="246" t="s">
        <v>114</v>
      </c>
      <c r="L874" s="245"/>
      <c r="M874" s="244" t="s">
        <v>1</v>
      </c>
      <c r="N874" s="243" t="s">
        <v>26</v>
      </c>
      <c r="O874" s="223"/>
      <c r="P874" s="222">
        <f>O874*H874</f>
        <v>0</v>
      </c>
      <c r="Q874" s="222">
        <v>1.15E-4</v>
      </c>
      <c r="R874" s="222">
        <f>Q874*H874</f>
        <v>2.1470270000000003E-2</v>
      </c>
      <c r="S874" s="222">
        <v>0</v>
      </c>
      <c r="T874" s="221">
        <f>S874*H874</f>
        <v>0</v>
      </c>
      <c r="AR874" s="193" t="s">
        <v>282</v>
      </c>
      <c r="AT874" s="193" t="s">
        <v>186</v>
      </c>
      <c r="AU874" s="193" t="s">
        <v>42</v>
      </c>
      <c r="AY874" s="193" t="s">
        <v>108</v>
      </c>
      <c r="BE874" s="194">
        <f>IF(N874="základní",J874,0)</f>
        <v>0</v>
      </c>
      <c r="BF874" s="194">
        <f>IF(N874="snížená",J874,0)</f>
        <v>0</v>
      </c>
      <c r="BG874" s="194">
        <f>IF(N874="zákl. přenesená",J874,0)</f>
        <v>0</v>
      </c>
      <c r="BH874" s="194">
        <f>IF(N874="sníž. přenesená",J874,0)</f>
        <v>0</v>
      </c>
      <c r="BI874" s="194">
        <f>IF(N874="nulová",J874,0)</f>
        <v>0</v>
      </c>
      <c r="BJ874" s="193" t="s">
        <v>38</v>
      </c>
      <c r="BK874" s="194">
        <f>ROUND(I874*H874,2)</f>
        <v>0</v>
      </c>
      <c r="BL874" s="193" t="s">
        <v>195</v>
      </c>
      <c r="BM874" s="193" t="s">
        <v>1084</v>
      </c>
    </row>
    <row r="875" spans="2:65" s="227" customFormat="1" x14ac:dyDescent="0.3">
      <c r="B875" s="232"/>
      <c r="D875" s="240" t="s">
        <v>117</v>
      </c>
      <c r="F875" s="238" t="s">
        <v>1085</v>
      </c>
      <c r="H875" s="237">
        <v>186.69800000000001</v>
      </c>
      <c r="I875" s="233"/>
      <c r="L875" s="232"/>
      <c r="M875" s="231"/>
      <c r="N875" s="230"/>
      <c r="O875" s="230"/>
      <c r="P875" s="230"/>
      <c r="Q875" s="230"/>
      <c r="R875" s="230"/>
      <c r="S875" s="230"/>
      <c r="T875" s="229"/>
      <c r="AT875" s="228" t="s">
        <v>117</v>
      </c>
      <c r="AU875" s="228" t="s">
        <v>42</v>
      </c>
      <c r="AV875" s="227" t="s">
        <v>42</v>
      </c>
      <c r="AW875" s="227" t="s">
        <v>2</v>
      </c>
      <c r="AX875" s="227" t="s">
        <v>38</v>
      </c>
      <c r="AY875" s="228" t="s">
        <v>108</v>
      </c>
    </row>
    <row r="876" spans="2:65" s="188" customFormat="1" ht="22.5" customHeight="1" x14ac:dyDescent="0.3">
      <c r="B876" s="207"/>
      <c r="C876" s="206" t="s">
        <v>1142</v>
      </c>
      <c r="D876" s="206" t="s">
        <v>110</v>
      </c>
      <c r="E876" s="205" t="s">
        <v>1087</v>
      </c>
      <c r="F876" s="200" t="s">
        <v>1088</v>
      </c>
      <c r="G876" s="204" t="s">
        <v>170</v>
      </c>
      <c r="H876" s="203">
        <v>3.29</v>
      </c>
      <c r="I876" s="202"/>
      <c r="J876" s="201">
        <f>ROUND(I876*H876,2)</f>
        <v>0</v>
      </c>
      <c r="K876" s="200" t="s">
        <v>140</v>
      </c>
      <c r="L876" s="189"/>
      <c r="M876" s="199" t="s">
        <v>1</v>
      </c>
      <c r="N876" s="224" t="s">
        <v>26</v>
      </c>
      <c r="O876" s="223"/>
      <c r="P876" s="222">
        <f>O876*H876</f>
        <v>0</v>
      </c>
      <c r="Q876" s="222">
        <v>0</v>
      </c>
      <c r="R876" s="222">
        <f>Q876*H876</f>
        <v>0</v>
      </c>
      <c r="S876" s="222">
        <v>0</v>
      </c>
      <c r="T876" s="221">
        <f>S876*H876</f>
        <v>0</v>
      </c>
      <c r="AR876" s="193" t="s">
        <v>195</v>
      </c>
      <c r="AT876" s="193" t="s">
        <v>110</v>
      </c>
      <c r="AU876" s="193" t="s">
        <v>42</v>
      </c>
      <c r="AY876" s="193" t="s">
        <v>108</v>
      </c>
      <c r="BE876" s="194">
        <f>IF(N876="základní",J876,0)</f>
        <v>0</v>
      </c>
      <c r="BF876" s="194">
        <f>IF(N876="snížená",J876,0)</f>
        <v>0</v>
      </c>
      <c r="BG876" s="194">
        <f>IF(N876="zákl. přenesená",J876,0)</f>
        <v>0</v>
      </c>
      <c r="BH876" s="194">
        <f>IF(N876="sníž. přenesená",J876,0)</f>
        <v>0</v>
      </c>
      <c r="BI876" s="194">
        <f>IF(N876="nulová",J876,0)</f>
        <v>0</v>
      </c>
      <c r="BJ876" s="193" t="s">
        <v>38</v>
      </c>
      <c r="BK876" s="194">
        <f>ROUND(I876*H876,2)</f>
        <v>0</v>
      </c>
      <c r="BL876" s="193" t="s">
        <v>195</v>
      </c>
      <c r="BM876" s="193" t="s">
        <v>1089</v>
      </c>
    </row>
    <row r="877" spans="2:65" s="208" customFormat="1" ht="29.85" customHeight="1" x14ac:dyDescent="0.3">
      <c r="B877" s="216"/>
      <c r="D877" s="220" t="s">
        <v>36</v>
      </c>
      <c r="E877" s="219" t="s">
        <v>1090</v>
      </c>
      <c r="F877" s="219" t="s">
        <v>1091</v>
      </c>
      <c r="I877" s="218"/>
      <c r="J877" s="217">
        <f>BK877</f>
        <v>0</v>
      </c>
      <c r="L877" s="216"/>
      <c r="M877" s="215"/>
      <c r="N877" s="213"/>
      <c r="O877" s="213"/>
      <c r="P877" s="214">
        <f>SUM(P878:P911)</f>
        <v>0</v>
      </c>
      <c r="Q877" s="213"/>
      <c r="R877" s="214">
        <f>SUM(R878:R911)</f>
        <v>0.24834199999999998</v>
      </c>
      <c r="S877" s="213"/>
      <c r="T877" s="212">
        <f>SUM(T878:T911)</f>
        <v>0</v>
      </c>
      <c r="AR877" s="210" t="s">
        <v>42</v>
      </c>
      <c r="AT877" s="211" t="s">
        <v>36</v>
      </c>
      <c r="AU877" s="211" t="s">
        <v>38</v>
      </c>
      <c r="AY877" s="210" t="s">
        <v>108</v>
      </c>
      <c r="BK877" s="209">
        <f>SUM(BK878:BK911)</f>
        <v>0</v>
      </c>
    </row>
    <row r="878" spans="2:65" s="188" customFormat="1" ht="22.5" customHeight="1" x14ac:dyDescent="0.3">
      <c r="B878" s="207"/>
      <c r="C878" s="206" t="s">
        <v>1146</v>
      </c>
      <c r="D878" s="206" t="s">
        <v>110</v>
      </c>
      <c r="E878" s="205" t="s">
        <v>1093</v>
      </c>
      <c r="F878" s="200" t="s">
        <v>1094</v>
      </c>
      <c r="G878" s="204" t="s">
        <v>285</v>
      </c>
      <c r="H878" s="203">
        <v>1</v>
      </c>
      <c r="I878" s="202"/>
      <c r="J878" s="201">
        <f>ROUND(I878*H878,2)</f>
        <v>0</v>
      </c>
      <c r="K878" s="200" t="s">
        <v>1</v>
      </c>
      <c r="L878" s="189"/>
      <c r="M878" s="199" t="s">
        <v>1</v>
      </c>
      <c r="N878" s="224" t="s">
        <v>26</v>
      </c>
      <c r="O878" s="223"/>
      <c r="P878" s="222">
        <f>O878*H878</f>
        <v>0</v>
      </c>
      <c r="Q878" s="222">
        <v>0</v>
      </c>
      <c r="R878" s="222">
        <f>Q878*H878</f>
        <v>0</v>
      </c>
      <c r="S878" s="222">
        <v>0</v>
      </c>
      <c r="T878" s="221">
        <f>S878*H878</f>
        <v>0</v>
      </c>
      <c r="AR878" s="193" t="s">
        <v>195</v>
      </c>
      <c r="AT878" s="193" t="s">
        <v>110</v>
      </c>
      <c r="AU878" s="193" t="s">
        <v>42</v>
      </c>
      <c r="AY878" s="193" t="s">
        <v>108</v>
      </c>
      <c r="BE878" s="194">
        <f>IF(N878="základní",J878,0)</f>
        <v>0</v>
      </c>
      <c r="BF878" s="194">
        <f>IF(N878="snížená",J878,0)</f>
        <v>0</v>
      </c>
      <c r="BG878" s="194">
        <f>IF(N878="zákl. přenesená",J878,0)</f>
        <v>0</v>
      </c>
      <c r="BH878" s="194">
        <f>IF(N878="sníž. přenesená",J878,0)</f>
        <v>0</v>
      </c>
      <c r="BI878" s="194">
        <f>IF(N878="nulová",J878,0)</f>
        <v>0</v>
      </c>
      <c r="BJ878" s="193" t="s">
        <v>38</v>
      </c>
      <c r="BK878" s="194">
        <f>ROUND(I878*H878,2)</f>
        <v>0</v>
      </c>
      <c r="BL878" s="193" t="s">
        <v>195</v>
      </c>
      <c r="BM878" s="193" t="s">
        <v>1095</v>
      </c>
    </row>
    <row r="879" spans="2:65" s="188" customFormat="1" ht="22.5" customHeight="1" x14ac:dyDescent="0.3">
      <c r="B879" s="207"/>
      <c r="C879" s="206" t="s">
        <v>1151</v>
      </c>
      <c r="D879" s="206" t="s">
        <v>110</v>
      </c>
      <c r="E879" s="205" t="s">
        <v>1097</v>
      </c>
      <c r="F879" s="200" t="s">
        <v>1098</v>
      </c>
      <c r="G879" s="204" t="s">
        <v>400</v>
      </c>
      <c r="H879" s="203">
        <v>114.3</v>
      </c>
      <c r="I879" s="202"/>
      <c r="J879" s="201">
        <f>ROUND(I879*H879,2)</f>
        <v>0</v>
      </c>
      <c r="K879" s="200" t="s">
        <v>140</v>
      </c>
      <c r="L879" s="189"/>
      <c r="M879" s="199" t="s">
        <v>1</v>
      </c>
      <c r="N879" s="224" t="s">
        <v>26</v>
      </c>
      <c r="O879" s="223"/>
      <c r="P879" s="222">
        <f>O879*H879</f>
        <v>0</v>
      </c>
      <c r="Q879" s="222">
        <v>0</v>
      </c>
      <c r="R879" s="222">
        <f>Q879*H879</f>
        <v>0</v>
      </c>
      <c r="S879" s="222">
        <v>0</v>
      </c>
      <c r="T879" s="221">
        <f>S879*H879</f>
        <v>0</v>
      </c>
      <c r="AR879" s="193" t="s">
        <v>195</v>
      </c>
      <c r="AT879" s="193" t="s">
        <v>110</v>
      </c>
      <c r="AU879" s="193" t="s">
        <v>42</v>
      </c>
      <c r="AY879" s="193" t="s">
        <v>108</v>
      </c>
      <c r="BE879" s="194">
        <f>IF(N879="základní",J879,0)</f>
        <v>0</v>
      </c>
      <c r="BF879" s="194">
        <f>IF(N879="snížená",J879,0)</f>
        <v>0</v>
      </c>
      <c r="BG879" s="194">
        <f>IF(N879="zákl. přenesená",J879,0)</f>
        <v>0</v>
      </c>
      <c r="BH879" s="194">
        <f>IF(N879="sníž. přenesená",J879,0)</f>
        <v>0</v>
      </c>
      <c r="BI879" s="194">
        <f>IF(N879="nulová",J879,0)</f>
        <v>0</v>
      </c>
      <c r="BJ879" s="193" t="s">
        <v>38</v>
      </c>
      <c r="BK879" s="194">
        <f>ROUND(I879*H879,2)</f>
        <v>0</v>
      </c>
      <c r="BL879" s="193" t="s">
        <v>195</v>
      </c>
      <c r="BM879" s="193" t="s">
        <v>1099</v>
      </c>
    </row>
    <row r="880" spans="2:65" s="257" customFormat="1" x14ac:dyDescent="0.3">
      <c r="B880" s="262"/>
      <c r="D880" s="236" t="s">
        <v>117</v>
      </c>
      <c r="E880" s="258" t="s">
        <v>1</v>
      </c>
      <c r="F880" s="264" t="s">
        <v>302</v>
      </c>
      <c r="H880" s="258" t="s">
        <v>1</v>
      </c>
      <c r="I880" s="263"/>
      <c r="L880" s="262"/>
      <c r="M880" s="261"/>
      <c r="N880" s="260"/>
      <c r="O880" s="260"/>
      <c r="P880" s="260"/>
      <c r="Q880" s="260"/>
      <c r="R880" s="260"/>
      <c r="S880" s="260"/>
      <c r="T880" s="259"/>
      <c r="AT880" s="258" t="s">
        <v>117</v>
      </c>
      <c r="AU880" s="258" t="s">
        <v>42</v>
      </c>
      <c r="AV880" s="257" t="s">
        <v>38</v>
      </c>
      <c r="AW880" s="257" t="s">
        <v>19</v>
      </c>
      <c r="AX880" s="257" t="s">
        <v>37</v>
      </c>
      <c r="AY880" s="258" t="s">
        <v>108</v>
      </c>
    </row>
    <row r="881" spans="2:65" s="227" customFormat="1" x14ac:dyDescent="0.3">
      <c r="B881" s="232"/>
      <c r="D881" s="240" t="s">
        <v>117</v>
      </c>
      <c r="E881" s="239" t="s">
        <v>1</v>
      </c>
      <c r="F881" s="238" t="s">
        <v>1100</v>
      </c>
      <c r="H881" s="237">
        <v>114.3</v>
      </c>
      <c r="I881" s="233"/>
      <c r="L881" s="232"/>
      <c r="M881" s="231"/>
      <c r="N881" s="230"/>
      <c r="O881" s="230"/>
      <c r="P881" s="230"/>
      <c r="Q881" s="230"/>
      <c r="R881" s="230"/>
      <c r="S881" s="230"/>
      <c r="T881" s="229"/>
      <c r="AT881" s="228" t="s">
        <v>117</v>
      </c>
      <c r="AU881" s="228" t="s">
        <v>42</v>
      </c>
      <c r="AV881" s="227" t="s">
        <v>42</v>
      </c>
      <c r="AW881" s="227" t="s">
        <v>19</v>
      </c>
      <c r="AX881" s="227" t="s">
        <v>37</v>
      </c>
      <c r="AY881" s="228" t="s">
        <v>108</v>
      </c>
    </row>
    <row r="882" spans="2:65" s="188" customFormat="1" ht="22.5" customHeight="1" x14ac:dyDescent="0.3">
      <c r="B882" s="207"/>
      <c r="C882" s="252" t="s">
        <v>1156</v>
      </c>
      <c r="D882" s="252" t="s">
        <v>186</v>
      </c>
      <c r="E882" s="251" t="s">
        <v>1102</v>
      </c>
      <c r="F882" s="246" t="s">
        <v>1103</v>
      </c>
      <c r="G882" s="250" t="s">
        <v>189</v>
      </c>
      <c r="H882" s="249">
        <v>114.3</v>
      </c>
      <c r="I882" s="248"/>
      <c r="J882" s="247">
        <f>ROUND(I882*H882,2)</f>
        <v>0</v>
      </c>
      <c r="K882" s="246" t="s">
        <v>114</v>
      </c>
      <c r="L882" s="245"/>
      <c r="M882" s="244" t="s">
        <v>1</v>
      </c>
      <c r="N882" s="243" t="s">
        <v>26</v>
      </c>
      <c r="O882" s="223"/>
      <c r="P882" s="222">
        <f>O882*H882</f>
        <v>0</v>
      </c>
      <c r="Q882" s="222">
        <v>1E-3</v>
      </c>
      <c r="R882" s="222">
        <f>Q882*H882</f>
        <v>0.1143</v>
      </c>
      <c r="S882" s="222">
        <v>0</v>
      </c>
      <c r="T882" s="221">
        <f>S882*H882</f>
        <v>0</v>
      </c>
      <c r="AR882" s="193" t="s">
        <v>282</v>
      </c>
      <c r="AT882" s="193" t="s">
        <v>186</v>
      </c>
      <c r="AU882" s="193" t="s">
        <v>42</v>
      </c>
      <c r="AY882" s="193" t="s">
        <v>108</v>
      </c>
      <c r="BE882" s="194">
        <f>IF(N882="základní",J882,0)</f>
        <v>0</v>
      </c>
      <c r="BF882" s="194">
        <f>IF(N882="snížená",J882,0)</f>
        <v>0</v>
      </c>
      <c r="BG882" s="194">
        <f>IF(N882="zákl. přenesená",J882,0)</f>
        <v>0</v>
      </c>
      <c r="BH882" s="194">
        <f>IF(N882="sníž. přenesená",J882,0)</f>
        <v>0</v>
      </c>
      <c r="BI882" s="194">
        <f>IF(N882="nulová",J882,0)</f>
        <v>0</v>
      </c>
      <c r="BJ882" s="193" t="s">
        <v>38</v>
      </c>
      <c r="BK882" s="194">
        <f>ROUND(I882*H882,2)</f>
        <v>0</v>
      </c>
      <c r="BL882" s="193" t="s">
        <v>195</v>
      </c>
      <c r="BM882" s="193" t="s">
        <v>1104</v>
      </c>
    </row>
    <row r="883" spans="2:65" s="188" customFormat="1" ht="22.5" customHeight="1" x14ac:dyDescent="0.3">
      <c r="B883" s="207"/>
      <c r="C883" s="206" t="s">
        <v>1160</v>
      </c>
      <c r="D883" s="206" t="s">
        <v>110</v>
      </c>
      <c r="E883" s="205" t="s">
        <v>1106</v>
      </c>
      <c r="F883" s="200" t="s">
        <v>1107</v>
      </c>
      <c r="G883" s="204" t="s">
        <v>400</v>
      </c>
      <c r="H883" s="203">
        <v>94.5</v>
      </c>
      <c r="I883" s="202"/>
      <c r="J883" s="201">
        <f>ROUND(I883*H883,2)</f>
        <v>0</v>
      </c>
      <c r="K883" s="200" t="s">
        <v>140</v>
      </c>
      <c r="L883" s="189"/>
      <c r="M883" s="199" t="s">
        <v>1</v>
      </c>
      <c r="N883" s="224" t="s">
        <v>26</v>
      </c>
      <c r="O883" s="223"/>
      <c r="P883" s="222">
        <f>O883*H883</f>
        <v>0</v>
      </c>
      <c r="Q883" s="222">
        <v>0</v>
      </c>
      <c r="R883" s="222">
        <f>Q883*H883</f>
        <v>0</v>
      </c>
      <c r="S883" s="222">
        <v>0</v>
      </c>
      <c r="T883" s="221">
        <f>S883*H883</f>
        <v>0</v>
      </c>
      <c r="AR883" s="193" t="s">
        <v>195</v>
      </c>
      <c r="AT883" s="193" t="s">
        <v>110</v>
      </c>
      <c r="AU883" s="193" t="s">
        <v>42</v>
      </c>
      <c r="AY883" s="193" t="s">
        <v>108</v>
      </c>
      <c r="BE883" s="194">
        <f>IF(N883="základní",J883,0)</f>
        <v>0</v>
      </c>
      <c r="BF883" s="194">
        <f>IF(N883="snížená",J883,0)</f>
        <v>0</v>
      </c>
      <c r="BG883" s="194">
        <f>IF(N883="zákl. přenesená",J883,0)</f>
        <v>0</v>
      </c>
      <c r="BH883" s="194">
        <f>IF(N883="sníž. přenesená",J883,0)</f>
        <v>0</v>
      </c>
      <c r="BI883" s="194">
        <f>IF(N883="nulová",J883,0)</f>
        <v>0</v>
      </c>
      <c r="BJ883" s="193" t="s">
        <v>38</v>
      </c>
      <c r="BK883" s="194">
        <f>ROUND(I883*H883,2)</f>
        <v>0</v>
      </c>
      <c r="BL883" s="193" t="s">
        <v>195</v>
      </c>
      <c r="BM883" s="193" t="s">
        <v>1108</v>
      </c>
    </row>
    <row r="884" spans="2:65" s="227" customFormat="1" x14ac:dyDescent="0.3">
      <c r="B884" s="232"/>
      <c r="D884" s="236" t="s">
        <v>117</v>
      </c>
      <c r="E884" s="228" t="s">
        <v>1</v>
      </c>
      <c r="F884" s="235" t="s">
        <v>1109</v>
      </c>
      <c r="H884" s="234">
        <v>31.5</v>
      </c>
      <c r="I884" s="233"/>
      <c r="L884" s="232"/>
      <c r="M884" s="231"/>
      <c r="N884" s="230"/>
      <c r="O884" s="230"/>
      <c r="P884" s="230"/>
      <c r="Q884" s="230"/>
      <c r="R884" s="230"/>
      <c r="S884" s="230"/>
      <c r="T884" s="229"/>
      <c r="AT884" s="228" t="s">
        <v>117</v>
      </c>
      <c r="AU884" s="228" t="s">
        <v>42</v>
      </c>
      <c r="AV884" s="227" t="s">
        <v>42</v>
      </c>
      <c r="AW884" s="227" t="s">
        <v>19</v>
      </c>
      <c r="AX884" s="227" t="s">
        <v>37</v>
      </c>
      <c r="AY884" s="228" t="s">
        <v>108</v>
      </c>
    </row>
    <row r="885" spans="2:65" s="227" customFormat="1" x14ac:dyDescent="0.3">
      <c r="B885" s="232"/>
      <c r="D885" s="240" t="s">
        <v>117</v>
      </c>
      <c r="E885" s="239" t="s">
        <v>1</v>
      </c>
      <c r="F885" s="238" t="s">
        <v>1110</v>
      </c>
      <c r="H885" s="237">
        <v>63</v>
      </c>
      <c r="I885" s="233"/>
      <c r="L885" s="232"/>
      <c r="M885" s="231"/>
      <c r="N885" s="230"/>
      <c r="O885" s="230"/>
      <c r="P885" s="230"/>
      <c r="Q885" s="230"/>
      <c r="R885" s="230"/>
      <c r="S885" s="230"/>
      <c r="T885" s="229"/>
      <c r="AT885" s="228" t="s">
        <v>117</v>
      </c>
      <c r="AU885" s="228" t="s">
        <v>42</v>
      </c>
      <c r="AV885" s="227" t="s">
        <v>42</v>
      </c>
      <c r="AW885" s="227" t="s">
        <v>19</v>
      </c>
      <c r="AX885" s="227" t="s">
        <v>37</v>
      </c>
      <c r="AY885" s="228" t="s">
        <v>108</v>
      </c>
    </row>
    <row r="886" spans="2:65" s="188" customFormat="1" ht="22.5" customHeight="1" x14ac:dyDescent="0.3">
      <c r="B886" s="207"/>
      <c r="C886" s="252" t="s">
        <v>1164</v>
      </c>
      <c r="D886" s="252" t="s">
        <v>186</v>
      </c>
      <c r="E886" s="251" t="s">
        <v>1112</v>
      </c>
      <c r="F886" s="246" t="s">
        <v>1113</v>
      </c>
      <c r="G886" s="250" t="s">
        <v>189</v>
      </c>
      <c r="H886" s="249">
        <v>20.542999999999999</v>
      </c>
      <c r="I886" s="248"/>
      <c r="J886" s="247">
        <f>ROUND(I886*H886,2)</f>
        <v>0</v>
      </c>
      <c r="K886" s="246" t="s">
        <v>114</v>
      </c>
      <c r="L886" s="245"/>
      <c r="M886" s="244" t="s">
        <v>1</v>
      </c>
      <c r="N886" s="243" t="s">
        <v>26</v>
      </c>
      <c r="O886" s="223"/>
      <c r="P886" s="222">
        <f>O886*H886</f>
        <v>0</v>
      </c>
      <c r="Q886" s="222">
        <v>1E-3</v>
      </c>
      <c r="R886" s="222">
        <f>Q886*H886</f>
        <v>2.0542999999999999E-2</v>
      </c>
      <c r="S886" s="222">
        <v>0</v>
      </c>
      <c r="T886" s="221">
        <f>S886*H886</f>
        <v>0</v>
      </c>
      <c r="AR886" s="193" t="s">
        <v>282</v>
      </c>
      <c r="AT886" s="193" t="s">
        <v>186</v>
      </c>
      <c r="AU886" s="193" t="s">
        <v>42</v>
      </c>
      <c r="AY886" s="193" t="s">
        <v>108</v>
      </c>
      <c r="BE886" s="194">
        <f>IF(N886="základní",J886,0)</f>
        <v>0</v>
      </c>
      <c r="BF886" s="194">
        <f>IF(N886="snížená",J886,0)</f>
        <v>0</v>
      </c>
      <c r="BG886" s="194">
        <f>IF(N886="zákl. přenesená",J886,0)</f>
        <v>0</v>
      </c>
      <c r="BH886" s="194">
        <f>IF(N886="sníž. přenesená",J886,0)</f>
        <v>0</v>
      </c>
      <c r="BI886" s="194">
        <f>IF(N886="nulová",J886,0)</f>
        <v>0</v>
      </c>
      <c r="BJ886" s="193" t="s">
        <v>38</v>
      </c>
      <c r="BK886" s="194">
        <f>ROUND(I886*H886,2)</f>
        <v>0</v>
      </c>
      <c r="BL886" s="193" t="s">
        <v>195</v>
      </c>
      <c r="BM886" s="193" t="s">
        <v>1114</v>
      </c>
    </row>
    <row r="887" spans="2:65" s="188" customFormat="1" ht="27" x14ac:dyDescent="0.3">
      <c r="B887" s="189"/>
      <c r="D887" s="236" t="s">
        <v>250</v>
      </c>
      <c r="F887" s="256" t="s">
        <v>1115</v>
      </c>
      <c r="I887" s="255"/>
      <c r="L887" s="189"/>
      <c r="M887" s="254"/>
      <c r="N887" s="223"/>
      <c r="O887" s="223"/>
      <c r="P887" s="223"/>
      <c r="Q887" s="223"/>
      <c r="R887" s="223"/>
      <c r="S887" s="223"/>
      <c r="T887" s="253"/>
      <c r="AT887" s="193" t="s">
        <v>250</v>
      </c>
      <c r="AU887" s="193" t="s">
        <v>42</v>
      </c>
    </row>
    <row r="888" spans="2:65" s="227" customFormat="1" x14ac:dyDescent="0.3">
      <c r="B888" s="232"/>
      <c r="D888" s="236" t="s">
        <v>117</v>
      </c>
      <c r="E888" s="228" t="s">
        <v>1</v>
      </c>
      <c r="F888" s="235" t="s">
        <v>1116</v>
      </c>
      <c r="H888" s="234">
        <v>19.565000000000001</v>
      </c>
      <c r="I888" s="233"/>
      <c r="L888" s="232"/>
      <c r="M888" s="231"/>
      <c r="N888" s="230"/>
      <c r="O888" s="230"/>
      <c r="P888" s="230"/>
      <c r="Q888" s="230"/>
      <c r="R888" s="230"/>
      <c r="S888" s="230"/>
      <c r="T888" s="229"/>
      <c r="AT888" s="228" t="s">
        <v>117</v>
      </c>
      <c r="AU888" s="228" t="s">
        <v>42</v>
      </c>
      <c r="AV888" s="227" t="s">
        <v>42</v>
      </c>
      <c r="AW888" s="227" t="s">
        <v>19</v>
      </c>
      <c r="AX888" s="227" t="s">
        <v>37</v>
      </c>
      <c r="AY888" s="228" t="s">
        <v>108</v>
      </c>
    </row>
    <row r="889" spans="2:65" s="227" customFormat="1" x14ac:dyDescent="0.3">
      <c r="B889" s="232"/>
      <c r="D889" s="240" t="s">
        <v>117</v>
      </c>
      <c r="F889" s="238" t="s">
        <v>1117</v>
      </c>
      <c r="H889" s="237">
        <v>20.542999999999999</v>
      </c>
      <c r="I889" s="233"/>
      <c r="L889" s="232"/>
      <c r="M889" s="231"/>
      <c r="N889" s="230"/>
      <c r="O889" s="230"/>
      <c r="P889" s="230"/>
      <c r="Q889" s="230"/>
      <c r="R889" s="230"/>
      <c r="S889" s="230"/>
      <c r="T889" s="229"/>
      <c r="AT889" s="228" t="s">
        <v>117</v>
      </c>
      <c r="AU889" s="228" t="s">
        <v>42</v>
      </c>
      <c r="AV889" s="227" t="s">
        <v>42</v>
      </c>
      <c r="AW889" s="227" t="s">
        <v>2</v>
      </c>
      <c r="AX889" s="227" t="s">
        <v>38</v>
      </c>
      <c r="AY889" s="228" t="s">
        <v>108</v>
      </c>
    </row>
    <row r="890" spans="2:65" s="188" customFormat="1" ht="22.5" customHeight="1" x14ac:dyDescent="0.3">
      <c r="B890" s="207"/>
      <c r="C890" s="252" t="s">
        <v>1168</v>
      </c>
      <c r="D890" s="252" t="s">
        <v>186</v>
      </c>
      <c r="E890" s="251" t="s">
        <v>1119</v>
      </c>
      <c r="F890" s="246" t="s">
        <v>1120</v>
      </c>
      <c r="G890" s="250" t="s">
        <v>189</v>
      </c>
      <c r="H890" s="249">
        <v>39.130000000000003</v>
      </c>
      <c r="I890" s="248"/>
      <c r="J890" s="247">
        <f>ROUND(I890*H890,2)</f>
        <v>0</v>
      </c>
      <c r="K890" s="246" t="s">
        <v>140</v>
      </c>
      <c r="L890" s="245"/>
      <c r="M890" s="244" t="s">
        <v>1</v>
      </c>
      <c r="N890" s="243" t="s">
        <v>26</v>
      </c>
      <c r="O890" s="223"/>
      <c r="P890" s="222">
        <f>O890*H890</f>
        <v>0</v>
      </c>
      <c r="Q890" s="222">
        <v>1E-3</v>
      </c>
      <c r="R890" s="222">
        <f>Q890*H890</f>
        <v>3.9130000000000005E-2</v>
      </c>
      <c r="S890" s="222">
        <v>0</v>
      </c>
      <c r="T890" s="221">
        <f>S890*H890</f>
        <v>0</v>
      </c>
      <c r="AR890" s="193" t="s">
        <v>282</v>
      </c>
      <c r="AT890" s="193" t="s">
        <v>186</v>
      </c>
      <c r="AU890" s="193" t="s">
        <v>42</v>
      </c>
      <c r="AY890" s="193" t="s">
        <v>108</v>
      </c>
      <c r="BE890" s="194">
        <f>IF(N890="základní",J890,0)</f>
        <v>0</v>
      </c>
      <c r="BF890" s="194">
        <f>IF(N890="snížená",J890,0)</f>
        <v>0</v>
      </c>
      <c r="BG890" s="194">
        <f>IF(N890="zákl. přenesená",J890,0)</f>
        <v>0</v>
      </c>
      <c r="BH890" s="194">
        <f>IF(N890="sníž. přenesená",J890,0)</f>
        <v>0</v>
      </c>
      <c r="BI890" s="194">
        <f>IF(N890="nulová",J890,0)</f>
        <v>0</v>
      </c>
      <c r="BJ890" s="193" t="s">
        <v>38</v>
      </c>
      <c r="BK890" s="194">
        <f>ROUND(I890*H890,2)</f>
        <v>0</v>
      </c>
      <c r="BL890" s="193" t="s">
        <v>195</v>
      </c>
      <c r="BM890" s="193" t="s">
        <v>1121</v>
      </c>
    </row>
    <row r="891" spans="2:65" s="188" customFormat="1" ht="27" x14ac:dyDescent="0.3">
      <c r="B891" s="189"/>
      <c r="D891" s="236" t="s">
        <v>250</v>
      </c>
      <c r="F891" s="256" t="s">
        <v>1122</v>
      </c>
      <c r="I891" s="255"/>
      <c r="L891" s="189"/>
      <c r="M891" s="254"/>
      <c r="N891" s="223"/>
      <c r="O891" s="223"/>
      <c r="P891" s="223"/>
      <c r="Q891" s="223"/>
      <c r="R891" s="223"/>
      <c r="S891" s="223"/>
      <c r="T891" s="253"/>
      <c r="AT891" s="193" t="s">
        <v>250</v>
      </c>
      <c r="AU891" s="193" t="s">
        <v>42</v>
      </c>
    </row>
    <row r="892" spans="2:65" s="227" customFormat="1" x14ac:dyDescent="0.3">
      <c r="B892" s="232"/>
      <c r="D892" s="240" t="s">
        <v>117</v>
      </c>
      <c r="E892" s="239" t="s">
        <v>1</v>
      </c>
      <c r="F892" s="238" t="s">
        <v>1123</v>
      </c>
      <c r="H892" s="237">
        <v>39.130000000000003</v>
      </c>
      <c r="I892" s="233"/>
      <c r="L892" s="232"/>
      <c r="M892" s="231"/>
      <c r="N892" s="230"/>
      <c r="O892" s="230"/>
      <c r="P892" s="230"/>
      <c r="Q892" s="230"/>
      <c r="R892" s="230"/>
      <c r="S892" s="230"/>
      <c r="T892" s="229"/>
      <c r="AT892" s="228" t="s">
        <v>117</v>
      </c>
      <c r="AU892" s="228" t="s">
        <v>42</v>
      </c>
      <c r="AV892" s="227" t="s">
        <v>42</v>
      </c>
      <c r="AW892" s="227" t="s">
        <v>19</v>
      </c>
      <c r="AX892" s="227" t="s">
        <v>37</v>
      </c>
      <c r="AY892" s="228" t="s">
        <v>108</v>
      </c>
    </row>
    <row r="893" spans="2:65" s="188" customFormat="1" ht="22.5" customHeight="1" x14ac:dyDescent="0.3">
      <c r="B893" s="207"/>
      <c r="C893" s="252" t="s">
        <v>1172</v>
      </c>
      <c r="D893" s="252" t="s">
        <v>186</v>
      </c>
      <c r="E893" s="251" t="s">
        <v>1125</v>
      </c>
      <c r="F893" s="246" t="s">
        <v>1126</v>
      </c>
      <c r="G893" s="250" t="s">
        <v>285</v>
      </c>
      <c r="H893" s="249">
        <v>54</v>
      </c>
      <c r="I893" s="248"/>
      <c r="J893" s="247">
        <f>ROUND(I893*H893,2)</f>
        <v>0</v>
      </c>
      <c r="K893" s="246" t="s">
        <v>1</v>
      </c>
      <c r="L893" s="245"/>
      <c r="M893" s="244" t="s">
        <v>1</v>
      </c>
      <c r="N893" s="243" t="s">
        <v>26</v>
      </c>
      <c r="O893" s="223"/>
      <c r="P893" s="222">
        <f>O893*H893</f>
        <v>0</v>
      </c>
      <c r="Q893" s="222">
        <v>1.3999999999999999E-4</v>
      </c>
      <c r="R893" s="222">
        <f>Q893*H893</f>
        <v>7.559999999999999E-3</v>
      </c>
      <c r="S893" s="222">
        <v>0</v>
      </c>
      <c r="T893" s="221">
        <f>S893*H893</f>
        <v>0</v>
      </c>
      <c r="AR893" s="193" t="s">
        <v>282</v>
      </c>
      <c r="AT893" s="193" t="s">
        <v>186</v>
      </c>
      <c r="AU893" s="193" t="s">
        <v>42</v>
      </c>
      <c r="AY893" s="193" t="s">
        <v>108</v>
      </c>
      <c r="BE893" s="194">
        <f>IF(N893="základní",J893,0)</f>
        <v>0</v>
      </c>
      <c r="BF893" s="194">
        <f>IF(N893="snížená",J893,0)</f>
        <v>0</v>
      </c>
      <c r="BG893" s="194">
        <f>IF(N893="zákl. přenesená",J893,0)</f>
        <v>0</v>
      </c>
      <c r="BH893" s="194">
        <f>IF(N893="sníž. přenesená",J893,0)</f>
        <v>0</v>
      </c>
      <c r="BI893" s="194">
        <f>IF(N893="nulová",J893,0)</f>
        <v>0</v>
      </c>
      <c r="BJ893" s="193" t="s">
        <v>38</v>
      </c>
      <c r="BK893" s="194">
        <f>ROUND(I893*H893,2)</f>
        <v>0</v>
      </c>
      <c r="BL893" s="193" t="s">
        <v>195</v>
      </c>
      <c r="BM893" s="193" t="s">
        <v>1127</v>
      </c>
    </row>
    <row r="894" spans="2:65" s="227" customFormat="1" x14ac:dyDescent="0.3">
      <c r="B894" s="232"/>
      <c r="D894" s="240" t="s">
        <v>117</v>
      </c>
      <c r="E894" s="239" t="s">
        <v>1</v>
      </c>
      <c r="F894" s="238" t="s">
        <v>1128</v>
      </c>
      <c r="H894" s="237">
        <v>54</v>
      </c>
      <c r="I894" s="233"/>
      <c r="L894" s="232"/>
      <c r="M894" s="231"/>
      <c r="N894" s="230"/>
      <c r="O894" s="230"/>
      <c r="P894" s="230"/>
      <c r="Q894" s="230"/>
      <c r="R894" s="230"/>
      <c r="S894" s="230"/>
      <c r="T894" s="229"/>
      <c r="AT894" s="228" t="s">
        <v>117</v>
      </c>
      <c r="AU894" s="228" t="s">
        <v>42</v>
      </c>
      <c r="AV894" s="227" t="s">
        <v>42</v>
      </c>
      <c r="AW894" s="227" t="s">
        <v>19</v>
      </c>
      <c r="AX894" s="227" t="s">
        <v>37</v>
      </c>
      <c r="AY894" s="228" t="s">
        <v>108</v>
      </c>
    </row>
    <row r="895" spans="2:65" s="188" customFormat="1" ht="22.5" customHeight="1" x14ac:dyDescent="0.3">
      <c r="B895" s="207"/>
      <c r="C895" s="206" t="s">
        <v>1176</v>
      </c>
      <c r="D895" s="206" t="s">
        <v>110</v>
      </c>
      <c r="E895" s="205" t="s">
        <v>1130</v>
      </c>
      <c r="F895" s="200" t="s">
        <v>1131</v>
      </c>
      <c r="G895" s="204" t="s">
        <v>285</v>
      </c>
      <c r="H895" s="203">
        <v>70</v>
      </c>
      <c r="I895" s="202"/>
      <c r="J895" s="201">
        <f>ROUND(I895*H895,2)</f>
        <v>0</v>
      </c>
      <c r="K895" s="200" t="s">
        <v>140</v>
      </c>
      <c r="L895" s="189"/>
      <c r="M895" s="199" t="s">
        <v>1</v>
      </c>
      <c r="N895" s="224" t="s">
        <v>26</v>
      </c>
      <c r="O895" s="223"/>
      <c r="P895" s="222">
        <f>O895*H895</f>
        <v>0</v>
      </c>
      <c r="Q895" s="222">
        <v>0</v>
      </c>
      <c r="R895" s="222">
        <f>Q895*H895</f>
        <v>0</v>
      </c>
      <c r="S895" s="222">
        <v>0</v>
      </c>
      <c r="T895" s="221">
        <f>S895*H895</f>
        <v>0</v>
      </c>
      <c r="AR895" s="193" t="s">
        <v>195</v>
      </c>
      <c r="AT895" s="193" t="s">
        <v>110</v>
      </c>
      <c r="AU895" s="193" t="s">
        <v>42</v>
      </c>
      <c r="AY895" s="193" t="s">
        <v>108</v>
      </c>
      <c r="BE895" s="194">
        <f>IF(N895="základní",J895,0)</f>
        <v>0</v>
      </c>
      <c r="BF895" s="194">
        <f>IF(N895="snížená",J895,0)</f>
        <v>0</v>
      </c>
      <c r="BG895" s="194">
        <f>IF(N895="zákl. přenesená",J895,0)</f>
        <v>0</v>
      </c>
      <c r="BH895" s="194">
        <f>IF(N895="sníž. přenesená",J895,0)</f>
        <v>0</v>
      </c>
      <c r="BI895" s="194">
        <f>IF(N895="nulová",J895,0)</f>
        <v>0</v>
      </c>
      <c r="BJ895" s="193" t="s">
        <v>38</v>
      </c>
      <c r="BK895" s="194">
        <f>ROUND(I895*H895,2)</f>
        <v>0</v>
      </c>
      <c r="BL895" s="193" t="s">
        <v>195</v>
      </c>
      <c r="BM895" s="193" t="s">
        <v>1132</v>
      </c>
    </row>
    <row r="896" spans="2:65" s="227" customFormat="1" x14ac:dyDescent="0.3">
      <c r="B896" s="232"/>
      <c r="D896" s="240" t="s">
        <v>117</v>
      </c>
      <c r="E896" s="239" t="s">
        <v>1</v>
      </c>
      <c r="F896" s="238" t="s">
        <v>1133</v>
      </c>
      <c r="H896" s="237">
        <v>70</v>
      </c>
      <c r="I896" s="233"/>
      <c r="L896" s="232"/>
      <c r="M896" s="231"/>
      <c r="N896" s="230"/>
      <c r="O896" s="230"/>
      <c r="P896" s="230"/>
      <c r="Q896" s="230"/>
      <c r="R896" s="230"/>
      <c r="S896" s="230"/>
      <c r="T896" s="229"/>
      <c r="AT896" s="228" t="s">
        <v>117</v>
      </c>
      <c r="AU896" s="228" t="s">
        <v>42</v>
      </c>
      <c r="AV896" s="227" t="s">
        <v>42</v>
      </c>
      <c r="AW896" s="227" t="s">
        <v>19</v>
      </c>
      <c r="AX896" s="227" t="s">
        <v>37</v>
      </c>
      <c r="AY896" s="228" t="s">
        <v>108</v>
      </c>
    </row>
    <row r="897" spans="2:65" s="188" customFormat="1" ht="22.5" customHeight="1" x14ac:dyDescent="0.3">
      <c r="B897" s="207"/>
      <c r="C897" s="252" t="s">
        <v>1180</v>
      </c>
      <c r="D897" s="252" t="s">
        <v>186</v>
      </c>
      <c r="E897" s="251" t="s">
        <v>1135</v>
      </c>
      <c r="F897" s="246" t="s">
        <v>1136</v>
      </c>
      <c r="G897" s="250" t="s">
        <v>285</v>
      </c>
      <c r="H897" s="249">
        <v>9</v>
      </c>
      <c r="I897" s="248"/>
      <c r="J897" s="247">
        <f>ROUND(I897*H897,2)</f>
        <v>0</v>
      </c>
      <c r="K897" s="246" t="s">
        <v>114</v>
      </c>
      <c r="L897" s="245"/>
      <c r="M897" s="244" t="s">
        <v>1</v>
      </c>
      <c r="N897" s="243" t="s">
        <v>26</v>
      </c>
      <c r="O897" s="223"/>
      <c r="P897" s="222">
        <f>O897*H897</f>
        <v>0</v>
      </c>
      <c r="Q897" s="222">
        <v>2.3000000000000001E-4</v>
      </c>
      <c r="R897" s="222">
        <f>Q897*H897</f>
        <v>2.0700000000000002E-3</v>
      </c>
      <c r="S897" s="222">
        <v>0</v>
      </c>
      <c r="T897" s="221">
        <f>S897*H897</f>
        <v>0</v>
      </c>
      <c r="AR897" s="193" t="s">
        <v>282</v>
      </c>
      <c r="AT897" s="193" t="s">
        <v>186</v>
      </c>
      <c r="AU897" s="193" t="s">
        <v>42</v>
      </c>
      <c r="AY897" s="193" t="s">
        <v>108</v>
      </c>
      <c r="BE897" s="194">
        <f>IF(N897="základní",J897,0)</f>
        <v>0</v>
      </c>
      <c r="BF897" s="194">
        <f>IF(N897="snížená",J897,0)</f>
        <v>0</v>
      </c>
      <c r="BG897" s="194">
        <f>IF(N897="zákl. přenesená",J897,0)</f>
        <v>0</v>
      </c>
      <c r="BH897" s="194">
        <f>IF(N897="sníž. přenesená",J897,0)</f>
        <v>0</v>
      </c>
      <c r="BI897" s="194">
        <f>IF(N897="nulová",J897,0)</f>
        <v>0</v>
      </c>
      <c r="BJ897" s="193" t="s">
        <v>38</v>
      </c>
      <c r="BK897" s="194">
        <f>ROUND(I897*H897,2)</f>
        <v>0</v>
      </c>
      <c r="BL897" s="193" t="s">
        <v>195</v>
      </c>
      <c r="BM897" s="193" t="s">
        <v>1137</v>
      </c>
    </row>
    <row r="898" spans="2:65" s="188" customFormat="1" ht="22.5" customHeight="1" x14ac:dyDescent="0.3">
      <c r="B898" s="207"/>
      <c r="C898" s="252" t="s">
        <v>1186</v>
      </c>
      <c r="D898" s="252" t="s">
        <v>186</v>
      </c>
      <c r="E898" s="251" t="s">
        <v>1139</v>
      </c>
      <c r="F898" s="246" t="s">
        <v>1140</v>
      </c>
      <c r="G898" s="250" t="s">
        <v>285</v>
      </c>
      <c r="H898" s="249">
        <v>9</v>
      </c>
      <c r="I898" s="248"/>
      <c r="J898" s="247">
        <f>ROUND(I898*H898,2)</f>
        <v>0</v>
      </c>
      <c r="K898" s="246" t="s">
        <v>114</v>
      </c>
      <c r="L898" s="245"/>
      <c r="M898" s="244" t="s">
        <v>1</v>
      </c>
      <c r="N898" s="243" t="s">
        <v>26</v>
      </c>
      <c r="O898" s="223"/>
      <c r="P898" s="222">
        <f>O898*H898</f>
        <v>0</v>
      </c>
      <c r="Q898" s="222">
        <v>1.2999999999999999E-4</v>
      </c>
      <c r="R898" s="222">
        <f>Q898*H898</f>
        <v>1.1699999999999998E-3</v>
      </c>
      <c r="S898" s="222">
        <v>0</v>
      </c>
      <c r="T898" s="221">
        <f>S898*H898</f>
        <v>0</v>
      </c>
      <c r="AR898" s="193" t="s">
        <v>282</v>
      </c>
      <c r="AT898" s="193" t="s">
        <v>186</v>
      </c>
      <c r="AU898" s="193" t="s">
        <v>42</v>
      </c>
      <c r="AY898" s="193" t="s">
        <v>108</v>
      </c>
      <c r="BE898" s="194">
        <f>IF(N898="základní",J898,0)</f>
        <v>0</v>
      </c>
      <c r="BF898" s="194">
        <f>IF(N898="snížená",J898,0)</f>
        <v>0</v>
      </c>
      <c r="BG898" s="194">
        <f>IF(N898="zákl. přenesená",J898,0)</f>
        <v>0</v>
      </c>
      <c r="BH898" s="194">
        <f>IF(N898="sníž. přenesená",J898,0)</f>
        <v>0</v>
      </c>
      <c r="BI898" s="194">
        <f>IF(N898="nulová",J898,0)</f>
        <v>0</v>
      </c>
      <c r="BJ898" s="193" t="s">
        <v>38</v>
      </c>
      <c r="BK898" s="194">
        <f>ROUND(I898*H898,2)</f>
        <v>0</v>
      </c>
      <c r="BL898" s="193" t="s">
        <v>195</v>
      </c>
      <c r="BM898" s="193" t="s">
        <v>1141</v>
      </c>
    </row>
    <row r="899" spans="2:65" s="188" customFormat="1" ht="22.5" customHeight="1" x14ac:dyDescent="0.3">
      <c r="B899" s="207"/>
      <c r="C899" s="252" t="s">
        <v>1190</v>
      </c>
      <c r="D899" s="252" t="s">
        <v>186</v>
      </c>
      <c r="E899" s="251" t="s">
        <v>1143</v>
      </c>
      <c r="F899" s="246" t="s">
        <v>1144</v>
      </c>
      <c r="G899" s="250" t="s">
        <v>285</v>
      </c>
      <c r="H899" s="249">
        <v>9</v>
      </c>
      <c r="I899" s="248"/>
      <c r="J899" s="247">
        <f>ROUND(I899*H899,2)</f>
        <v>0</v>
      </c>
      <c r="K899" s="246" t="s">
        <v>114</v>
      </c>
      <c r="L899" s="245"/>
      <c r="M899" s="244" t="s">
        <v>1</v>
      </c>
      <c r="N899" s="243" t="s">
        <v>26</v>
      </c>
      <c r="O899" s="223"/>
      <c r="P899" s="222">
        <f>O899*H899</f>
        <v>0</v>
      </c>
      <c r="Q899" s="222">
        <v>1.6000000000000001E-4</v>
      </c>
      <c r="R899" s="222">
        <f>Q899*H899</f>
        <v>1.4400000000000001E-3</v>
      </c>
      <c r="S899" s="222">
        <v>0</v>
      </c>
      <c r="T899" s="221">
        <f>S899*H899</f>
        <v>0</v>
      </c>
      <c r="AR899" s="193" t="s">
        <v>282</v>
      </c>
      <c r="AT899" s="193" t="s">
        <v>186</v>
      </c>
      <c r="AU899" s="193" t="s">
        <v>42</v>
      </c>
      <c r="AY899" s="193" t="s">
        <v>108</v>
      </c>
      <c r="BE899" s="194">
        <f>IF(N899="základní",J899,0)</f>
        <v>0</v>
      </c>
      <c r="BF899" s="194">
        <f>IF(N899="snížená",J899,0)</f>
        <v>0</v>
      </c>
      <c r="BG899" s="194">
        <f>IF(N899="zákl. přenesená",J899,0)</f>
        <v>0</v>
      </c>
      <c r="BH899" s="194">
        <f>IF(N899="sníž. přenesená",J899,0)</f>
        <v>0</v>
      </c>
      <c r="BI899" s="194">
        <f>IF(N899="nulová",J899,0)</f>
        <v>0</v>
      </c>
      <c r="BJ899" s="193" t="s">
        <v>38</v>
      </c>
      <c r="BK899" s="194">
        <f>ROUND(I899*H899,2)</f>
        <v>0</v>
      </c>
      <c r="BL899" s="193" t="s">
        <v>195</v>
      </c>
      <c r="BM899" s="193" t="s">
        <v>1145</v>
      </c>
    </row>
    <row r="900" spans="2:65" s="188" customFormat="1" ht="22.5" customHeight="1" x14ac:dyDescent="0.3">
      <c r="B900" s="207"/>
      <c r="C900" s="252" t="s">
        <v>1195</v>
      </c>
      <c r="D900" s="252" t="s">
        <v>186</v>
      </c>
      <c r="E900" s="251" t="s">
        <v>1147</v>
      </c>
      <c r="F900" s="246" t="s">
        <v>1148</v>
      </c>
      <c r="G900" s="250" t="s">
        <v>285</v>
      </c>
      <c r="H900" s="249">
        <v>16</v>
      </c>
      <c r="I900" s="248"/>
      <c r="J900" s="247">
        <f>ROUND(I900*H900,2)</f>
        <v>0</v>
      </c>
      <c r="K900" s="246" t="s">
        <v>114</v>
      </c>
      <c r="L900" s="245"/>
      <c r="M900" s="244" t="s">
        <v>1</v>
      </c>
      <c r="N900" s="243" t="s">
        <v>26</v>
      </c>
      <c r="O900" s="223"/>
      <c r="P900" s="222">
        <f>O900*H900</f>
        <v>0</v>
      </c>
      <c r="Q900" s="222">
        <v>2.5999999999999998E-4</v>
      </c>
      <c r="R900" s="222">
        <f>Q900*H900</f>
        <v>4.1599999999999996E-3</v>
      </c>
      <c r="S900" s="222">
        <v>0</v>
      </c>
      <c r="T900" s="221">
        <f>S900*H900</f>
        <v>0</v>
      </c>
      <c r="AR900" s="193" t="s">
        <v>282</v>
      </c>
      <c r="AT900" s="193" t="s">
        <v>186</v>
      </c>
      <c r="AU900" s="193" t="s">
        <v>42</v>
      </c>
      <c r="AY900" s="193" t="s">
        <v>108</v>
      </c>
      <c r="BE900" s="194">
        <f>IF(N900="základní",J900,0)</f>
        <v>0</v>
      </c>
      <c r="BF900" s="194">
        <f>IF(N900="snížená",J900,0)</f>
        <v>0</v>
      </c>
      <c r="BG900" s="194">
        <f>IF(N900="zákl. přenesená",J900,0)</f>
        <v>0</v>
      </c>
      <c r="BH900" s="194">
        <f>IF(N900="sníž. přenesená",J900,0)</f>
        <v>0</v>
      </c>
      <c r="BI900" s="194">
        <f>IF(N900="nulová",J900,0)</f>
        <v>0</v>
      </c>
      <c r="BJ900" s="193" t="s">
        <v>38</v>
      </c>
      <c r="BK900" s="194">
        <f>ROUND(I900*H900,2)</f>
        <v>0</v>
      </c>
      <c r="BL900" s="193" t="s">
        <v>195</v>
      </c>
      <c r="BM900" s="193" t="s">
        <v>1149</v>
      </c>
    </row>
    <row r="901" spans="2:65" s="227" customFormat="1" x14ac:dyDescent="0.3">
      <c r="B901" s="232"/>
      <c r="D901" s="240" t="s">
        <v>117</v>
      </c>
      <c r="E901" s="239" t="s">
        <v>1</v>
      </c>
      <c r="F901" s="238" t="s">
        <v>1150</v>
      </c>
      <c r="H901" s="237">
        <v>16</v>
      </c>
      <c r="I901" s="233"/>
      <c r="L901" s="232"/>
      <c r="M901" s="231"/>
      <c r="N901" s="230"/>
      <c r="O901" s="230"/>
      <c r="P901" s="230"/>
      <c r="Q901" s="230"/>
      <c r="R901" s="230"/>
      <c r="S901" s="230"/>
      <c r="T901" s="229"/>
      <c r="AT901" s="228" t="s">
        <v>117</v>
      </c>
      <c r="AU901" s="228" t="s">
        <v>42</v>
      </c>
      <c r="AV901" s="227" t="s">
        <v>42</v>
      </c>
      <c r="AW901" s="227" t="s">
        <v>19</v>
      </c>
      <c r="AX901" s="227" t="s">
        <v>37</v>
      </c>
      <c r="AY901" s="228" t="s">
        <v>108</v>
      </c>
    </row>
    <row r="902" spans="2:65" s="188" customFormat="1" ht="31.5" customHeight="1" x14ac:dyDescent="0.3">
      <c r="B902" s="207"/>
      <c r="C902" s="252" t="s">
        <v>1204</v>
      </c>
      <c r="D902" s="252" t="s">
        <v>186</v>
      </c>
      <c r="E902" s="251" t="s">
        <v>1152</v>
      </c>
      <c r="F902" s="246" t="s">
        <v>1153</v>
      </c>
      <c r="G902" s="250" t="s">
        <v>285</v>
      </c>
      <c r="H902" s="249">
        <v>18</v>
      </c>
      <c r="I902" s="248"/>
      <c r="J902" s="247">
        <f>ROUND(I902*H902,2)</f>
        <v>0</v>
      </c>
      <c r="K902" s="246" t="s">
        <v>114</v>
      </c>
      <c r="L902" s="245"/>
      <c r="M902" s="244" t="s">
        <v>1</v>
      </c>
      <c r="N902" s="243" t="s">
        <v>26</v>
      </c>
      <c r="O902" s="223"/>
      <c r="P902" s="222">
        <f>O902*H902</f>
        <v>0</v>
      </c>
      <c r="Q902" s="222">
        <v>6.9999999999999999E-4</v>
      </c>
      <c r="R902" s="222">
        <f>Q902*H902</f>
        <v>1.26E-2</v>
      </c>
      <c r="S902" s="222">
        <v>0</v>
      </c>
      <c r="T902" s="221">
        <f>S902*H902</f>
        <v>0</v>
      </c>
      <c r="AR902" s="193" t="s">
        <v>282</v>
      </c>
      <c r="AT902" s="193" t="s">
        <v>186</v>
      </c>
      <c r="AU902" s="193" t="s">
        <v>42</v>
      </c>
      <c r="AY902" s="193" t="s">
        <v>108</v>
      </c>
      <c r="BE902" s="194">
        <f>IF(N902="základní",J902,0)</f>
        <v>0</v>
      </c>
      <c r="BF902" s="194">
        <f>IF(N902="snížená",J902,0)</f>
        <v>0</v>
      </c>
      <c r="BG902" s="194">
        <f>IF(N902="zákl. přenesená",J902,0)</f>
        <v>0</v>
      </c>
      <c r="BH902" s="194">
        <f>IF(N902="sníž. přenesená",J902,0)</f>
        <v>0</v>
      </c>
      <c r="BI902" s="194">
        <f>IF(N902="nulová",J902,0)</f>
        <v>0</v>
      </c>
      <c r="BJ902" s="193" t="s">
        <v>38</v>
      </c>
      <c r="BK902" s="194">
        <f>ROUND(I902*H902,2)</f>
        <v>0</v>
      </c>
      <c r="BL902" s="193" t="s">
        <v>195</v>
      </c>
      <c r="BM902" s="193" t="s">
        <v>1154</v>
      </c>
    </row>
    <row r="903" spans="2:65" s="227" customFormat="1" x14ac:dyDescent="0.3">
      <c r="B903" s="232"/>
      <c r="D903" s="240" t="s">
        <v>117</v>
      </c>
      <c r="E903" s="239" t="s">
        <v>1</v>
      </c>
      <c r="F903" s="238" t="s">
        <v>1155</v>
      </c>
      <c r="H903" s="237">
        <v>18</v>
      </c>
      <c r="I903" s="233"/>
      <c r="L903" s="232"/>
      <c r="M903" s="231"/>
      <c r="N903" s="230"/>
      <c r="O903" s="230"/>
      <c r="P903" s="230"/>
      <c r="Q903" s="230"/>
      <c r="R903" s="230"/>
      <c r="S903" s="230"/>
      <c r="T903" s="229"/>
      <c r="AT903" s="228" t="s">
        <v>117</v>
      </c>
      <c r="AU903" s="228" t="s">
        <v>42</v>
      </c>
      <c r="AV903" s="227" t="s">
        <v>42</v>
      </c>
      <c r="AW903" s="227" t="s">
        <v>19</v>
      </c>
      <c r="AX903" s="227" t="s">
        <v>37</v>
      </c>
      <c r="AY903" s="228" t="s">
        <v>108</v>
      </c>
    </row>
    <row r="904" spans="2:65" s="188" customFormat="1" ht="22.5" customHeight="1" x14ac:dyDescent="0.3">
      <c r="B904" s="207"/>
      <c r="C904" s="252" t="s">
        <v>1208</v>
      </c>
      <c r="D904" s="252" t="s">
        <v>186</v>
      </c>
      <c r="E904" s="251" t="s">
        <v>1157</v>
      </c>
      <c r="F904" s="246" t="s">
        <v>1158</v>
      </c>
      <c r="G904" s="250" t="s">
        <v>285</v>
      </c>
      <c r="H904" s="249">
        <v>9</v>
      </c>
      <c r="I904" s="248"/>
      <c r="J904" s="247">
        <f>ROUND(I904*H904,2)</f>
        <v>0</v>
      </c>
      <c r="K904" s="246" t="s">
        <v>114</v>
      </c>
      <c r="L904" s="245"/>
      <c r="M904" s="244" t="s">
        <v>1</v>
      </c>
      <c r="N904" s="243" t="s">
        <v>26</v>
      </c>
      <c r="O904" s="223"/>
      <c r="P904" s="222">
        <f>O904*H904</f>
        <v>0</v>
      </c>
      <c r="Q904" s="222">
        <v>2.0000000000000001E-4</v>
      </c>
      <c r="R904" s="222">
        <f>Q904*H904</f>
        <v>1.8000000000000002E-3</v>
      </c>
      <c r="S904" s="222">
        <v>0</v>
      </c>
      <c r="T904" s="221">
        <f>S904*H904</f>
        <v>0</v>
      </c>
      <c r="AR904" s="193" t="s">
        <v>282</v>
      </c>
      <c r="AT904" s="193" t="s">
        <v>186</v>
      </c>
      <c r="AU904" s="193" t="s">
        <v>42</v>
      </c>
      <c r="AY904" s="193" t="s">
        <v>108</v>
      </c>
      <c r="BE904" s="194">
        <f>IF(N904="základní",J904,0)</f>
        <v>0</v>
      </c>
      <c r="BF904" s="194">
        <f>IF(N904="snížená",J904,0)</f>
        <v>0</v>
      </c>
      <c r="BG904" s="194">
        <f>IF(N904="zákl. přenesená",J904,0)</f>
        <v>0</v>
      </c>
      <c r="BH904" s="194">
        <f>IF(N904="sníž. přenesená",J904,0)</f>
        <v>0</v>
      </c>
      <c r="BI904" s="194">
        <f>IF(N904="nulová",J904,0)</f>
        <v>0</v>
      </c>
      <c r="BJ904" s="193" t="s">
        <v>38</v>
      </c>
      <c r="BK904" s="194">
        <f>ROUND(I904*H904,2)</f>
        <v>0</v>
      </c>
      <c r="BL904" s="193" t="s">
        <v>195</v>
      </c>
      <c r="BM904" s="193" t="s">
        <v>1159</v>
      </c>
    </row>
    <row r="905" spans="2:65" s="188" customFormat="1" ht="22.5" customHeight="1" x14ac:dyDescent="0.3">
      <c r="B905" s="207"/>
      <c r="C905" s="206" t="s">
        <v>1213</v>
      </c>
      <c r="D905" s="206" t="s">
        <v>110</v>
      </c>
      <c r="E905" s="205" t="s">
        <v>1161</v>
      </c>
      <c r="F905" s="200" t="s">
        <v>1162</v>
      </c>
      <c r="G905" s="204" t="s">
        <v>285</v>
      </c>
      <c r="H905" s="203">
        <v>9</v>
      </c>
      <c r="I905" s="202"/>
      <c r="J905" s="201">
        <f>ROUND(I905*H905,2)</f>
        <v>0</v>
      </c>
      <c r="K905" s="200" t="s">
        <v>140</v>
      </c>
      <c r="L905" s="189"/>
      <c r="M905" s="199" t="s">
        <v>1</v>
      </c>
      <c r="N905" s="224" t="s">
        <v>26</v>
      </c>
      <c r="O905" s="223"/>
      <c r="P905" s="222">
        <f>O905*H905</f>
        <v>0</v>
      </c>
      <c r="Q905" s="222">
        <v>0</v>
      </c>
      <c r="R905" s="222">
        <f>Q905*H905</f>
        <v>0</v>
      </c>
      <c r="S905" s="222">
        <v>0</v>
      </c>
      <c r="T905" s="221">
        <f>S905*H905</f>
        <v>0</v>
      </c>
      <c r="AR905" s="193" t="s">
        <v>195</v>
      </c>
      <c r="AT905" s="193" t="s">
        <v>110</v>
      </c>
      <c r="AU905" s="193" t="s">
        <v>42</v>
      </c>
      <c r="AY905" s="193" t="s">
        <v>108</v>
      </c>
      <c r="BE905" s="194">
        <f>IF(N905="základní",J905,0)</f>
        <v>0</v>
      </c>
      <c r="BF905" s="194">
        <f>IF(N905="snížená",J905,0)</f>
        <v>0</v>
      </c>
      <c r="BG905" s="194">
        <f>IF(N905="zákl. přenesená",J905,0)</f>
        <v>0</v>
      </c>
      <c r="BH905" s="194">
        <f>IF(N905="sníž. přenesená",J905,0)</f>
        <v>0</v>
      </c>
      <c r="BI905" s="194">
        <f>IF(N905="nulová",J905,0)</f>
        <v>0</v>
      </c>
      <c r="BJ905" s="193" t="s">
        <v>38</v>
      </c>
      <c r="BK905" s="194">
        <f>ROUND(I905*H905,2)</f>
        <v>0</v>
      </c>
      <c r="BL905" s="193" t="s">
        <v>195</v>
      </c>
      <c r="BM905" s="193" t="s">
        <v>1163</v>
      </c>
    </row>
    <row r="906" spans="2:65" s="188" customFormat="1" ht="22.5" customHeight="1" x14ac:dyDescent="0.3">
      <c r="B906" s="207"/>
      <c r="C906" s="252" t="s">
        <v>1219</v>
      </c>
      <c r="D906" s="252" t="s">
        <v>186</v>
      </c>
      <c r="E906" s="251" t="s">
        <v>1165</v>
      </c>
      <c r="F906" s="246" t="s">
        <v>1166</v>
      </c>
      <c r="G906" s="250" t="s">
        <v>285</v>
      </c>
      <c r="H906" s="249">
        <v>9</v>
      </c>
      <c r="I906" s="248"/>
      <c r="J906" s="247">
        <f>ROUND(I906*H906,2)</f>
        <v>0</v>
      </c>
      <c r="K906" s="246" t="s">
        <v>114</v>
      </c>
      <c r="L906" s="245"/>
      <c r="M906" s="244" t="s">
        <v>1</v>
      </c>
      <c r="N906" s="243" t="s">
        <v>26</v>
      </c>
      <c r="O906" s="223"/>
      <c r="P906" s="222">
        <f>O906*H906</f>
        <v>0</v>
      </c>
      <c r="Q906" s="222">
        <v>4.1999999999999997E-3</v>
      </c>
      <c r="R906" s="222">
        <f>Q906*H906</f>
        <v>3.78E-2</v>
      </c>
      <c r="S906" s="222">
        <v>0</v>
      </c>
      <c r="T906" s="221">
        <f>S906*H906</f>
        <v>0</v>
      </c>
      <c r="AR906" s="193" t="s">
        <v>282</v>
      </c>
      <c r="AT906" s="193" t="s">
        <v>186</v>
      </c>
      <c r="AU906" s="193" t="s">
        <v>42</v>
      </c>
      <c r="AY906" s="193" t="s">
        <v>108</v>
      </c>
      <c r="BE906" s="194">
        <f>IF(N906="základní",J906,0)</f>
        <v>0</v>
      </c>
      <c r="BF906" s="194">
        <f>IF(N906="snížená",J906,0)</f>
        <v>0</v>
      </c>
      <c r="BG906" s="194">
        <f>IF(N906="zákl. přenesená",J906,0)</f>
        <v>0</v>
      </c>
      <c r="BH906" s="194">
        <f>IF(N906="sníž. přenesená",J906,0)</f>
        <v>0</v>
      </c>
      <c r="BI906" s="194">
        <f>IF(N906="nulová",J906,0)</f>
        <v>0</v>
      </c>
      <c r="BJ906" s="193" t="s">
        <v>38</v>
      </c>
      <c r="BK906" s="194">
        <f>ROUND(I906*H906,2)</f>
        <v>0</v>
      </c>
      <c r="BL906" s="193" t="s">
        <v>195</v>
      </c>
      <c r="BM906" s="193" t="s">
        <v>1167</v>
      </c>
    </row>
    <row r="907" spans="2:65" s="188" customFormat="1" ht="22.5" customHeight="1" x14ac:dyDescent="0.3">
      <c r="B907" s="207"/>
      <c r="C907" s="252" t="s">
        <v>1223</v>
      </c>
      <c r="D907" s="252" t="s">
        <v>186</v>
      </c>
      <c r="E907" s="251" t="s">
        <v>1169</v>
      </c>
      <c r="F907" s="246" t="s">
        <v>1170</v>
      </c>
      <c r="G907" s="250" t="s">
        <v>285</v>
      </c>
      <c r="H907" s="249">
        <v>18</v>
      </c>
      <c r="I907" s="248"/>
      <c r="J907" s="247">
        <f>ROUND(I907*H907,2)</f>
        <v>0</v>
      </c>
      <c r="K907" s="246" t="s">
        <v>114</v>
      </c>
      <c r="L907" s="245"/>
      <c r="M907" s="244" t="s">
        <v>1</v>
      </c>
      <c r="N907" s="243" t="s">
        <v>26</v>
      </c>
      <c r="O907" s="223"/>
      <c r="P907" s="222">
        <f>O907*H907</f>
        <v>0</v>
      </c>
      <c r="Q907" s="222">
        <v>3.2000000000000003E-4</v>
      </c>
      <c r="R907" s="222">
        <f>Q907*H907</f>
        <v>5.7600000000000004E-3</v>
      </c>
      <c r="S907" s="222">
        <v>0</v>
      </c>
      <c r="T907" s="221">
        <f>S907*H907</f>
        <v>0</v>
      </c>
      <c r="AR907" s="193" t="s">
        <v>282</v>
      </c>
      <c r="AT907" s="193" t="s">
        <v>186</v>
      </c>
      <c r="AU907" s="193" t="s">
        <v>42</v>
      </c>
      <c r="AY907" s="193" t="s">
        <v>108</v>
      </c>
      <c r="BE907" s="194">
        <f>IF(N907="základní",J907,0)</f>
        <v>0</v>
      </c>
      <c r="BF907" s="194">
        <f>IF(N907="snížená",J907,0)</f>
        <v>0</v>
      </c>
      <c r="BG907" s="194">
        <f>IF(N907="zákl. přenesená",J907,0)</f>
        <v>0</v>
      </c>
      <c r="BH907" s="194">
        <f>IF(N907="sníž. přenesená",J907,0)</f>
        <v>0</v>
      </c>
      <c r="BI907" s="194">
        <f>IF(N907="nulová",J907,0)</f>
        <v>0</v>
      </c>
      <c r="BJ907" s="193" t="s">
        <v>38</v>
      </c>
      <c r="BK907" s="194">
        <f>ROUND(I907*H907,2)</f>
        <v>0</v>
      </c>
      <c r="BL907" s="193" t="s">
        <v>195</v>
      </c>
      <c r="BM907" s="193" t="s">
        <v>1171</v>
      </c>
    </row>
    <row r="908" spans="2:65" s="227" customFormat="1" x14ac:dyDescent="0.3">
      <c r="B908" s="232"/>
      <c r="D908" s="240" t="s">
        <v>117</v>
      </c>
      <c r="E908" s="239" t="s">
        <v>1</v>
      </c>
      <c r="F908" s="238" t="s">
        <v>1155</v>
      </c>
      <c r="H908" s="237">
        <v>18</v>
      </c>
      <c r="I908" s="233"/>
      <c r="L908" s="232"/>
      <c r="M908" s="231"/>
      <c r="N908" s="230"/>
      <c r="O908" s="230"/>
      <c r="P908" s="230"/>
      <c r="Q908" s="230"/>
      <c r="R908" s="230"/>
      <c r="S908" s="230"/>
      <c r="T908" s="229"/>
      <c r="AT908" s="228" t="s">
        <v>117</v>
      </c>
      <c r="AU908" s="228" t="s">
        <v>42</v>
      </c>
      <c r="AV908" s="227" t="s">
        <v>42</v>
      </c>
      <c r="AW908" s="227" t="s">
        <v>19</v>
      </c>
      <c r="AX908" s="227" t="s">
        <v>37</v>
      </c>
      <c r="AY908" s="228" t="s">
        <v>108</v>
      </c>
    </row>
    <row r="909" spans="2:65" s="188" customFormat="1" ht="22.5" customHeight="1" x14ac:dyDescent="0.3">
      <c r="B909" s="207"/>
      <c r="C909" s="206" t="s">
        <v>1228</v>
      </c>
      <c r="D909" s="206" t="s">
        <v>110</v>
      </c>
      <c r="E909" s="205" t="s">
        <v>1173</v>
      </c>
      <c r="F909" s="200" t="s">
        <v>1174</v>
      </c>
      <c r="G909" s="204" t="s">
        <v>285</v>
      </c>
      <c r="H909" s="203">
        <v>9</v>
      </c>
      <c r="I909" s="202"/>
      <c r="J909" s="201">
        <f>ROUND(I909*H909,2)</f>
        <v>0</v>
      </c>
      <c r="K909" s="200" t="s">
        <v>140</v>
      </c>
      <c r="L909" s="189"/>
      <c r="M909" s="199" t="s">
        <v>1</v>
      </c>
      <c r="N909" s="224" t="s">
        <v>26</v>
      </c>
      <c r="O909" s="223"/>
      <c r="P909" s="222">
        <f>O909*H909</f>
        <v>0</v>
      </c>
      <c r="Q909" s="222">
        <v>0</v>
      </c>
      <c r="R909" s="222">
        <f>Q909*H909</f>
        <v>0</v>
      </c>
      <c r="S909" s="222">
        <v>0</v>
      </c>
      <c r="T909" s="221">
        <f>S909*H909</f>
        <v>0</v>
      </c>
      <c r="AR909" s="193" t="s">
        <v>195</v>
      </c>
      <c r="AT909" s="193" t="s">
        <v>110</v>
      </c>
      <c r="AU909" s="193" t="s">
        <v>42</v>
      </c>
      <c r="AY909" s="193" t="s">
        <v>108</v>
      </c>
      <c r="BE909" s="194">
        <f>IF(N909="základní",J909,0)</f>
        <v>0</v>
      </c>
      <c r="BF909" s="194">
        <f>IF(N909="snížená",J909,0)</f>
        <v>0</v>
      </c>
      <c r="BG909" s="194">
        <f>IF(N909="zákl. přenesená",J909,0)</f>
        <v>0</v>
      </c>
      <c r="BH909" s="194">
        <f>IF(N909="sníž. přenesená",J909,0)</f>
        <v>0</v>
      </c>
      <c r="BI909" s="194">
        <f>IF(N909="nulová",J909,0)</f>
        <v>0</v>
      </c>
      <c r="BJ909" s="193" t="s">
        <v>38</v>
      </c>
      <c r="BK909" s="194">
        <f>ROUND(I909*H909,2)</f>
        <v>0</v>
      </c>
      <c r="BL909" s="193" t="s">
        <v>195</v>
      </c>
      <c r="BM909" s="193" t="s">
        <v>1175</v>
      </c>
    </row>
    <row r="910" spans="2:65" s="188" customFormat="1" ht="22.5" customHeight="1" x14ac:dyDescent="0.3">
      <c r="B910" s="207"/>
      <c r="C910" s="252" t="s">
        <v>1233</v>
      </c>
      <c r="D910" s="252" t="s">
        <v>186</v>
      </c>
      <c r="E910" s="251" t="s">
        <v>1177</v>
      </c>
      <c r="F910" s="246" t="s">
        <v>1178</v>
      </c>
      <c r="G910" s="250" t="s">
        <v>285</v>
      </c>
      <c r="H910" s="249">
        <v>9</v>
      </c>
      <c r="I910" s="248"/>
      <c r="J910" s="247">
        <f>ROUND(I910*H910,2)</f>
        <v>0</v>
      </c>
      <c r="K910" s="246" t="s">
        <v>114</v>
      </c>
      <c r="L910" s="245"/>
      <c r="M910" s="244" t="s">
        <v>1</v>
      </c>
      <c r="N910" s="243" t="s">
        <v>26</v>
      </c>
      <c r="O910" s="223"/>
      <c r="P910" s="222">
        <f>O910*H910</f>
        <v>0</v>
      </c>
      <c r="Q910" s="222">
        <v>9.9999999999999995E-7</v>
      </c>
      <c r="R910" s="222">
        <f>Q910*H910</f>
        <v>9.0000000000000002E-6</v>
      </c>
      <c r="S910" s="222">
        <v>0</v>
      </c>
      <c r="T910" s="221">
        <f>S910*H910</f>
        <v>0</v>
      </c>
      <c r="AR910" s="193" t="s">
        <v>282</v>
      </c>
      <c r="AT910" s="193" t="s">
        <v>186</v>
      </c>
      <c r="AU910" s="193" t="s">
        <v>42</v>
      </c>
      <c r="AY910" s="193" t="s">
        <v>108</v>
      </c>
      <c r="BE910" s="194">
        <f>IF(N910="základní",J910,0)</f>
        <v>0</v>
      </c>
      <c r="BF910" s="194">
        <f>IF(N910="snížená",J910,0)</f>
        <v>0</v>
      </c>
      <c r="BG910" s="194">
        <f>IF(N910="zákl. přenesená",J910,0)</f>
        <v>0</v>
      </c>
      <c r="BH910" s="194">
        <f>IF(N910="sníž. přenesená",J910,0)</f>
        <v>0</v>
      </c>
      <c r="BI910" s="194">
        <f>IF(N910="nulová",J910,0)</f>
        <v>0</v>
      </c>
      <c r="BJ910" s="193" t="s">
        <v>38</v>
      </c>
      <c r="BK910" s="194">
        <f>ROUND(I910*H910,2)</f>
        <v>0</v>
      </c>
      <c r="BL910" s="193" t="s">
        <v>195</v>
      </c>
      <c r="BM910" s="193" t="s">
        <v>1179</v>
      </c>
    </row>
    <row r="911" spans="2:65" s="188" customFormat="1" ht="22.5" customHeight="1" x14ac:dyDescent="0.3">
      <c r="B911" s="207"/>
      <c r="C911" s="206" t="s">
        <v>1238</v>
      </c>
      <c r="D911" s="206" t="s">
        <v>110</v>
      </c>
      <c r="E911" s="205" t="s">
        <v>1181</v>
      </c>
      <c r="F911" s="200" t="s">
        <v>1182</v>
      </c>
      <c r="G911" s="204" t="s">
        <v>170</v>
      </c>
      <c r="H911" s="203">
        <v>0.248</v>
      </c>
      <c r="I911" s="202"/>
      <c r="J911" s="201">
        <f>ROUND(I911*H911,2)</f>
        <v>0</v>
      </c>
      <c r="K911" s="200" t="s">
        <v>140</v>
      </c>
      <c r="L911" s="189"/>
      <c r="M911" s="199" t="s">
        <v>1</v>
      </c>
      <c r="N911" s="224" t="s">
        <v>26</v>
      </c>
      <c r="O911" s="223"/>
      <c r="P911" s="222">
        <f>O911*H911</f>
        <v>0</v>
      </c>
      <c r="Q911" s="222">
        <v>0</v>
      </c>
      <c r="R911" s="222">
        <f>Q911*H911</f>
        <v>0</v>
      </c>
      <c r="S911" s="222">
        <v>0</v>
      </c>
      <c r="T911" s="221">
        <f>S911*H911</f>
        <v>0</v>
      </c>
      <c r="AR911" s="193" t="s">
        <v>195</v>
      </c>
      <c r="AT911" s="193" t="s">
        <v>110</v>
      </c>
      <c r="AU911" s="193" t="s">
        <v>42</v>
      </c>
      <c r="AY911" s="193" t="s">
        <v>108</v>
      </c>
      <c r="BE911" s="194">
        <f>IF(N911="základní",J911,0)</f>
        <v>0</v>
      </c>
      <c r="BF911" s="194">
        <f>IF(N911="snížená",J911,0)</f>
        <v>0</v>
      </c>
      <c r="BG911" s="194">
        <f>IF(N911="zákl. přenesená",J911,0)</f>
        <v>0</v>
      </c>
      <c r="BH911" s="194">
        <f>IF(N911="sníž. přenesená",J911,0)</f>
        <v>0</v>
      </c>
      <c r="BI911" s="194">
        <f>IF(N911="nulová",J911,0)</f>
        <v>0</v>
      </c>
      <c r="BJ911" s="193" t="s">
        <v>38</v>
      </c>
      <c r="BK911" s="194">
        <f>ROUND(I911*H911,2)</f>
        <v>0</v>
      </c>
      <c r="BL911" s="193" t="s">
        <v>195</v>
      </c>
      <c r="BM911" s="193" t="s">
        <v>1183</v>
      </c>
    </row>
    <row r="912" spans="2:65" s="208" customFormat="1" ht="29.85" customHeight="1" x14ac:dyDescent="0.3">
      <c r="B912" s="216"/>
      <c r="D912" s="220" t="s">
        <v>36</v>
      </c>
      <c r="E912" s="219" t="s">
        <v>1184</v>
      </c>
      <c r="F912" s="219" t="s">
        <v>1185</v>
      </c>
      <c r="I912" s="218"/>
      <c r="J912" s="217">
        <f>BK912</f>
        <v>0</v>
      </c>
      <c r="L912" s="216"/>
      <c r="M912" s="215"/>
      <c r="N912" s="213"/>
      <c r="O912" s="213"/>
      <c r="P912" s="214">
        <f>SUM(P913:P919)</f>
        <v>0</v>
      </c>
      <c r="Q912" s="213"/>
      <c r="R912" s="214">
        <f>SUM(R913:R919)</f>
        <v>0</v>
      </c>
      <c r="S912" s="213"/>
      <c r="T912" s="212">
        <f>SUM(T913:T919)</f>
        <v>0</v>
      </c>
      <c r="AR912" s="210" t="s">
        <v>42</v>
      </c>
      <c r="AT912" s="211" t="s">
        <v>36</v>
      </c>
      <c r="AU912" s="211" t="s">
        <v>38</v>
      </c>
      <c r="AY912" s="210" t="s">
        <v>108</v>
      </c>
      <c r="BK912" s="209">
        <f>SUM(BK913:BK919)</f>
        <v>0</v>
      </c>
    </row>
    <row r="913" spans="2:65" s="188" customFormat="1" ht="31.5" customHeight="1" x14ac:dyDescent="0.3">
      <c r="B913" s="207"/>
      <c r="C913" s="206" t="s">
        <v>1243</v>
      </c>
      <c r="D913" s="206" t="s">
        <v>110</v>
      </c>
      <c r="E913" s="205" t="s">
        <v>1187</v>
      </c>
      <c r="F913" s="200" t="s">
        <v>1188</v>
      </c>
      <c r="G913" s="204" t="s">
        <v>285</v>
      </c>
      <c r="H913" s="203">
        <v>5</v>
      </c>
      <c r="I913" s="202"/>
      <c r="J913" s="201">
        <f>ROUND(I913*H913,2)</f>
        <v>0</v>
      </c>
      <c r="K913" s="200" t="s">
        <v>1</v>
      </c>
      <c r="L913" s="189"/>
      <c r="M913" s="199" t="s">
        <v>1</v>
      </c>
      <c r="N913" s="224" t="s">
        <v>26</v>
      </c>
      <c r="O913" s="223"/>
      <c r="P913" s="222">
        <f>O913*H913</f>
        <v>0</v>
      </c>
      <c r="Q913" s="222">
        <v>0</v>
      </c>
      <c r="R913" s="222">
        <f>Q913*H913</f>
        <v>0</v>
      </c>
      <c r="S913" s="222">
        <v>0</v>
      </c>
      <c r="T913" s="221">
        <f>S913*H913</f>
        <v>0</v>
      </c>
      <c r="AR913" s="193" t="s">
        <v>195</v>
      </c>
      <c r="AT913" s="193" t="s">
        <v>110</v>
      </c>
      <c r="AU913" s="193" t="s">
        <v>42</v>
      </c>
      <c r="AY913" s="193" t="s">
        <v>108</v>
      </c>
      <c r="BE913" s="194">
        <f>IF(N913="základní",J913,0)</f>
        <v>0</v>
      </c>
      <c r="BF913" s="194">
        <f>IF(N913="snížená",J913,0)</f>
        <v>0</v>
      </c>
      <c r="BG913" s="194">
        <f>IF(N913="zákl. přenesená",J913,0)</f>
        <v>0</v>
      </c>
      <c r="BH913" s="194">
        <f>IF(N913="sníž. přenesená",J913,0)</f>
        <v>0</v>
      </c>
      <c r="BI913" s="194">
        <f>IF(N913="nulová",J913,0)</f>
        <v>0</v>
      </c>
      <c r="BJ913" s="193" t="s">
        <v>38</v>
      </c>
      <c r="BK913" s="194">
        <f>ROUND(I913*H913,2)</f>
        <v>0</v>
      </c>
      <c r="BL913" s="193" t="s">
        <v>195</v>
      </c>
      <c r="BM913" s="193" t="s">
        <v>1189</v>
      </c>
    </row>
    <row r="914" spans="2:65" s="188" customFormat="1" ht="31.5" customHeight="1" x14ac:dyDescent="0.3">
      <c r="B914" s="207"/>
      <c r="C914" s="206" t="s">
        <v>1250</v>
      </c>
      <c r="D914" s="206" t="s">
        <v>110</v>
      </c>
      <c r="E914" s="205" t="s">
        <v>1191</v>
      </c>
      <c r="F914" s="200" t="s">
        <v>1192</v>
      </c>
      <c r="G914" s="204" t="s">
        <v>285</v>
      </c>
      <c r="H914" s="203">
        <v>17</v>
      </c>
      <c r="I914" s="202"/>
      <c r="J914" s="201">
        <f>ROUND(I914*H914,2)</f>
        <v>0</v>
      </c>
      <c r="K914" s="200" t="s">
        <v>1</v>
      </c>
      <c r="L914" s="189"/>
      <c r="M914" s="199" t="s">
        <v>1</v>
      </c>
      <c r="N914" s="224" t="s">
        <v>26</v>
      </c>
      <c r="O914" s="223"/>
      <c r="P914" s="222">
        <f>O914*H914</f>
        <v>0</v>
      </c>
      <c r="Q914" s="222">
        <v>0</v>
      </c>
      <c r="R914" s="222">
        <f>Q914*H914</f>
        <v>0</v>
      </c>
      <c r="S914" s="222">
        <v>0</v>
      </c>
      <c r="T914" s="221">
        <f>S914*H914</f>
        <v>0</v>
      </c>
      <c r="AR914" s="193" t="s">
        <v>195</v>
      </c>
      <c r="AT914" s="193" t="s">
        <v>110</v>
      </c>
      <c r="AU914" s="193" t="s">
        <v>42</v>
      </c>
      <c r="AY914" s="193" t="s">
        <v>108</v>
      </c>
      <c r="BE914" s="194">
        <f>IF(N914="základní",J914,0)</f>
        <v>0</v>
      </c>
      <c r="BF914" s="194">
        <f>IF(N914="snížená",J914,0)</f>
        <v>0</v>
      </c>
      <c r="BG914" s="194">
        <f>IF(N914="zákl. přenesená",J914,0)</f>
        <v>0</v>
      </c>
      <c r="BH914" s="194">
        <f>IF(N914="sníž. přenesená",J914,0)</f>
        <v>0</v>
      </c>
      <c r="BI914" s="194">
        <f>IF(N914="nulová",J914,0)</f>
        <v>0</v>
      </c>
      <c r="BJ914" s="193" t="s">
        <v>38</v>
      </c>
      <c r="BK914" s="194">
        <f>ROUND(I914*H914,2)</f>
        <v>0</v>
      </c>
      <c r="BL914" s="193" t="s">
        <v>195</v>
      </c>
      <c r="BM914" s="193" t="s">
        <v>1193</v>
      </c>
    </row>
    <row r="915" spans="2:65" s="227" customFormat="1" x14ac:dyDescent="0.3">
      <c r="B915" s="232"/>
      <c r="D915" s="240" t="s">
        <v>117</v>
      </c>
      <c r="E915" s="239" t="s">
        <v>1</v>
      </c>
      <c r="F915" s="238" t="s">
        <v>1194</v>
      </c>
      <c r="H915" s="237">
        <v>17</v>
      </c>
      <c r="I915" s="233"/>
      <c r="L915" s="232"/>
      <c r="M915" s="231"/>
      <c r="N915" s="230"/>
      <c r="O915" s="230"/>
      <c r="P915" s="230"/>
      <c r="Q915" s="230"/>
      <c r="R915" s="230"/>
      <c r="S915" s="230"/>
      <c r="T915" s="229"/>
      <c r="AT915" s="228" t="s">
        <v>117</v>
      </c>
      <c r="AU915" s="228" t="s">
        <v>42</v>
      </c>
      <c r="AV915" s="227" t="s">
        <v>42</v>
      </c>
      <c r="AW915" s="227" t="s">
        <v>19</v>
      </c>
      <c r="AX915" s="227" t="s">
        <v>37</v>
      </c>
      <c r="AY915" s="228" t="s">
        <v>108</v>
      </c>
    </row>
    <row r="916" spans="2:65" s="188" customFormat="1" ht="31.5" customHeight="1" x14ac:dyDescent="0.3">
      <c r="B916" s="207"/>
      <c r="C916" s="206" t="s">
        <v>1254</v>
      </c>
      <c r="D916" s="206" t="s">
        <v>110</v>
      </c>
      <c r="E916" s="205" t="s">
        <v>1196</v>
      </c>
      <c r="F916" s="200" t="s">
        <v>1197</v>
      </c>
      <c r="G916" s="204" t="s">
        <v>285</v>
      </c>
      <c r="H916" s="203">
        <v>20</v>
      </c>
      <c r="I916" s="202"/>
      <c r="J916" s="201">
        <f>ROUND(I916*H916,2)</f>
        <v>0</v>
      </c>
      <c r="K916" s="200" t="s">
        <v>1</v>
      </c>
      <c r="L916" s="189"/>
      <c r="M916" s="199" t="s">
        <v>1</v>
      </c>
      <c r="N916" s="224" t="s">
        <v>26</v>
      </c>
      <c r="O916" s="223"/>
      <c r="P916" s="222">
        <f>O916*H916</f>
        <v>0</v>
      </c>
      <c r="Q916" s="222">
        <v>0</v>
      </c>
      <c r="R916" s="222">
        <f>Q916*H916</f>
        <v>0</v>
      </c>
      <c r="S916" s="222">
        <v>0</v>
      </c>
      <c r="T916" s="221">
        <f>S916*H916</f>
        <v>0</v>
      </c>
      <c r="AR916" s="193" t="s">
        <v>195</v>
      </c>
      <c r="AT916" s="193" t="s">
        <v>110</v>
      </c>
      <c r="AU916" s="193" t="s">
        <v>42</v>
      </c>
      <c r="AY916" s="193" t="s">
        <v>108</v>
      </c>
      <c r="BE916" s="194">
        <f>IF(N916="základní",J916,0)</f>
        <v>0</v>
      </c>
      <c r="BF916" s="194">
        <f>IF(N916="snížená",J916,0)</f>
        <v>0</v>
      </c>
      <c r="BG916" s="194">
        <f>IF(N916="zákl. přenesená",J916,0)</f>
        <v>0</v>
      </c>
      <c r="BH916" s="194">
        <f>IF(N916="sníž. přenesená",J916,0)</f>
        <v>0</v>
      </c>
      <c r="BI916" s="194">
        <f>IF(N916="nulová",J916,0)</f>
        <v>0</v>
      </c>
      <c r="BJ916" s="193" t="s">
        <v>38</v>
      </c>
      <c r="BK916" s="194">
        <f>ROUND(I916*H916,2)</f>
        <v>0</v>
      </c>
      <c r="BL916" s="193" t="s">
        <v>195</v>
      </c>
      <c r="BM916" s="193" t="s">
        <v>1198</v>
      </c>
    </row>
    <row r="917" spans="2:65" s="257" customFormat="1" x14ac:dyDescent="0.3">
      <c r="B917" s="262"/>
      <c r="D917" s="236" t="s">
        <v>117</v>
      </c>
      <c r="E917" s="258" t="s">
        <v>1</v>
      </c>
      <c r="F917" s="264" t="s">
        <v>1199</v>
      </c>
      <c r="H917" s="258" t="s">
        <v>1</v>
      </c>
      <c r="I917" s="263"/>
      <c r="L917" s="262"/>
      <c r="M917" s="261"/>
      <c r="N917" s="260"/>
      <c r="O917" s="260"/>
      <c r="P917" s="260"/>
      <c r="Q917" s="260"/>
      <c r="R917" s="260"/>
      <c r="S917" s="260"/>
      <c r="T917" s="259"/>
      <c r="AT917" s="258" t="s">
        <v>117</v>
      </c>
      <c r="AU917" s="258" t="s">
        <v>42</v>
      </c>
      <c r="AV917" s="257" t="s">
        <v>38</v>
      </c>
      <c r="AW917" s="257" t="s">
        <v>19</v>
      </c>
      <c r="AX917" s="257" t="s">
        <v>37</v>
      </c>
      <c r="AY917" s="258" t="s">
        <v>108</v>
      </c>
    </row>
    <row r="918" spans="2:65" s="227" customFormat="1" x14ac:dyDescent="0.3">
      <c r="B918" s="232"/>
      <c r="D918" s="236" t="s">
        <v>117</v>
      </c>
      <c r="E918" s="228" t="s">
        <v>1</v>
      </c>
      <c r="F918" s="235" t="s">
        <v>1200</v>
      </c>
      <c r="H918" s="234">
        <v>10</v>
      </c>
      <c r="I918" s="233"/>
      <c r="L918" s="232"/>
      <c r="M918" s="231"/>
      <c r="N918" s="230"/>
      <c r="O918" s="230"/>
      <c r="P918" s="230"/>
      <c r="Q918" s="230"/>
      <c r="R918" s="230"/>
      <c r="S918" s="230"/>
      <c r="T918" s="229"/>
      <c r="AT918" s="228" t="s">
        <v>117</v>
      </c>
      <c r="AU918" s="228" t="s">
        <v>42</v>
      </c>
      <c r="AV918" s="227" t="s">
        <v>42</v>
      </c>
      <c r="AW918" s="227" t="s">
        <v>19</v>
      </c>
      <c r="AX918" s="227" t="s">
        <v>37</v>
      </c>
      <c r="AY918" s="228" t="s">
        <v>108</v>
      </c>
    </row>
    <row r="919" spans="2:65" s="227" customFormat="1" x14ac:dyDescent="0.3">
      <c r="B919" s="232"/>
      <c r="D919" s="236" t="s">
        <v>117</v>
      </c>
      <c r="E919" s="228" t="s">
        <v>1</v>
      </c>
      <c r="F919" s="235" t="s">
        <v>1201</v>
      </c>
      <c r="H919" s="234">
        <v>10</v>
      </c>
      <c r="I919" s="233"/>
      <c r="L919" s="232"/>
      <c r="M919" s="231"/>
      <c r="N919" s="230"/>
      <c r="O919" s="230"/>
      <c r="P919" s="230"/>
      <c r="Q919" s="230"/>
      <c r="R919" s="230"/>
      <c r="S919" s="230"/>
      <c r="T919" s="229"/>
      <c r="AT919" s="228" t="s">
        <v>117</v>
      </c>
      <c r="AU919" s="228" t="s">
        <v>42</v>
      </c>
      <c r="AV919" s="227" t="s">
        <v>42</v>
      </c>
      <c r="AW919" s="227" t="s">
        <v>19</v>
      </c>
      <c r="AX919" s="227" t="s">
        <v>37</v>
      </c>
      <c r="AY919" s="228" t="s">
        <v>108</v>
      </c>
    </row>
    <row r="920" spans="2:65" s="208" customFormat="1" ht="29.85" customHeight="1" x14ac:dyDescent="0.3">
      <c r="B920" s="216"/>
      <c r="D920" s="220" t="s">
        <v>36</v>
      </c>
      <c r="E920" s="219" t="s">
        <v>1202</v>
      </c>
      <c r="F920" s="219" t="s">
        <v>1203</v>
      </c>
      <c r="I920" s="218"/>
      <c r="J920" s="217">
        <f>BK920</f>
        <v>0</v>
      </c>
      <c r="L920" s="216"/>
      <c r="M920" s="215"/>
      <c r="N920" s="213"/>
      <c r="O920" s="213"/>
      <c r="P920" s="214">
        <f>SUM(P921:P984)</f>
        <v>0</v>
      </c>
      <c r="Q920" s="213"/>
      <c r="R920" s="214">
        <f>SUM(R921:R984)</f>
        <v>3.6143347000000006</v>
      </c>
      <c r="S920" s="213"/>
      <c r="T920" s="212">
        <f>SUM(T921:T984)</f>
        <v>1.213576</v>
      </c>
      <c r="AR920" s="210" t="s">
        <v>42</v>
      </c>
      <c r="AT920" s="211" t="s">
        <v>36</v>
      </c>
      <c r="AU920" s="211" t="s">
        <v>38</v>
      </c>
      <c r="AY920" s="210" t="s">
        <v>108</v>
      </c>
      <c r="BK920" s="209">
        <f>SUM(BK921:BK984)</f>
        <v>0</v>
      </c>
    </row>
    <row r="921" spans="2:65" s="188" customFormat="1" ht="22.5" customHeight="1" x14ac:dyDescent="0.3">
      <c r="B921" s="207"/>
      <c r="C921" s="206" t="s">
        <v>1260</v>
      </c>
      <c r="D921" s="206" t="s">
        <v>110</v>
      </c>
      <c r="E921" s="205" t="s">
        <v>1205</v>
      </c>
      <c r="F921" s="200" t="s">
        <v>1206</v>
      </c>
      <c r="G921" s="204" t="s">
        <v>285</v>
      </c>
      <c r="H921" s="203">
        <v>66</v>
      </c>
      <c r="I921" s="202"/>
      <c r="J921" s="201">
        <f>ROUND(I921*H921,2)</f>
        <v>0</v>
      </c>
      <c r="K921" s="200" t="s">
        <v>114</v>
      </c>
      <c r="L921" s="189"/>
      <c r="M921" s="199" t="s">
        <v>1</v>
      </c>
      <c r="N921" s="224" t="s">
        <v>26</v>
      </c>
      <c r="O921" s="223"/>
      <c r="P921" s="222">
        <f>O921*H921</f>
        <v>0</v>
      </c>
      <c r="Q921" s="222">
        <v>0</v>
      </c>
      <c r="R921" s="222">
        <f>Q921*H921</f>
        <v>0</v>
      </c>
      <c r="S921" s="222">
        <v>0</v>
      </c>
      <c r="T921" s="221">
        <f>S921*H921</f>
        <v>0</v>
      </c>
      <c r="AR921" s="193" t="s">
        <v>115</v>
      </c>
      <c r="AT921" s="193" t="s">
        <v>110</v>
      </c>
      <c r="AU921" s="193" t="s">
        <v>42</v>
      </c>
      <c r="AY921" s="193" t="s">
        <v>108</v>
      </c>
      <c r="BE921" s="194">
        <f>IF(N921="základní",J921,0)</f>
        <v>0</v>
      </c>
      <c r="BF921" s="194">
        <f>IF(N921="snížená",J921,0)</f>
        <v>0</v>
      </c>
      <c r="BG921" s="194">
        <f>IF(N921="zákl. přenesená",J921,0)</f>
        <v>0</v>
      </c>
      <c r="BH921" s="194">
        <f>IF(N921="sníž. přenesená",J921,0)</f>
        <v>0</v>
      </c>
      <c r="BI921" s="194">
        <f>IF(N921="nulová",J921,0)</f>
        <v>0</v>
      </c>
      <c r="BJ921" s="193" t="s">
        <v>38</v>
      </c>
      <c r="BK921" s="194">
        <f>ROUND(I921*H921,2)</f>
        <v>0</v>
      </c>
      <c r="BL921" s="193" t="s">
        <v>115</v>
      </c>
      <c r="BM921" s="193" t="s">
        <v>1207</v>
      </c>
    </row>
    <row r="922" spans="2:65" s="227" customFormat="1" ht="27" x14ac:dyDescent="0.3">
      <c r="B922" s="232"/>
      <c r="D922" s="240" t="s">
        <v>117</v>
      </c>
      <c r="E922" s="239" t="s">
        <v>1</v>
      </c>
      <c r="F922" s="238" t="s">
        <v>743</v>
      </c>
      <c r="H922" s="237">
        <v>66</v>
      </c>
      <c r="I922" s="233"/>
      <c r="L922" s="232"/>
      <c r="M922" s="231"/>
      <c r="N922" s="230"/>
      <c r="O922" s="230"/>
      <c r="P922" s="230"/>
      <c r="Q922" s="230"/>
      <c r="R922" s="230"/>
      <c r="S922" s="230"/>
      <c r="T922" s="229"/>
      <c r="AT922" s="228" t="s">
        <v>117</v>
      </c>
      <c r="AU922" s="228" t="s">
        <v>42</v>
      </c>
      <c r="AV922" s="227" t="s">
        <v>42</v>
      </c>
      <c r="AW922" s="227" t="s">
        <v>19</v>
      </c>
      <c r="AX922" s="227" t="s">
        <v>37</v>
      </c>
      <c r="AY922" s="228" t="s">
        <v>108</v>
      </c>
    </row>
    <row r="923" spans="2:65" s="188" customFormat="1" ht="22.5" customHeight="1" x14ac:dyDescent="0.3">
      <c r="B923" s="207"/>
      <c r="C923" s="252" t="s">
        <v>1265</v>
      </c>
      <c r="D923" s="252" t="s">
        <v>186</v>
      </c>
      <c r="E923" s="251" t="s">
        <v>1209</v>
      </c>
      <c r="F923" s="246" t="s">
        <v>1210</v>
      </c>
      <c r="G923" s="250" t="s">
        <v>285</v>
      </c>
      <c r="H923" s="249">
        <v>22</v>
      </c>
      <c r="I923" s="248"/>
      <c r="J923" s="247">
        <f>ROUND(I923*H923,2)</f>
        <v>0</v>
      </c>
      <c r="K923" s="246" t="s">
        <v>114</v>
      </c>
      <c r="L923" s="245"/>
      <c r="M923" s="244" t="s">
        <v>1</v>
      </c>
      <c r="N923" s="243" t="s">
        <v>26</v>
      </c>
      <c r="O923" s="223"/>
      <c r="P923" s="222">
        <f>O923*H923</f>
        <v>0</v>
      </c>
      <c r="Q923" s="222">
        <v>7.7999999999999999E-4</v>
      </c>
      <c r="R923" s="222">
        <f>Q923*H923</f>
        <v>1.7159999999999998E-2</v>
      </c>
      <c r="S923" s="222">
        <v>0</v>
      </c>
      <c r="T923" s="221">
        <f>S923*H923</f>
        <v>0</v>
      </c>
      <c r="AR923" s="193" t="s">
        <v>153</v>
      </c>
      <c r="AT923" s="193" t="s">
        <v>186</v>
      </c>
      <c r="AU923" s="193" t="s">
        <v>42</v>
      </c>
      <c r="AY923" s="193" t="s">
        <v>108</v>
      </c>
      <c r="BE923" s="194">
        <f>IF(N923="základní",J923,0)</f>
        <v>0</v>
      </c>
      <c r="BF923" s="194">
        <f>IF(N923="snížená",J923,0)</f>
        <v>0</v>
      </c>
      <c r="BG923" s="194">
        <f>IF(N923="zákl. přenesená",J923,0)</f>
        <v>0</v>
      </c>
      <c r="BH923" s="194">
        <f>IF(N923="sníž. přenesená",J923,0)</f>
        <v>0</v>
      </c>
      <c r="BI923" s="194">
        <f>IF(N923="nulová",J923,0)</f>
        <v>0</v>
      </c>
      <c r="BJ923" s="193" t="s">
        <v>38</v>
      </c>
      <c r="BK923" s="194">
        <f>ROUND(I923*H923,2)</f>
        <v>0</v>
      </c>
      <c r="BL923" s="193" t="s">
        <v>115</v>
      </c>
      <c r="BM923" s="193" t="s">
        <v>1211</v>
      </c>
    </row>
    <row r="924" spans="2:65" s="227" customFormat="1" ht="27" x14ac:dyDescent="0.3">
      <c r="B924" s="232"/>
      <c r="D924" s="240" t="s">
        <v>117</v>
      </c>
      <c r="E924" s="239" t="s">
        <v>1</v>
      </c>
      <c r="F924" s="238" t="s">
        <v>1212</v>
      </c>
      <c r="H924" s="237">
        <v>22</v>
      </c>
      <c r="I924" s="233"/>
      <c r="L924" s="232"/>
      <c r="M924" s="231"/>
      <c r="N924" s="230"/>
      <c r="O924" s="230"/>
      <c r="P924" s="230"/>
      <c r="Q924" s="230"/>
      <c r="R924" s="230"/>
      <c r="S924" s="230"/>
      <c r="T924" s="229"/>
      <c r="AT924" s="228" t="s">
        <v>117</v>
      </c>
      <c r="AU924" s="228" t="s">
        <v>42</v>
      </c>
      <c r="AV924" s="227" t="s">
        <v>42</v>
      </c>
      <c r="AW924" s="227" t="s">
        <v>19</v>
      </c>
      <c r="AX924" s="227" t="s">
        <v>37</v>
      </c>
      <c r="AY924" s="228" t="s">
        <v>108</v>
      </c>
    </row>
    <row r="925" spans="2:65" s="188" customFormat="1" ht="22.5" customHeight="1" x14ac:dyDescent="0.3">
      <c r="B925" s="207"/>
      <c r="C925" s="252" t="s">
        <v>1269</v>
      </c>
      <c r="D925" s="252" t="s">
        <v>186</v>
      </c>
      <c r="E925" s="251" t="s">
        <v>1214</v>
      </c>
      <c r="F925" s="246" t="s">
        <v>1215</v>
      </c>
      <c r="G925" s="250" t="s">
        <v>1216</v>
      </c>
      <c r="H925" s="249">
        <v>6.6000000000000003E-2</v>
      </c>
      <c r="I925" s="248"/>
      <c r="J925" s="247">
        <f>ROUND(I925*H925,2)</f>
        <v>0</v>
      </c>
      <c r="K925" s="246" t="s">
        <v>114</v>
      </c>
      <c r="L925" s="245"/>
      <c r="M925" s="244" t="s">
        <v>1</v>
      </c>
      <c r="N925" s="243" t="s">
        <v>26</v>
      </c>
      <c r="O925" s="223"/>
      <c r="P925" s="222">
        <f>O925*H925</f>
        <v>0</v>
      </c>
      <c r="Q925" s="222">
        <v>1.7299999999999999E-2</v>
      </c>
      <c r="R925" s="222">
        <f>Q925*H925</f>
        <v>1.1418000000000001E-3</v>
      </c>
      <c r="S925" s="222">
        <v>0</v>
      </c>
      <c r="T925" s="221">
        <f>S925*H925</f>
        <v>0</v>
      </c>
      <c r="AR925" s="193" t="s">
        <v>153</v>
      </c>
      <c r="AT925" s="193" t="s">
        <v>186</v>
      </c>
      <c r="AU925" s="193" t="s">
        <v>42</v>
      </c>
      <c r="AY925" s="193" t="s">
        <v>108</v>
      </c>
      <c r="BE925" s="194">
        <f>IF(N925="základní",J925,0)</f>
        <v>0</v>
      </c>
      <c r="BF925" s="194">
        <f>IF(N925="snížená",J925,0)</f>
        <v>0</v>
      </c>
      <c r="BG925" s="194">
        <f>IF(N925="zákl. přenesená",J925,0)</f>
        <v>0</v>
      </c>
      <c r="BH925" s="194">
        <f>IF(N925="sníž. přenesená",J925,0)</f>
        <v>0</v>
      </c>
      <c r="BI925" s="194">
        <f>IF(N925="nulová",J925,0)</f>
        <v>0</v>
      </c>
      <c r="BJ925" s="193" t="s">
        <v>38</v>
      </c>
      <c r="BK925" s="194">
        <f>ROUND(I925*H925,2)</f>
        <v>0</v>
      </c>
      <c r="BL925" s="193" t="s">
        <v>115</v>
      </c>
      <c r="BM925" s="193" t="s">
        <v>1217</v>
      </c>
    </row>
    <row r="926" spans="2:65" s="227" customFormat="1" ht="27" x14ac:dyDescent="0.3">
      <c r="B926" s="232"/>
      <c r="D926" s="236" t="s">
        <v>117</v>
      </c>
      <c r="E926" s="228" t="s">
        <v>1</v>
      </c>
      <c r="F926" s="235" t="s">
        <v>743</v>
      </c>
      <c r="H926" s="234">
        <v>66</v>
      </c>
      <c r="I926" s="233"/>
      <c r="L926" s="232"/>
      <c r="M926" s="231"/>
      <c r="N926" s="230"/>
      <c r="O926" s="230"/>
      <c r="P926" s="230"/>
      <c r="Q926" s="230"/>
      <c r="R926" s="230"/>
      <c r="S926" s="230"/>
      <c r="T926" s="229"/>
      <c r="AT926" s="228" t="s">
        <v>117</v>
      </c>
      <c r="AU926" s="228" t="s">
        <v>42</v>
      </c>
      <c r="AV926" s="227" t="s">
        <v>42</v>
      </c>
      <c r="AW926" s="227" t="s">
        <v>19</v>
      </c>
      <c r="AX926" s="227" t="s">
        <v>37</v>
      </c>
      <c r="AY926" s="228" t="s">
        <v>108</v>
      </c>
    </row>
    <row r="927" spans="2:65" s="227" customFormat="1" x14ac:dyDescent="0.3">
      <c r="B927" s="232"/>
      <c r="D927" s="240" t="s">
        <v>117</v>
      </c>
      <c r="F927" s="238" t="s">
        <v>1218</v>
      </c>
      <c r="H927" s="237">
        <v>6.6000000000000003E-2</v>
      </c>
      <c r="I927" s="233"/>
      <c r="L927" s="232"/>
      <c r="M927" s="231"/>
      <c r="N927" s="230"/>
      <c r="O927" s="230"/>
      <c r="P927" s="230"/>
      <c r="Q927" s="230"/>
      <c r="R927" s="230"/>
      <c r="S927" s="230"/>
      <c r="T927" s="229"/>
      <c r="AT927" s="228" t="s">
        <v>117</v>
      </c>
      <c r="AU927" s="228" t="s">
        <v>42</v>
      </c>
      <c r="AV927" s="227" t="s">
        <v>42</v>
      </c>
      <c r="AW927" s="227" t="s">
        <v>2</v>
      </c>
      <c r="AX927" s="227" t="s">
        <v>38</v>
      </c>
      <c r="AY927" s="228" t="s">
        <v>108</v>
      </c>
    </row>
    <row r="928" spans="2:65" s="188" customFormat="1" ht="22.5" customHeight="1" x14ac:dyDescent="0.3">
      <c r="B928" s="207"/>
      <c r="C928" s="252" t="s">
        <v>1275</v>
      </c>
      <c r="D928" s="252" t="s">
        <v>186</v>
      </c>
      <c r="E928" s="251" t="s">
        <v>1220</v>
      </c>
      <c r="F928" s="246" t="s">
        <v>1221</v>
      </c>
      <c r="G928" s="250" t="s">
        <v>1216</v>
      </c>
      <c r="H928" s="249">
        <v>6.6000000000000003E-2</v>
      </c>
      <c r="I928" s="248"/>
      <c r="J928" s="247">
        <f>ROUND(I928*H928,2)</f>
        <v>0</v>
      </c>
      <c r="K928" s="246" t="s">
        <v>114</v>
      </c>
      <c r="L928" s="245"/>
      <c r="M928" s="244" t="s">
        <v>1</v>
      </c>
      <c r="N928" s="243" t="s">
        <v>26</v>
      </c>
      <c r="O928" s="223"/>
      <c r="P928" s="222">
        <f>O928*H928</f>
        <v>0</v>
      </c>
      <c r="Q928" s="222">
        <v>6.2700000000000004E-3</v>
      </c>
      <c r="R928" s="222">
        <f>Q928*H928</f>
        <v>4.1382000000000002E-4</v>
      </c>
      <c r="S928" s="222">
        <v>0</v>
      </c>
      <c r="T928" s="221">
        <f>S928*H928</f>
        <v>0</v>
      </c>
      <c r="AR928" s="193" t="s">
        <v>153</v>
      </c>
      <c r="AT928" s="193" t="s">
        <v>186</v>
      </c>
      <c r="AU928" s="193" t="s">
        <v>42</v>
      </c>
      <c r="AY928" s="193" t="s">
        <v>108</v>
      </c>
      <c r="BE928" s="194">
        <f>IF(N928="základní",J928,0)</f>
        <v>0</v>
      </c>
      <c r="BF928" s="194">
        <f>IF(N928="snížená",J928,0)</f>
        <v>0</v>
      </c>
      <c r="BG928" s="194">
        <f>IF(N928="zákl. přenesená",J928,0)</f>
        <v>0</v>
      </c>
      <c r="BH928" s="194">
        <f>IF(N928="sníž. přenesená",J928,0)</f>
        <v>0</v>
      </c>
      <c r="BI928" s="194">
        <f>IF(N928="nulová",J928,0)</f>
        <v>0</v>
      </c>
      <c r="BJ928" s="193" t="s">
        <v>38</v>
      </c>
      <c r="BK928" s="194">
        <f>ROUND(I928*H928,2)</f>
        <v>0</v>
      </c>
      <c r="BL928" s="193" t="s">
        <v>115</v>
      </c>
      <c r="BM928" s="193" t="s">
        <v>1222</v>
      </c>
    </row>
    <row r="929" spans="2:65" s="227" customFormat="1" ht="27" x14ac:dyDescent="0.3">
      <c r="B929" s="232"/>
      <c r="D929" s="236" t="s">
        <v>117</v>
      </c>
      <c r="E929" s="228" t="s">
        <v>1</v>
      </c>
      <c r="F929" s="235" t="s">
        <v>743</v>
      </c>
      <c r="H929" s="234">
        <v>66</v>
      </c>
      <c r="I929" s="233"/>
      <c r="L929" s="232"/>
      <c r="M929" s="231"/>
      <c r="N929" s="230"/>
      <c r="O929" s="230"/>
      <c r="P929" s="230"/>
      <c r="Q929" s="230"/>
      <c r="R929" s="230"/>
      <c r="S929" s="230"/>
      <c r="T929" s="229"/>
      <c r="AT929" s="228" t="s">
        <v>117</v>
      </c>
      <c r="AU929" s="228" t="s">
        <v>42</v>
      </c>
      <c r="AV929" s="227" t="s">
        <v>42</v>
      </c>
      <c r="AW929" s="227" t="s">
        <v>19</v>
      </c>
      <c r="AX929" s="227" t="s">
        <v>37</v>
      </c>
      <c r="AY929" s="228" t="s">
        <v>108</v>
      </c>
    </row>
    <row r="930" spans="2:65" s="227" customFormat="1" x14ac:dyDescent="0.3">
      <c r="B930" s="232"/>
      <c r="D930" s="240" t="s">
        <v>117</v>
      </c>
      <c r="F930" s="238" t="s">
        <v>1218</v>
      </c>
      <c r="H930" s="237">
        <v>6.6000000000000003E-2</v>
      </c>
      <c r="I930" s="233"/>
      <c r="L930" s="232"/>
      <c r="M930" s="231"/>
      <c r="N930" s="230"/>
      <c r="O930" s="230"/>
      <c r="P930" s="230"/>
      <c r="Q930" s="230"/>
      <c r="R930" s="230"/>
      <c r="S930" s="230"/>
      <c r="T930" s="229"/>
      <c r="AT930" s="228" t="s">
        <v>117</v>
      </c>
      <c r="AU930" s="228" t="s">
        <v>42</v>
      </c>
      <c r="AV930" s="227" t="s">
        <v>42</v>
      </c>
      <c r="AW930" s="227" t="s">
        <v>2</v>
      </c>
      <c r="AX930" s="227" t="s">
        <v>38</v>
      </c>
      <c r="AY930" s="228" t="s">
        <v>108</v>
      </c>
    </row>
    <row r="931" spans="2:65" s="188" customFormat="1" ht="22.5" customHeight="1" x14ac:dyDescent="0.3">
      <c r="B931" s="207"/>
      <c r="C931" s="206" t="s">
        <v>1280</v>
      </c>
      <c r="D931" s="206" t="s">
        <v>110</v>
      </c>
      <c r="E931" s="205" t="s">
        <v>1224</v>
      </c>
      <c r="F931" s="200" t="s">
        <v>1225</v>
      </c>
      <c r="G931" s="204" t="s">
        <v>400</v>
      </c>
      <c r="H931" s="203">
        <v>24</v>
      </c>
      <c r="I931" s="202"/>
      <c r="J931" s="201">
        <f>ROUND(I931*H931,2)</f>
        <v>0</v>
      </c>
      <c r="K931" s="200" t="s">
        <v>114</v>
      </c>
      <c r="L931" s="189"/>
      <c r="M931" s="199" t="s">
        <v>1</v>
      </c>
      <c r="N931" s="224" t="s">
        <v>26</v>
      </c>
      <c r="O931" s="223"/>
      <c r="P931" s="222">
        <f>O931*H931</f>
        <v>0</v>
      </c>
      <c r="Q931" s="222">
        <v>0</v>
      </c>
      <c r="R931" s="222">
        <f>Q931*H931</f>
        <v>0</v>
      </c>
      <c r="S931" s="222">
        <v>1.4E-2</v>
      </c>
      <c r="T931" s="221">
        <f>S931*H931</f>
        <v>0.33600000000000002</v>
      </c>
      <c r="AR931" s="193" t="s">
        <v>195</v>
      </c>
      <c r="AT931" s="193" t="s">
        <v>110</v>
      </c>
      <c r="AU931" s="193" t="s">
        <v>42</v>
      </c>
      <c r="AY931" s="193" t="s">
        <v>108</v>
      </c>
      <c r="BE931" s="194">
        <f>IF(N931="základní",J931,0)</f>
        <v>0</v>
      </c>
      <c r="BF931" s="194">
        <f>IF(N931="snížená",J931,0)</f>
        <v>0</v>
      </c>
      <c r="BG931" s="194">
        <f>IF(N931="zákl. přenesená",J931,0)</f>
        <v>0</v>
      </c>
      <c r="BH931" s="194">
        <f>IF(N931="sníž. přenesená",J931,0)</f>
        <v>0</v>
      </c>
      <c r="BI931" s="194">
        <f>IF(N931="nulová",J931,0)</f>
        <v>0</v>
      </c>
      <c r="BJ931" s="193" t="s">
        <v>38</v>
      </c>
      <c r="BK931" s="194">
        <f>ROUND(I931*H931,2)</f>
        <v>0</v>
      </c>
      <c r="BL931" s="193" t="s">
        <v>195</v>
      </c>
      <c r="BM931" s="193" t="s">
        <v>1226</v>
      </c>
    </row>
    <row r="932" spans="2:65" s="227" customFormat="1" x14ac:dyDescent="0.3">
      <c r="B932" s="232"/>
      <c r="D932" s="240" t="s">
        <v>117</v>
      </c>
      <c r="E932" s="239" t="s">
        <v>1</v>
      </c>
      <c r="F932" s="238" t="s">
        <v>1227</v>
      </c>
      <c r="H932" s="237">
        <v>24</v>
      </c>
      <c r="I932" s="233"/>
      <c r="L932" s="232"/>
      <c r="M932" s="231"/>
      <c r="N932" s="230"/>
      <c r="O932" s="230"/>
      <c r="P932" s="230"/>
      <c r="Q932" s="230"/>
      <c r="R932" s="230"/>
      <c r="S932" s="230"/>
      <c r="T932" s="229"/>
      <c r="AT932" s="228" t="s">
        <v>117</v>
      </c>
      <c r="AU932" s="228" t="s">
        <v>42</v>
      </c>
      <c r="AV932" s="227" t="s">
        <v>42</v>
      </c>
      <c r="AW932" s="227" t="s">
        <v>19</v>
      </c>
      <c r="AX932" s="227" t="s">
        <v>37</v>
      </c>
      <c r="AY932" s="228" t="s">
        <v>108</v>
      </c>
    </row>
    <row r="933" spans="2:65" s="188" customFormat="1" ht="22.5" customHeight="1" x14ac:dyDescent="0.3">
      <c r="B933" s="207"/>
      <c r="C933" s="206" t="s">
        <v>1285</v>
      </c>
      <c r="D933" s="206" t="s">
        <v>110</v>
      </c>
      <c r="E933" s="205" t="s">
        <v>1229</v>
      </c>
      <c r="F933" s="200" t="s">
        <v>1230</v>
      </c>
      <c r="G933" s="204" t="s">
        <v>400</v>
      </c>
      <c r="H933" s="203">
        <v>24</v>
      </c>
      <c r="I933" s="202"/>
      <c r="J933" s="201">
        <f>ROUND(I933*H933,2)</f>
        <v>0</v>
      </c>
      <c r="K933" s="200" t="s">
        <v>114</v>
      </c>
      <c r="L933" s="189"/>
      <c r="M933" s="199" t="s">
        <v>1</v>
      </c>
      <c r="N933" s="224" t="s">
        <v>26</v>
      </c>
      <c r="O933" s="223"/>
      <c r="P933" s="222">
        <f>O933*H933</f>
        <v>0</v>
      </c>
      <c r="Q933" s="222">
        <v>1.363E-2</v>
      </c>
      <c r="R933" s="222">
        <f>Q933*H933</f>
        <v>0.32711999999999997</v>
      </c>
      <c r="S933" s="222">
        <v>0</v>
      </c>
      <c r="T933" s="221">
        <f>S933*H933</f>
        <v>0</v>
      </c>
      <c r="AR933" s="193" t="s">
        <v>195</v>
      </c>
      <c r="AT933" s="193" t="s">
        <v>110</v>
      </c>
      <c r="AU933" s="193" t="s">
        <v>42</v>
      </c>
      <c r="AY933" s="193" t="s">
        <v>108</v>
      </c>
      <c r="BE933" s="194">
        <f>IF(N933="základní",J933,0)</f>
        <v>0</v>
      </c>
      <c r="BF933" s="194">
        <f>IF(N933="snížená",J933,0)</f>
        <v>0</v>
      </c>
      <c r="BG933" s="194">
        <f>IF(N933="zákl. přenesená",J933,0)</f>
        <v>0</v>
      </c>
      <c r="BH933" s="194">
        <f>IF(N933="sníž. přenesená",J933,0)</f>
        <v>0</v>
      </c>
      <c r="BI933" s="194">
        <f>IF(N933="nulová",J933,0)</f>
        <v>0</v>
      </c>
      <c r="BJ933" s="193" t="s">
        <v>38</v>
      </c>
      <c r="BK933" s="194">
        <f>ROUND(I933*H933,2)</f>
        <v>0</v>
      </c>
      <c r="BL933" s="193" t="s">
        <v>195</v>
      </c>
      <c r="BM933" s="193" t="s">
        <v>1231</v>
      </c>
    </row>
    <row r="934" spans="2:65" s="227" customFormat="1" x14ac:dyDescent="0.3">
      <c r="B934" s="232"/>
      <c r="D934" s="240" t="s">
        <v>117</v>
      </c>
      <c r="E934" s="239" t="s">
        <v>1</v>
      </c>
      <c r="F934" s="238" t="s">
        <v>1232</v>
      </c>
      <c r="H934" s="237">
        <v>24</v>
      </c>
      <c r="I934" s="233"/>
      <c r="L934" s="232"/>
      <c r="M934" s="231"/>
      <c r="N934" s="230"/>
      <c r="O934" s="230"/>
      <c r="P934" s="230"/>
      <c r="Q934" s="230"/>
      <c r="R934" s="230"/>
      <c r="S934" s="230"/>
      <c r="T934" s="229"/>
      <c r="AT934" s="228" t="s">
        <v>117</v>
      </c>
      <c r="AU934" s="228" t="s">
        <v>42</v>
      </c>
      <c r="AV934" s="227" t="s">
        <v>42</v>
      </c>
      <c r="AW934" s="227" t="s">
        <v>19</v>
      </c>
      <c r="AX934" s="227" t="s">
        <v>37</v>
      </c>
      <c r="AY934" s="228" t="s">
        <v>108</v>
      </c>
    </row>
    <row r="935" spans="2:65" s="188" customFormat="1" ht="22.5" customHeight="1" x14ac:dyDescent="0.3">
      <c r="B935" s="207"/>
      <c r="C935" s="206" t="s">
        <v>1292</v>
      </c>
      <c r="D935" s="206" t="s">
        <v>110</v>
      </c>
      <c r="E935" s="205" t="s">
        <v>1234</v>
      </c>
      <c r="F935" s="200" t="s">
        <v>1235</v>
      </c>
      <c r="G935" s="204" t="s">
        <v>113</v>
      </c>
      <c r="H935" s="203">
        <v>5.76</v>
      </c>
      <c r="I935" s="202"/>
      <c r="J935" s="201">
        <f>ROUND(I935*H935,2)</f>
        <v>0</v>
      </c>
      <c r="K935" s="200" t="s">
        <v>114</v>
      </c>
      <c r="L935" s="189"/>
      <c r="M935" s="199" t="s">
        <v>1</v>
      </c>
      <c r="N935" s="224" t="s">
        <v>26</v>
      </c>
      <c r="O935" s="223"/>
      <c r="P935" s="222">
        <f>O935*H935</f>
        <v>0</v>
      </c>
      <c r="Q935" s="222">
        <v>9.9600000000000001E-3</v>
      </c>
      <c r="R935" s="222">
        <f>Q935*H935</f>
        <v>5.73696E-2</v>
      </c>
      <c r="S935" s="222">
        <v>0</v>
      </c>
      <c r="T935" s="221">
        <f>S935*H935</f>
        <v>0</v>
      </c>
      <c r="AR935" s="193" t="s">
        <v>195</v>
      </c>
      <c r="AT935" s="193" t="s">
        <v>110</v>
      </c>
      <c r="AU935" s="193" t="s">
        <v>42</v>
      </c>
      <c r="AY935" s="193" t="s">
        <v>108</v>
      </c>
      <c r="BE935" s="194">
        <f>IF(N935="základní",J935,0)</f>
        <v>0</v>
      </c>
      <c r="BF935" s="194">
        <f>IF(N935="snížená",J935,0)</f>
        <v>0</v>
      </c>
      <c r="BG935" s="194">
        <f>IF(N935="zákl. přenesená",J935,0)</f>
        <v>0</v>
      </c>
      <c r="BH935" s="194">
        <f>IF(N935="sníž. přenesená",J935,0)</f>
        <v>0</v>
      </c>
      <c r="BI935" s="194">
        <f>IF(N935="nulová",J935,0)</f>
        <v>0</v>
      </c>
      <c r="BJ935" s="193" t="s">
        <v>38</v>
      </c>
      <c r="BK935" s="194">
        <f>ROUND(I935*H935,2)</f>
        <v>0</v>
      </c>
      <c r="BL935" s="193" t="s">
        <v>195</v>
      </c>
      <c r="BM935" s="193" t="s">
        <v>1236</v>
      </c>
    </row>
    <row r="936" spans="2:65" s="227" customFormat="1" x14ac:dyDescent="0.3">
      <c r="B936" s="232"/>
      <c r="D936" s="240" t="s">
        <v>117</v>
      </c>
      <c r="E936" s="239" t="s">
        <v>1</v>
      </c>
      <c r="F936" s="238" t="s">
        <v>1237</v>
      </c>
      <c r="H936" s="237">
        <v>5.76</v>
      </c>
      <c r="I936" s="233"/>
      <c r="L936" s="232"/>
      <c r="M936" s="231"/>
      <c r="N936" s="230"/>
      <c r="O936" s="230"/>
      <c r="P936" s="230"/>
      <c r="Q936" s="230"/>
      <c r="R936" s="230"/>
      <c r="S936" s="230"/>
      <c r="T936" s="229"/>
      <c r="AT936" s="228" t="s">
        <v>117</v>
      </c>
      <c r="AU936" s="228" t="s">
        <v>42</v>
      </c>
      <c r="AV936" s="227" t="s">
        <v>42</v>
      </c>
      <c r="AW936" s="227" t="s">
        <v>19</v>
      </c>
      <c r="AX936" s="227" t="s">
        <v>37</v>
      </c>
      <c r="AY936" s="228" t="s">
        <v>108</v>
      </c>
    </row>
    <row r="937" spans="2:65" s="188" customFormat="1" ht="22.5" customHeight="1" x14ac:dyDescent="0.3">
      <c r="B937" s="207"/>
      <c r="C937" s="206" t="s">
        <v>1298</v>
      </c>
      <c r="D937" s="206" t="s">
        <v>110</v>
      </c>
      <c r="E937" s="205" t="s">
        <v>1239</v>
      </c>
      <c r="F937" s="200" t="s">
        <v>1240</v>
      </c>
      <c r="G937" s="204" t="s">
        <v>113</v>
      </c>
      <c r="H937" s="203">
        <v>159.32</v>
      </c>
      <c r="I937" s="202"/>
      <c r="J937" s="201">
        <f>ROUND(I937*H937,2)</f>
        <v>0</v>
      </c>
      <c r="K937" s="200" t="s">
        <v>114</v>
      </c>
      <c r="L937" s="189"/>
      <c r="M937" s="199" t="s">
        <v>1</v>
      </c>
      <c r="N937" s="224" t="s">
        <v>26</v>
      </c>
      <c r="O937" s="223"/>
      <c r="P937" s="222">
        <f>O937*H937</f>
        <v>0</v>
      </c>
      <c r="Q937" s="222">
        <v>0</v>
      </c>
      <c r="R937" s="222">
        <f>Q937*H937</f>
        <v>0</v>
      </c>
      <c r="S937" s="222">
        <v>0</v>
      </c>
      <c r="T937" s="221">
        <f>S937*H937</f>
        <v>0</v>
      </c>
      <c r="AR937" s="193" t="s">
        <v>195</v>
      </c>
      <c r="AT937" s="193" t="s">
        <v>110</v>
      </c>
      <c r="AU937" s="193" t="s">
        <v>42</v>
      </c>
      <c r="AY937" s="193" t="s">
        <v>108</v>
      </c>
      <c r="BE937" s="194">
        <f>IF(N937="základní",J937,0)</f>
        <v>0</v>
      </c>
      <c r="BF937" s="194">
        <f>IF(N937="snížená",J937,0)</f>
        <v>0</v>
      </c>
      <c r="BG937" s="194">
        <f>IF(N937="zákl. přenesená",J937,0)</f>
        <v>0</v>
      </c>
      <c r="BH937" s="194">
        <f>IF(N937="sníž. přenesená",J937,0)</f>
        <v>0</v>
      </c>
      <c r="BI937" s="194">
        <f>IF(N937="nulová",J937,0)</f>
        <v>0</v>
      </c>
      <c r="BJ937" s="193" t="s">
        <v>38</v>
      </c>
      <c r="BK937" s="194">
        <f>ROUND(I937*H937,2)</f>
        <v>0</v>
      </c>
      <c r="BL937" s="193" t="s">
        <v>195</v>
      </c>
      <c r="BM937" s="193" t="s">
        <v>1241</v>
      </c>
    </row>
    <row r="938" spans="2:65" s="257" customFormat="1" x14ac:dyDescent="0.3">
      <c r="B938" s="262"/>
      <c r="D938" s="236" t="s">
        <v>117</v>
      </c>
      <c r="E938" s="258" t="s">
        <v>1</v>
      </c>
      <c r="F938" s="264" t="s">
        <v>1059</v>
      </c>
      <c r="H938" s="258" t="s">
        <v>1</v>
      </c>
      <c r="I938" s="263"/>
      <c r="L938" s="262"/>
      <c r="M938" s="261"/>
      <c r="N938" s="260"/>
      <c r="O938" s="260"/>
      <c r="P938" s="260"/>
      <c r="Q938" s="260"/>
      <c r="R938" s="260"/>
      <c r="S938" s="260"/>
      <c r="T938" s="259"/>
      <c r="AT938" s="258" t="s">
        <v>117</v>
      </c>
      <c r="AU938" s="258" t="s">
        <v>42</v>
      </c>
      <c r="AV938" s="257" t="s">
        <v>38</v>
      </c>
      <c r="AW938" s="257" t="s">
        <v>19</v>
      </c>
      <c r="AX938" s="257" t="s">
        <v>37</v>
      </c>
      <c r="AY938" s="258" t="s">
        <v>108</v>
      </c>
    </row>
    <row r="939" spans="2:65" s="227" customFormat="1" x14ac:dyDescent="0.3">
      <c r="B939" s="232"/>
      <c r="D939" s="236" t="s">
        <v>117</v>
      </c>
      <c r="E939" s="228" t="s">
        <v>1</v>
      </c>
      <c r="F939" s="235" t="s">
        <v>1079</v>
      </c>
      <c r="H939" s="234">
        <v>15.75</v>
      </c>
      <c r="I939" s="233"/>
      <c r="L939" s="232"/>
      <c r="M939" s="231"/>
      <c r="N939" s="230"/>
      <c r="O939" s="230"/>
      <c r="P939" s="230"/>
      <c r="Q939" s="230"/>
      <c r="R939" s="230"/>
      <c r="S939" s="230"/>
      <c r="T939" s="229"/>
      <c r="AT939" s="228" t="s">
        <v>117</v>
      </c>
      <c r="AU939" s="228" t="s">
        <v>42</v>
      </c>
      <c r="AV939" s="227" t="s">
        <v>42</v>
      </c>
      <c r="AW939" s="227" t="s">
        <v>19</v>
      </c>
      <c r="AX939" s="227" t="s">
        <v>37</v>
      </c>
      <c r="AY939" s="228" t="s">
        <v>108</v>
      </c>
    </row>
    <row r="940" spans="2:65" s="227" customFormat="1" x14ac:dyDescent="0.3">
      <c r="B940" s="232"/>
      <c r="D940" s="240" t="s">
        <v>117</v>
      </c>
      <c r="E940" s="239" t="s">
        <v>1</v>
      </c>
      <c r="F940" s="238" t="s">
        <v>1242</v>
      </c>
      <c r="H940" s="237">
        <v>143.57</v>
      </c>
      <c r="I940" s="233"/>
      <c r="L940" s="232"/>
      <c r="M940" s="231"/>
      <c r="N940" s="230"/>
      <c r="O940" s="230"/>
      <c r="P940" s="230"/>
      <c r="Q940" s="230"/>
      <c r="R940" s="230"/>
      <c r="S940" s="230"/>
      <c r="T940" s="229"/>
      <c r="AT940" s="228" t="s">
        <v>117</v>
      </c>
      <c r="AU940" s="228" t="s">
        <v>42</v>
      </c>
      <c r="AV940" s="227" t="s">
        <v>42</v>
      </c>
      <c r="AW940" s="227" t="s">
        <v>19</v>
      </c>
      <c r="AX940" s="227" t="s">
        <v>37</v>
      </c>
      <c r="AY940" s="228" t="s">
        <v>108</v>
      </c>
    </row>
    <row r="941" spans="2:65" s="188" customFormat="1" ht="22.5" customHeight="1" x14ac:dyDescent="0.3">
      <c r="B941" s="207"/>
      <c r="C941" s="252" t="s">
        <v>1303</v>
      </c>
      <c r="D941" s="252" t="s">
        <v>186</v>
      </c>
      <c r="E941" s="251" t="s">
        <v>1244</v>
      </c>
      <c r="F941" s="246" t="s">
        <v>1245</v>
      </c>
      <c r="G941" s="250" t="s">
        <v>127</v>
      </c>
      <c r="H941" s="249">
        <v>2.5230000000000001</v>
      </c>
      <c r="I941" s="248"/>
      <c r="J941" s="247">
        <f>ROUND(I941*H941,2)</f>
        <v>0</v>
      </c>
      <c r="K941" s="246" t="s">
        <v>114</v>
      </c>
      <c r="L941" s="245"/>
      <c r="M941" s="244" t="s">
        <v>1</v>
      </c>
      <c r="N941" s="243" t="s">
        <v>26</v>
      </c>
      <c r="O941" s="223"/>
      <c r="P941" s="222">
        <f>O941*H941</f>
        <v>0</v>
      </c>
      <c r="Q941" s="222">
        <v>0.55000000000000004</v>
      </c>
      <c r="R941" s="222">
        <f>Q941*H941</f>
        <v>1.3876500000000003</v>
      </c>
      <c r="S941" s="222">
        <v>0</v>
      </c>
      <c r="T941" s="221">
        <f>S941*H941</f>
        <v>0</v>
      </c>
      <c r="AR941" s="193" t="s">
        <v>282</v>
      </c>
      <c r="AT941" s="193" t="s">
        <v>186</v>
      </c>
      <c r="AU941" s="193" t="s">
        <v>42</v>
      </c>
      <c r="AY941" s="193" t="s">
        <v>108</v>
      </c>
      <c r="BE941" s="194">
        <f>IF(N941="základní",J941,0)</f>
        <v>0</v>
      </c>
      <c r="BF941" s="194">
        <f>IF(N941="snížená",J941,0)</f>
        <v>0</v>
      </c>
      <c r="BG941" s="194">
        <f>IF(N941="zákl. přenesená",J941,0)</f>
        <v>0</v>
      </c>
      <c r="BH941" s="194">
        <f>IF(N941="sníž. přenesená",J941,0)</f>
        <v>0</v>
      </c>
      <c r="BI941" s="194">
        <f>IF(N941="nulová",J941,0)</f>
        <v>0</v>
      </c>
      <c r="BJ941" s="193" t="s">
        <v>38</v>
      </c>
      <c r="BK941" s="194">
        <f>ROUND(I941*H941,2)</f>
        <v>0</v>
      </c>
      <c r="BL941" s="193" t="s">
        <v>195</v>
      </c>
      <c r="BM941" s="193" t="s">
        <v>1246</v>
      </c>
    </row>
    <row r="942" spans="2:65" s="257" customFormat="1" x14ac:dyDescent="0.3">
      <c r="B942" s="262"/>
      <c r="D942" s="236" t="s">
        <v>117</v>
      </c>
      <c r="E942" s="258" t="s">
        <v>1</v>
      </c>
      <c r="F942" s="264" t="s">
        <v>1059</v>
      </c>
      <c r="H942" s="258" t="s">
        <v>1</v>
      </c>
      <c r="I942" s="263"/>
      <c r="L942" s="262"/>
      <c r="M942" s="261"/>
      <c r="N942" s="260"/>
      <c r="O942" s="260"/>
      <c r="P942" s="260"/>
      <c r="Q942" s="260"/>
      <c r="R942" s="260"/>
      <c r="S942" s="260"/>
      <c r="T942" s="259"/>
      <c r="AT942" s="258" t="s">
        <v>117</v>
      </c>
      <c r="AU942" s="258" t="s">
        <v>42</v>
      </c>
      <c r="AV942" s="257" t="s">
        <v>38</v>
      </c>
      <c r="AW942" s="257" t="s">
        <v>19</v>
      </c>
      <c r="AX942" s="257" t="s">
        <v>37</v>
      </c>
      <c r="AY942" s="258" t="s">
        <v>108</v>
      </c>
    </row>
    <row r="943" spans="2:65" s="227" customFormat="1" x14ac:dyDescent="0.3">
      <c r="B943" s="232"/>
      <c r="D943" s="236" t="s">
        <v>117</v>
      </c>
      <c r="E943" s="228" t="s">
        <v>1</v>
      </c>
      <c r="F943" s="235" t="s">
        <v>1247</v>
      </c>
      <c r="H943" s="234">
        <v>0.22700000000000001</v>
      </c>
      <c r="I943" s="233"/>
      <c r="L943" s="232"/>
      <c r="M943" s="231"/>
      <c r="N943" s="230"/>
      <c r="O943" s="230"/>
      <c r="P943" s="230"/>
      <c r="Q943" s="230"/>
      <c r="R943" s="230"/>
      <c r="S943" s="230"/>
      <c r="T943" s="229"/>
      <c r="AT943" s="228" t="s">
        <v>117</v>
      </c>
      <c r="AU943" s="228" t="s">
        <v>42</v>
      </c>
      <c r="AV943" s="227" t="s">
        <v>42</v>
      </c>
      <c r="AW943" s="227" t="s">
        <v>19</v>
      </c>
      <c r="AX943" s="227" t="s">
        <v>37</v>
      </c>
      <c r="AY943" s="228" t="s">
        <v>108</v>
      </c>
    </row>
    <row r="944" spans="2:65" s="227" customFormat="1" ht="27" x14ac:dyDescent="0.3">
      <c r="B944" s="232"/>
      <c r="D944" s="236" t="s">
        <v>117</v>
      </c>
      <c r="E944" s="228" t="s">
        <v>1</v>
      </c>
      <c r="F944" s="235" t="s">
        <v>1248</v>
      </c>
      <c r="H944" s="234">
        <v>2.0670000000000002</v>
      </c>
      <c r="I944" s="233"/>
      <c r="L944" s="232"/>
      <c r="M944" s="231"/>
      <c r="N944" s="230"/>
      <c r="O944" s="230"/>
      <c r="P944" s="230"/>
      <c r="Q944" s="230"/>
      <c r="R944" s="230"/>
      <c r="S944" s="230"/>
      <c r="T944" s="229"/>
      <c r="AT944" s="228" t="s">
        <v>117</v>
      </c>
      <c r="AU944" s="228" t="s">
        <v>42</v>
      </c>
      <c r="AV944" s="227" t="s">
        <v>42</v>
      </c>
      <c r="AW944" s="227" t="s">
        <v>19</v>
      </c>
      <c r="AX944" s="227" t="s">
        <v>37</v>
      </c>
      <c r="AY944" s="228" t="s">
        <v>108</v>
      </c>
    </row>
    <row r="945" spans="2:65" s="227" customFormat="1" x14ac:dyDescent="0.3">
      <c r="B945" s="232"/>
      <c r="D945" s="240" t="s">
        <v>117</v>
      </c>
      <c r="F945" s="238" t="s">
        <v>1249</v>
      </c>
      <c r="H945" s="237">
        <v>2.5230000000000001</v>
      </c>
      <c r="I945" s="233"/>
      <c r="L945" s="232"/>
      <c r="M945" s="231"/>
      <c r="N945" s="230"/>
      <c r="O945" s="230"/>
      <c r="P945" s="230"/>
      <c r="Q945" s="230"/>
      <c r="R945" s="230"/>
      <c r="S945" s="230"/>
      <c r="T945" s="229"/>
      <c r="AT945" s="228" t="s">
        <v>117</v>
      </c>
      <c r="AU945" s="228" t="s">
        <v>42</v>
      </c>
      <c r="AV945" s="227" t="s">
        <v>42</v>
      </c>
      <c r="AW945" s="227" t="s">
        <v>2</v>
      </c>
      <c r="AX945" s="227" t="s">
        <v>38</v>
      </c>
      <c r="AY945" s="228" t="s">
        <v>108</v>
      </c>
    </row>
    <row r="946" spans="2:65" s="188" customFormat="1" ht="22.5" customHeight="1" x14ac:dyDescent="0.3">
      <c r="B946" s="207"/>
      <c r="C946" s="206" t="s">
        <v>1307</v>
      </c>
      <c r="D946" s="206" t="s">
        <v>110</v>
      </c>
      <c r="E946" s="205" t="s">
        <v>1251</v>
      </c>
      <c r="F946" s="200" t="s">
        <v>1252</v>
      </c>
      <c r="G946" s="204" t="s">
        <v>113</v>
      </c>
      <c r="H946" s="203">
        <v>159.32</v>
      </c>
      <c r="I946" s="202"/>
      <c r="J946" s="201">
        <f>ROUND(I946*H946,2)</f>
        <v>0</v>
      </c>
      <c r="K946" s="200" t="s">
        <v>114</v>
      </c>
      <c r="L946" s="189"/>
      <c r="M946" s="199" t="s">
        <v>1</v>
      </c>
      <c r="N946" s="224" t="s">
        <v>26</v>
      </c>
      <c r="O946" s="223"/>
      <c r="P946" s="222">
        <f>O946*H946</f>
        <v>0</v>
      </c>
      <c r="Q946" s="222">
        <v>0</v>
      </c>
      <c r="R946" s="222">
        <f>Q946*H946</f>
        <v>0</v>
      </c>
      <c r="S946" s="222">
        <v>5.0000000000000001E-3</v>
      </c>
      <c r="T946" s="221">
        <f>S946*H946</f>
        <v>0.79659999999999997</v>
      </c>
      <c r="AR946" s="193" t="s">
        <v>195</v>
      </c>
      <c r="AT946" s="193" t="s">
        <v>110</v>
      </c>
      <c r="AU946" s="193" t="s">
        <v>42</v>
      </c>
      <c r="AY946" s="193" t="s">
        <v>108</v>
      </c>
      <c r="BE946" s="194">
        <f>IF(N946="základní",J946,0)</f>
        <v>0</v>
      </c>
      <c r="BF946" s="194">
        <f>IF(N946="snížená",J946,0)</f>
        <v>0</v>
      </c>
      <c r="BG946" s="194">
        <f>IF(N946="zákl. přenesená",J946,0)</f>
        <v>0</v>
      </c>
      <c r="BH946" s="194">
        <f>IF(N946="sníž. přenesená",J946,0)</f>
        <v>0</v>
      </c>
      <c r="BI946" s="194">
        <f>IF(N946="nulová",J946,0)</f>
        <v>0</v>
      </c>
      <c r="BJ946" s="193" t="s">
        <v>38</v>
      </c>
      <c r="BK946" s="194">
        <f>ROUND(I946*H946,2)</f>
        <v>0</v>
      </c>
      <c r="BL946" s="193" t="s">
        <v>195</v>
      </c>
      <c r="BM946" s="193" t="s">
        <v>1253</v>
      </c>
    </row>
    <row r="947" spans="2:65" s="257" customFormat="1" x14ac:dyDescent="0.3">
      <c r="B947" s="262"/>
      <c r="D947" s="236" t="s">
        <v>117</v>
      </c>
      <c r="E947" s="258" t="s">
        <v>1</v>
      </c>
      <c r="F947" s="264" t="s">
        <v>1059</v>
      </c>
      <c r="H947" s="258" t="s">
        <v>1</v>
      </c>
      <c r="I947" s="263"/>
      <c r="L947" s="262"/>
      <c r="M947" s="261"/>
      <c r="N947" s="260"/>
      <c r="O947" s="260"/>
      <c r="P947" s="260"/>
      <c r="Q947" s="260"/>
      <c r="R947" s="260"/>
      <c r="S947" s="260"/>
      <c r="T947" s="259"/>
      <c r="AT947" s="258" t="s">
        <v>117</v>
      </c>
      <c r="AU947" s="258" t="s">
        <v>42</v>
      </c>
      <c r="AV947" s="257" t="s">
        <v>38</v>
      </c>
      <c r="AW947" s="257" t="s">
        <v>19</v>
      </c>
      <c r="AX947" s="257" t="s">
        <v>37</v>
      </c>
      <c r="AY947" s="258" t="s">
        <v>108</v>
      </c>
    </row>
    <row r="948" spans="2:65" s="227" customFormat="1" x14ac:dyDescent="0.3">
      <c r="B948" s="232"/>
      <c r="D948" s="236" t="s">
        <v>117</v>
      </c>
      <c r="E948" s="228" t="s">
        <v>1</v>
      </c>
      <c r="F948" s="235" t="s">
        <v>1079</v>
      </c>
      <c r="H948" s="234">
        <v>15.75</v>
      </c>
      <c r="I948" s="233"/>
      <c r="L948" s="232"/>
      <c r="M948" s="231"/>
      <c r="N948" s="230"/>
      <c r="O948" s="230"/>
      <c r="P948" s="230"/>
      <c r="Q948" s="230"/>
      <c r="R948" s="230"/>
      <c r="S948" s="230"/>
      <c r="T948" s="229"/>
      <c r="AT948" s="228" t="s">
        <v>117</v>
      </c>
      <c r="AU948" s="228" t="s">
        <v>42</v>
      </c>
      <c r="AV948" s="227" t="s">
        <v>42</v>
      </c>
      <c r="AW948" s="227" t="s">
        <v>19</v>
      </c>
      <c r="AX948" s="227" t="s">
        <v>37</v>
      </c>
      <c r="AY948" s="228" t="s">
        <v>108</v>
      </c>
    </row>
    <row r="949" spans="2:65" s="227" customFormat="1" x14ac:dyDescent="0.3">
      <c r="B949" s="232"/>
      <c r="D949" s="240" t="s">
        <v>117</v>
      </c>
      <c r="E949" s="239" t="s">
        <v>1</v>
      </c>
      <c r="F949" s="238" t="s">
        <v>1242</v>
      </c>
      <c r="H949" s="237">
        <v>143.57</v>
      </c>
      <c r="I949" s="233"/>
      <c r="L949" s="232"/>
      <c r="M949" s="231"/>
      <c r="N949" s="230"/>
      <c r="O949" s="230"/>
      <c r="P949" s="230"/>
      <c r="Q949" s="230"/>
      <c r="R949" s="230"/>
      <c r="S949" s="230"/>
      <c r="T949" s="229"/>
      <c r="AT949" s="228" t="s">
        <v>117</v>
      </c>
      <c r="AU949" s="228" t="s">
        <v>42</v>
      </c>
      <c r="AV949" s="227" t="s">
        <v>42</v>
      </c>
      <c r="AW949" s="227" t="s">
        <v>19</v>
      </c>
      <c r="AX949" s="227" t="s">
        <v>37</v>
      </c>
      <c r="AY949" s="228" t="s">
        <v>108</v>
      </c>
    </row>
    <row r="950" spans="2:65" s="188" customFormat="1" ht="22.5" customHeight="1" x14ac:dyDescent="0.3">
      <c r="B950" s="207"/>
      <c r="C950" s="206" t="s">
        <v>1313</v>
      </c>
      <c r="D950" s="206" t="s">
        <v>110</v>
      </c>
      <c r="E950" s="205" t="s">
        <v>1255</v>
      </c>
      <c r="F950" s="200" t="s">
        <v>1256</v>
      </c>
      <c r="G950" s="204" t="s">
        <v>127</v>
      </c>
      <c r="H950" s="203">
        <v>2.609</v>
      </c>
      <c r="I950" s="202"/>
      <c r="J950" s="201">
        <f>ROUND(I950*H950,2)</f>
        <v>0</v>
      </c>
      <c r="K950" s="200" t="s">
        <v>114</v>
      </c>
      <c r="L950" s="189"/>
      <c r="M950" s="199" t="s">
        <v>1</v>
      </c>
      <c r="N950" s="224" t="s">
        <v>26</v>
      </c>
      <c r="O950" s="223"/>
      <c r="P950" s="222">
        <f>O950*H950</f>
        <v>0</v>
      </c>
      <c r="Q950" s="222">
        <v>2.3369999999999998E-2</v>
      </c>
      <c r="R950" s="222">
        <f>Q950*H950</f>
        <v>6.0972329999999998E-2</v>
      </c>
      <c r="S950" s="222">
        <v>0</v>
      </c>
      <c r="T950" s="221">
        <f>S950*H950</f>
        <v>0</v>
      </c>
      <c r="AR950" s="193" t="s">
        <v>195</v>
      </c>
      <c r="AT950" s="193" t="s">
        <v>110</v>
      </c>
      <c r="AU950" s="193" t="s">
        <v>42</v>
      </c>
      <c r="AY950" s="193" t="s">
        <v>108</v>
      </c>
      <c r="BE950" s="194">
        <f>IF(N950="základní",J950,0)</f>
        <v>0</v>
      </c>
      <c r="BF950" s="194">
        <f>IF(N950="snížená",J950,0)</f>
        <v>0</v>
      </c>
      <c r="BG950" s="194">
        <f>IF(N950="zákl. přenesená",J950,0)</f>
        <v>0</v>
      </c>
      <c r="BH950" s="194">
        <f>IF(N950="sníž. přenesená",J950,0)</f>
        <v>0</v>
      </c>
      <c r="BI950" s="194">
        <f>IF(N950="nulová",J950,0)</f>
        <v>0</v>
      </c>
      <c r="BJ950" s="193" t="s">
        <v>38</v>
      </c>
      <c r="BK950" s="194">
        <f>ROUND(I950*H950,2)</f>
        <v>0</v>
      </c>
      <c r="BL950" s="193" t="s">
        <v>195</v>
      </c>
      <c r="BM950" s="193" t="s">
        <v>1257</v>
      </c>
    </row>
    <row r="951" spans="2:65" s="227" customFormat="1" x14ac:dyDescent="0.3">
      <c r="B951" s="232"/>
      <c r="D951" s="236" t="s">
        <v>117</v>
      </c>
      <c r="E951" s="228" t="s">
        <v>1</v>
      </c>
      <c r="F951" s="235" t="s">
        <v>1258</v>
      </c>
      <c r="H951" s="234">
        <v>2.5230000000000001</v>
      </c>
      <c r="I951" s="233"/>
      <c r="L951" s="232"/>
      <c r="M951" s="231"/>
      <c r="N951" s="230"/>
      <c r="O951" s="230"/>
      <c r="P951" s="230"/>
      <c r="Q951" s="230"/>
      <c r="R951" s="230"/>
      <c r="S951" s="230"/>
      <c r="T951" s="229"/>
      <c r="AT951" s="228" t="s">
        <v>117</v>
      </c>
      <c r="AU951" s="228" t="s">
        <v>42</v>
      </c>
      <c r="AV951" s="227" t="s">
        <v>42</v>
      </c>
      <c r="AW951" s="227" t="s">
        <v>19</v>
      </c>
      <c r="AX951" s="227" t="s">
        <v>37</v>
      </c>
      <c r="AY951" s="228" t="s">
        <v>108</v>
      </c>
    </row>
    <row r="952" spans="2:65" s="227" customFormat="1" x14ac:dyDescent="0.3">
      <c r="B952" s="232"/>
      <c r="D952" s="240" t="s">
        <v>117</v>
      </c>
      <c r="E952" s="239" t="s">
        <v>1</v>
      </c>
      <c r="F952" s="238" t="s">
        <v>1259</v>
      </c>
      <c r="H952" s="237">
        <v>8.5999999999999993E-2</v>
      </c>
      <c r="I952" s="233"/>
      <c r="L952" s="232"/>
      <c r="M952" s="231"/>
      <c r="N952" s="230"/>
      <c r="O952" s="230"/>
      <c r="P952" s="230"/>
      <c r="Q952" s="230"/>
      <c r="R952" s="230"/>
      <c r="S952" s="230"/>
      <c r="T952" s="229"/>
      <c r="AT952" s="228" t="s">
        <v>117</v>
      </c>
      <c r="AU952" s="228" t="s">
        <v>42</v>
      </c>
      <c r="AV952" s="227" t="s">
        <v>42</v>
      </c>
      <c r="AW952" s="227" t="s">
        <v>19</v>
      </c>
      <c r="AX952" s="227" t="s">
        <v>37</v>
      </c>
      <c r="AY952" s="228" t="s">
        <v>108</v>
      </c>
    </row>
    <row r="953" spans="2:65" s="188" customFormat="1" ht="31.5" customHeight="1" x14ac:dyDescent="0.3">
      <c r="B953" s="207"/>
      <c r="C953" s="206" t="s">
        <v>1318</v>
      </c>
      <c r="D953" s="206" t="s">
        <v>110</v>
      </c>
      <c r="E953" s="205" t="s">
        <v>1261</v>
      </c>
      <c r="F953" s="200" t="s">
        <v>1262</v>
      </c>
      <c r="G953" s="204" t="s">
        <v>113</v>
      </c>
      <c r="H953" s="203">
        <v>6.0250000000000004</v>
      </c>
      <c r="I953" s="202"/>
      <c r="J953" s="201">
        <f>ROUND(I953*H953,2)</f>
        <v>0</v>
      </c>
      <c r="K953" s="200" t="s">
        <v>1</v>
      </c>
      <c r="L953" s="189"/>
      <c r="M953" s="199" t="s">
        <v>1</v>
      </c>
      <c r="N953" s="224" t="s">
        <v>26</v>
      </c>
      <c r="O953" s="223"/>
      <c r="P953" s="222">
        <f>O953*H953</f>
        <v>0</v>
      </c>
      <c r="Q953" s="222">
        <v>9.4199999999999996E-3</v>
      </c>
      <c r="R953" s="222">
        <f>Q953*H953</f>
        <v>5.67555E-2</v>
      </c>
      <c r="S953" s="222">
        <v>0</v>
      </c>
      <c r="T953" s="221">
        <f>S953*H953</f>
        <v>0</v>
      </c>
      <c r="AR953" s="193" t="s">
        <v>195</v>
      </c>
      <c r="AT953" s="193" t="s">
        <v>110</v>
      </c>
      <c r="AU953" s="193" t="s">
        <v>42</v>
      </c>
      <c r="AY953" s="193" t="s">
        <v>108</v>
      </c>
      <c r="BE953" s="194">
        <f>IF(N953="základní",J953,0)</f>
        <v>0</v>
      </c>
      <c r="BF953" s="194">
        <f>IF(N953="snížená",J953,0)</f>
        <v>0</v>
      </c>
      <c r="BG953" s="194">
        <f>IF(N953="zákl. přenesená",J953,0)</f>
        <v>0</v>
      </c>
      <c r="BH953" s="194">
        <f>IF(N953="sníž. přenesená",J953,0)</f>
        <v>0</v>
      </c>
      <c r="BI953" s="194">
        <f>IF(N953="nulová",J953,0)</f>
        <v>0</v>
      </c>
      <c r="BJ953" s="193" t="s">
        <v>38</v>
      </c>
      <c r="BK953" s="194">
        <f>ROUND(I953*H953,2)</f>
        <v>0</v>
      </c>
      <c r="BL953" s="193" t="s">
        <v>195</v>
      </c>
      <c r="BM953" s="193" t="s">
        <v>1263</v>
      </c>
    </row>
    <row r="954" spans="2:65" s="227" customFormat="1" x14ac:dyDescent="0.3">
      <c r="B954" s="232"/>
      <c r="D954" s="240" t="s">
        <v>117</v>
      </c>
      <c r="E954" s="239" t="s">
        <v>1</v>
      </c>
      <c r="F954" s="238" t="s">
        <v>1264</v>
      </c>
      <c r="H954" s="237">
        <v>6.0250000000000004</v>
      </c>
      <c r="I954" s="233"/>
      <c r="L954" s="232"/>
      <c r="M954" s="231"/>
      <c r="N954" s="230"/>
      <c r="O954" s="230"/>
      <c r="P954" s="230"/>
      <c r="Q954" s="230"/>
      <c r="R954" s="230"/>
      <c r="S954" s="230"/>
      <c r="T954" s="229"/>
      <c r="AT954" s="228" t="s">
        <v>117</v>
      </c>
      <c r="AU954" s="228" t="s">
        <v>42</v>
      </c>
      <c r="AV954" s="227" t="s">
        <v>42</v>
      </c>
      <c r="AW954" s="227" t="s">
        <v>19</v>
      </c>
      <c r="AX954" s="227" t="s">
        <v>37</v>
      </c>
      <c r="AY954" s="228" t="s">
        <v>108</v>
      </c>
    </row>
    <row r="955" spans="2:65" s="188" customFormat="1" ht="22.5" customHeight="1" x14ac:dyDescent="0.3">
      <c r="B955" s="207"/>
      <c r="C955" s="206" t="s">
        <v>1324</v>
      </c>
      <c r="D955" s="206" t="s">
        <v>110</v>
      </c>
      <c r="E955" s="205" t="s">
        <v>1266</v>
      </c>
      <c r="F955" s="200" t="s">
        <v>1267</v>
      </c>
      <c r="G955" s="204" t="s">
        <v>113</v>
      </c>
      <c r="H955" s="203">
        <v>6.0250000000000004</v>
      </c>
      <c r="I955" s="202"/>
      <c r="J955" s="201">
        <f>ROUND(I955*H955,2)</f>
        <v>0</v>
      </c>
      <c r="K955" s="200" t="s">
        <v>114</v>
      </c>
      <c r="L955" s="189"/>
      <c r="M955" s="199" t="s">
        <v>1</v>
      </c>
      <c r="N955" s="224" t="s">
        <v>26</v>
      </c>
      <c r="O955" s="223"/>
      <c r="P955" s="222">
        <f>O955*H955</f>
        <v>0</v>
      </c>
      <c r="Q955" s="222">
        <v>9.4199999999999996E-3</v>
      </c>
      <c r="R955" s="222">
        <f>Q955*H955</f>
        <v>5.67555E-2</v>
      </c>
      <c r="S955" s="222">
        <v>0</v>
      </c>
      <c r="T955" s="221">
        <f>S955*H955</f>
        <v>0</v>
      </c>
      <c r="AR955" s="193" t="s">
        <v>195</v>
      </c>
      <c r="AT955" s="193" t="s">
        <v>110</v>
      </c>
      <c r="AU955" s="193" t="s">
        <v>42</v>
      </c>
      <c r="AY955" s="193" t="s">
        <v>108</v>
      </c>
      <c r="BE955" s="194">
        <f>IF(N955="základní",J955,0)</f>
        <v>0</v>
      </c>
      <c r="BF955" s="194">
        <f>IF(N955="snížená",J955,0)</f>
        <v>0</v>
      </c>
      <c r="BG955" s="194">
        <f>IF(N955="zákl. přenesená",J955,0)</f>
        <v>0</v>
      </c>
      <c r="BH955" s="194">
        <f>IF(N955="sníž. přenesená",J955,0)</f>
        <v>0</v>
      </c>
      <c r="BI955" s="194">
        <f>IF(N955="nulová",J955,0)</f>
        <v>0</v>
      </c>
      <c r="BJ955" s="193" t="s">
        <v>38</v>
      </c>
      <c r="BK955" s="194">
        <f>ROUND(I955*H955,2)</f>
        <v>0</v>
      </c>
      <c r="BL955" s="193" t="s">
        <v>195</v>
      </c>
      <c r="BM955" s="193" t="s">
        <v>1268</v>
      </c>
    </row>
    <row r="956" spans="2:65" s="227" customFormat="1" x14ac:dyDescent="0.3">
      <c r="B956" s="232"/>
      <c r="D956" s="240" t="s">
        <v>117</v>
      </c>
      <c r="E956" s="239" t="s">
        <v>1</v>
      </c>
      <c r="F956" s="238" t="s">
        <v>1264</v>
      </c>
      <c r="H956" s="237">
        <v>6.0250000000000004</v>
      </c>
      <c r="I956" s="233"/>
      <c r="L956" s="232"/>
      <c r="M956" s="231"/>
      <c r="N956" s="230"/>
      <c r="O956" s="230"/>
      <c r="P956" s="230"/>
      <c r="Q956" s="230"/>
      <c r="R956" s="230"/>
      <c r="S956" s="230"/>
      <c r="T956" s="229"/>
      <c r="AT956" s="228" t="s">
        <v>117</v>
      </c>
      <c r="AU956" s="228" t="s">
        <v>42</v>
      </c>
      <c r="AV956" s="227" t="s">
        <v>42</v>
      </c>
      <c r="AW956" s="227" t="s">
        <v>19</v>
      </c>
      <c r="AX956" s="227" t="s">
        <v>37</v>
      </c>
      <c r="AY956" s="228" t="s">
        <v>108</v>
      </c>
    </row>
    <row r="957" spans="2:65" s="188" customFormat="1" ht="22.5" customHeight="1" x14ac:dyDescent="0.3">
      <c r="B957" s="207"/>
      <c r="C957" s="206" t="s">
        <v>1330</v>
      </c>
      <c r="D957" s="206" t="s">
        <v>110</v>
      </c>
      <c r="E957" s="205" t="s">
        <v>1270</v>
      </c>
      <c r="F957" s="200" t="s">
        <v>1271</v>
      </c>
      <c r="G957" s="204" t="s">
        <v>113</v>
      </c>
      <c r="H957" s="203">
        <v>38.984999999999999</v>
      </c>
      <c r="I957" s="202"/>
      <c r="J957" s="201">
        <f>ROUND(I957*H957,2)</f>
        <v>0</v>
      </c>
      <c r="K957" s="200" t="s">
        <v>1</v>
      </c>
      <c r="L957" s="189"/>
      <c r="M957" s="199" t="s">
        <v>1</v>
      </c>
      <c r="N957" s="224" t="s">
        <v>26</v>
      </c>
      <c r="O957" s="223"/>
      <c r="P957" s="222">
        <f>O957*H957</f>
        <v>0</v>
      </c>
      <c r="Q957" s="222">
        <v>9.4199999999999996E-3</v>
      </c>
      <c r="R957" s="222">
        <f>Q957*H957</f>
        <v>0.36723869999999997</v>
      </c>
      <c r="S957" s="222">
        <v>0</v>
      </c>
      <c r="T957" s="221">
        <f>S957*H957</f>
        <v>0</v>
      </c>
      <c r="AR957" s="193" t="s">
        <v>195</v>
      </c>
      <c r="AT957" s="193" t="s">
        <v>110</v>
      </c>
      <c r="AU957" s="193" t="s">
        <v>42</v>
      </c>
      <c r="AY957" s="193" t="s">
        <v>108</v>
      </c>
      <c r="BE957" s="194">
        <f>IF(N957="základní",J957,0)</f>
        <v>0</v>
      </c>
      <c r="BF957" s="194">
        <f>IF(N957="snížená",J957,0)</f>
        <v>0</v>
      </c>
      <c r="BG957" s="194">
        <f>IF(N957="zákl. přenesená",J957,0)</f>
        <v>0</v>
      </c>
      <c r="BH957" s="194">
        <f>IF(N957="sníž. přenesená",J957,0)</f>
        <v>0</v>
      </c>
      <c r="BI957" s="194">
        <f>IF(N957="nulová",J957,0)</f>
        <v>0</v>
      </c>
      <c r="BJ957" s="193" t="s">
        <v>38</v>
      </c>
      <c r="BK957" s="194">
        <f>ROUND(I957*H957,2)</f>
        <v>0</v>
      </c>
      <c r="BL957" s="193" t="s">
        <v>195</v>
      </c>
      <c r="BM957" s="193" t="s">
        <v>1272</v>
      </c>
    </row>
    <row r="958" spans="2:65" s="227" customFormat="1" ht="27" x14ac:dyDescent="0.3">
      <c r="B958" s="232"/>
      <c r="D958" s="236" t="s">
        <v>117</v>
      </c>
      <c r="E958" s="228" t="s">
        <v>1</v>
      </c>
      <c r="F958" s="235" t="s">
        <v>1273</v>
      </c>
      <c r="H958" s="234">
        <v>32.024999999999999</v>
      </c>
      <c r="I958" s="233"/>
      <c r="L958" s="232"/>
      <c r="M958" s="231"/>
      <c r="N958" s="230"/>
      <c r="O958" s="230"/>
      <c r="P958" s="230"/>
      <c r="Q958" s="230"/>
      <c r="R958" s="230"/>
      <c r="S958" s="230"/>
      <c r="T958" s="229"/>
      <c r="AT958" s="228" t="s">
        <v>117</v>
      </c>
      <c r="AU958" s="228" t="s">
        <v>42</v>
      </c>
      <c r="AV958" s="227" t="s">
        <v>42</v>
      </c>
      <c r="AW958" s="227" t="s">
        <v>19</v>
      </c>
      <c r="AX958" s="227" t="s">
        <v>37</v>
      </c>
      <c r="AY958" s="228" t="s">
        <v>108</v>
      </c>
    </row>
    <row r="959" spans="2:65" s="227" customFormat="1" x14ac:dyDescent="0.3">
      <c r="B959" s="232"/>
      <c r="D959" s="236" t="s">
        <v>117</v>
      </c>
      <c r="E959" s="228" t="s">
        <v>1</v>
      </c>
      <c r="F959" s="235" t="s">
        <v>1237</v>
      </c>
      <c r="H959" s="234">
        <v>5.76</v>
      </c>
      <c r="I959" s="233"/>
      <c r="L959" s="232"/>
      <c r="M959" s="231"/>
      <c r="N959" s="230"/>
      <c r="O959" s="230"/>
      <c r="P959" s="230"/>
      <c r="Q959" s="230"/>
      <c r="R959" s="230"/>
      <c r="S959" s="230"/>
      <c r="T959" s="229"/>
      <c r="AT959" s="228" t="s">
        <v>117</v>
      </c>
      <c r="AU959" s="228" t="s">
        <v>42</v>
      </c>
      <c r="AV959" s="227" t="s">
        <v>42</v>
      </c>
      <c r="AW959" s="227" t="s">
        <v>19</v>
      </c>
      <c r="AX959" s="227" t="s">
        <v>37</v>
      </c>
      <c r="AY959" s="228" t="s">
        <v>108</v>
      </c>
    </row>
    <row r="960" spans="2:65" s="227" customFormat="1" x14ac:dyDescent="0.3">
      <c r="B960" s="232"/>
      <c r="D960" s="240" t="s">
        <v>117</v>
      </c>
      <c r="E960" s="239" t="s">
        <v>1</v>
      </c>
      <c r="F960" s="238" t="s">
        <v>1274</v>
      </c>
      <c r="H960" s="237">
        <v>1.2</v>
      </c>
      <c r="I960" s="233"/>
      <c r="L960" s="232"/>
      <c r="M960" s="231"/>
      <c r="N960" s="230"/>
      <c r="O960" s="230"/>
      <c r="P960" s="230"/>
      <c r="Q960" s="230"/>
      <c r="R960" s="230"/>
      <c r="S960" s="230"/>
      <c r="T960" s="229"/>
      <c r="AT960" s="228" t="s">
        <v>117</v>
      </c>
      <c r="AU960" s="228" t="s">
        <v>42</v>
      </c>
      <c r="AV960" s="227" t="s">
        <v>42</v>
      </c>
      <c r="AW960" s="227" t="s">
        <v>19</v>
      </c>
      <c r="AX960" s="227" t="s">
        <v>37</v>
      </c>
      <c r="AY960" s="228" t="s">
        <v>108</v>
      </c>
    </row>
    <row r="961" spans="2:65" s="188" customFormat="1" ht="22.5" customHeight="1" x14ac:dyDescent="0.3">
      <c r="B961" s="207"/>
      <c r="C961" s="206" t="s">
        <v>1335</v>
      </c>
      <c r="D961" s="206" t="s">
        <v>110</v>
      </c>
      <c r="E961" s="205" t="s">
        <v>1276</v>
      </c>
      <c r="F961" s="200" t="s">
        <v>1277</v>
      </c>
      <c r="G961" s="204" t="s">
        <v>285</v>
      </c>
      <c r="H961" s="203">
        <v>85</v>
      </c>
      <c r="I961" s="202"/>
      <c r="J961" s="201">
        <f>ROUND(I961*H961,2)</f>
        <v>0</v>
      </c>
      <c r="K961" s="200" t="s">
        <v>1</v>
      </c>
      <c r="L961" s="189"/>
      <c r="M961" s="199" t="s">
        <v>1</v>
      </c>
      <c r="N961" s="224" t="s">
        <v>26</v>
      </c>
      <c r="O961" s="223"/>
      <c r="P961" s="222">
        <f>O961*H961</f>
        <v>0</v>
      </c>
      <c r="Q961" s="222">
        <v>9.4199999999999996E-3</v>
      </c>
      <c r="R961" s="222">
        <f>Q961*H961</f>
        <v>0.80069999999999997</v>
      </c>
      <c r="S961" s="222">
        <v>0</v>
      </c>
      <c r="T961" s="221">
        <f>S961*H961</f>
        <v>0</v>
      </c>
      <c r="AR961" s="193" t="s">
        <v>195</v>
      </c>
      <c r="AT961" s="193" t="s">
        <v>110</v>
      </c>
      <c r="AU961" s="193" t="s">
        <v>42</v>
      </c>
      <c r="AY961" s="193" t="s">
        <v>108</v>
      </c>
      <c r="BE961" s="194">
        <f>IF(N961="základní",J961,0)</f>
        <v>0</v>
      </c>
      <c r="BF961" s="194">
        <f>IF(N961="snížená",J961,0)</f>
        <v>0</v>
      </c>
      <c r="BG961" s="194">
        <f>IF(N961="zákl. přenesená",J961,0)</f>
        <v>0</v>
      </c>
      <c r="BH961" s="194">
        <f>IF(N961="sníž. přenesená",J961,0)</f>
        <v>0</v>
      </c>
      <c r="BI961" s="194">
        <f>IF(N961="nulová",J961,0)</f>
        <v>0</v>
      </c>
      <c r="BJ961" s="193" t="s">
        <v>38</v>
      </c>
      <c r="BK961" s="194">
        <f>ROUND(I961*H961,2)</f>
        <v>0</v>
      </c>
      <c r="BL961" s="193" t="s">
        <v>195</v>
      </c>
      <c r="BM961" s="193" t="s">
        <v>1278</v>
      </c>
    </row>
    <row r="962" spans="2:65" s="227" customFormat="1" x14ac:dyDescent="0.3">
      <c r="B962" s="232"/>
      <c r="D962" s="240" t="s">
        <v>117</v>
      </c>
      <c r="E962" s="239" t="s">
        <v>1</v>
      </c>
      <c r="F962" s="238" t="s">
        <v>1279</v>
      </c>
      <c r="H962" s="237">
        <v>85</v>
      </c>
      <c r="I962" s="233"/>
      <c r="L962" s="232"/>
      <c r="M962" s="231"/>
      <c r="N962" s="230"/>
      <c r="O962" s="230"/>
      <c r="P962" s="230"/>
      <c r="Q962" s="230"/>
      <c r="R962" s="230"/>
      <c r="S962" s="230"/>
      <c r="T962" s="229"/>
      <c r="AT962" s="228" t="s">
        <v>117</v>
      </c>
      <c r="AU962" s="228" t="s">
        <v>42</v>
      </c>
      <c r="AV962" s="227" t="s">
        <v>42</v>
      </c>
      <c r="AW962" s="227" t="s">
        <v>19</v>
      </c>
      <c r="AX962" s="227" t="s">
        <v>37</v>
      </c>
      <c r="AY962" s="228" t="s">
        <v>108</v>
      </c>
    </row>
    <row r="963" spans="2:65" s="188" customFormat="1" ht="22.5" customHeight="1" x14ac:dyDescent="0.3">
      <c r="B963" s="207"/>
      <c r="C963" s="206" t="s">
        <v>1340</v>
      </c>
      <c r="D963" s="206" t="s">
        <v>110</v>
      </c>
      <c r="E963" s="205" t="s">
        <v>1281</v>
      </c>
      <c r="F963" s="200" t="s">
        <v>1282</v>
      </c>
      <c r="G963" s="204" t="s">
        <v>285</v>
      </c>
      <c r="H963" s="203">
        <v>3</v>
      </c>
      <c r="I963" s="202"/>
      <c r="J963" s="201">
        <f>ROUND(I963*H963,2)</f>
        <v>0</v>
      </c>
      <c r="K963" s="200" t="s">
        <v>1</v>
      </c>
      <c r="L963" s="189"/>
      <c r="M963" s="199" t="s">
        <v>1</v>
      </c>
      <c r="N963" s="224" t="s">
        <v>26</v>
      </c>
      <c r="O963" s="223"/>
      <c r="P963" s="222">
        <f>O963*H963</f>
        <v>0</v>
      </c>
      <c r="Q963" s="222">
        <v>9.4199999999999996E-3</v>
      </c>
      <c r="R963" s="222">
        <f>Q963*H963</f>
        <v>2.826E-2</v>
      </c>
      <c r="S963" s="222">
        <v>0</v>
      </c>
      <c r="T963" s="221">
        <f>S963*H963</f>
        <v>0</v>
      </c>
      <c r="AR963" s="193" t="s">
        <v>195</v>
      </c>
      <c r="AT963" s="193" t="s">
        <v>110</v>
      </c>
      <c r="AU963" s="193" t="s">
        <v>42</v>
      </c>
      <c r="AY963" s="193" t="s">
        <v>108</v>
      </c>
      <c r="BE963" s="194">
        <f>IF(N963="základní",J963,0)</f>
        <v>0</v>
      </c>
      <c r="BF963" s="194">
        <f>IF(N963="snížená",J963,0)</f>
        <v>0</v>
      </c>
      <c r="BG963" s="194">
        <f>IF(N963="zákl. přenesená",J963,0)</f>
        <v>0</v>
      </c>
      <c r="BH963" s="194">
        <f>IF(N963="sníž. přenesená",J963,0)</f>
        <v>0</v>
      </c>
      <c r="BI963" s="194">
        <f>IF(N963="nulová",J963,0)</f>
        <v>0</v>
      </c>
      <c r="BJ963" s="193" t="s">
        <v>38</v>
      </c>
      <c r="BK963" s="194">
        <f>ROUND(I963*H963,2)</f>
        <v>0</v>
      </c>
      <c r="BL963" s="193" t="s">
        <v>195</v>
      </c>
      <c r="BM963" s="193" t="s">
        <v>1283</v>
      </c>
    </row>
    <row r="964" spans="2:65" s="227" customFormat="1" x14ac:dyDescent="0.3">
      <c r="B964" s="232"/>
      <c r="D964" s="240" t="s">
        <v>117</v>
      </c>
      <c r="E964" s="239" t="s">
        <v>1</v>
      </c>
      <c r="F964" s="238" t="s">
        <v>1284</v>
      </c>
      <c r="H964" s="237">
        <v>3</v>
      </c>
      <c r="I964" s="233"/>
      <c r="L964" s="232"/>
      <c r="M964" s="231"/>
      <c r="N964" s="230"/>
      <c r="O964" s="230"/>
      <c r="P964" s="230"/>
      <c r="Q964" s="230"/>
      <c r="R964" s="230"/>
      <c r="S964" s="230"/>
      <c r="T964" s="229"/>
      <c r="AT964" s="228" t="s">
        <v>117</v>
      </c>
      <c r="AU964" s="228" t="s">
        <v>42</v>
      </c>
      <c r="AV964" s="227" t="s">
        <v>42</v>
      </c>
      <c r="AW964" s="227" t="s">
        <v>19</v>
      </c>
      <c r="AX964" s="227" t="s">
        <v>37</v>
      </c>
      <c r="AY964" s="228" t="s">
        <v>108</v>
      </c>
    </row>
    <row r="965" spans="2:65" s="188" customFormat="1" ht="22.5" customHeight="1" x14ac:dyDescent="0.3">
      <c r="B965" s="207"/>
      <c r="C965" s="206" t="s">
        <v>1346</v>
      </c>
      <c r="D965" s="206" t="s">
        <v>110</v>
      </c>
      <c r="E965" s="205" t="s">
        <v>1286</v>
      </c>
      <c r="F965" s="200" t="s">
        <v>1287</v>
      </c>
      <c r="G965" s="204" t="s">
        <v>400</v>
      </c>
      <c r="H965" s="203">
        <v>273.39999999999998</v>
      </c>
      <c r="I965" s="202"/>
      <c r="J965" s="201">
        <f>ROUND(I965*H965,2)</f>
        <v>0</v>
      </c>
      <c r="K965" s="200" t="s">
        <v>114</v>
      </c>
      <c r="L965" s="189"/>
      <c r="M965" s="199" t="s">
        <v>1</v>
      </c>
      <c r="N965" s="224" t="s">
        <v>26</v>
      </c>
      <c r="O965" s="223"/>
      <c r="P965" s="222">
        <f>O965*H965</f>
        <v>0</v>
      </c>
      <c r="Q965" s="222">
        <v>2.0000000000000002E-5</v>
      </c>
      <c r="R965" s="222">
        <f>Q965*H965</f>
        <v>5.4679999999999998E-3</v>
      </c>
      <c r="S965" s="222">
        <v>0</v>
      </c>
      <c r="T965" s="221">
        <f>S965*H965</f>
        <v>0</v>
      </c>
      <c r="AR965" s="193" t="s">
        <v>195</v>
      </c>
      <c r="AT965" s="193" t="s">
        <v>110</v>
      </c>
      <c r="AU965" s="193" t="s">
        <v>42</v>
      </c>
      <c r="AY965" s="193" t="s">
        <v>108</v>
      </c>
      <c r="BE965" s="194">
        <f>IF(N965="základní",J965,0)</f>
        <v>0</v>
      </c>
      <c r="BF965" s="194">
        <f>IF(N965="snížená",J965,0)</f>
        <v>0</v>
      </c>
      <c r="BG965" s="194">
        <f>IF(N965="zákl. přenesená",J965,0)</f>
        <v>0</v>
      </c>
      <c r="BH965" s="194">
        <f>IF(N965="sníž. přenesená",J965,0)</f>
        <v>0</v>
      </c>
      <c r="BI965" s="194">
        <f>IF(N965="nulová",J965,0)</f>
        <v>0</v>
      </c>
      <c r="BJ965" s="193" t="s">
        <v>38</v>
      </c>
      <c r="BK965" s="194">
        <f>ROUND(I965*H965,2)</f>
        <v>0</v>
      </c>
      <c r="BL965" s="193" t="s">
        <v>195</v>
      </c>
      <c r="BM965" s="193" t="s">
        <v>1288</v>
      </c>
    </row>
    <row r="966" spans="2:65" s="227" customFormat="1" ht="27" x14ac:dyDescent="0.3">
      <c r="B966" s="232"/>
      <c r="D966" s="236" t="s">
        <v>117</v>
      </c>
      <c r="E966" s="228" t="s">
        <v>1</v>
      </c>
      <c r="F966" s="235" t="s">
        <v>1289</v>
      </c>
      <c r="H966" s="234">
        <v>213.5</v>
      </c>
      <c r="I966" s="233"/>
      <c r="L966" s="232"/>
      <c r="M966" s="231"/>
      <c r="N966" s="230"/>
      <c r="O966" s="230"/>
      <c r="P966" s="230"/>
      <c r="Q966" s="230"/>
      <c r="R966" s="230"/>
      <c r="S966" s="230"/>
      <c r="T966" s="229"/>
      <c r="AT966" s="228" t="s">
        <v>117</v>
      </c>
      <c r="AU966" s="228" t="s">
        <v>42</v>
      </c>
      <c r="AV966" s="227" t="s">
        <v>42</v>
      </c>
      <c r="AW966" s="227" t="s">
        <v>19</v>
      </c>
      <c r="AX966" s="227" t="s">
        <v>37</v>
      </c>
      <c r="AY966" s="228" t="s">
        <v>108</v>
      </c>
    </row>
    <row r="967" spans="2:65" s="227" customFormat="1" x14ac:dyDescent="0.3">
      <c r="B967" s="232"/>
      <c r="D967" s="236" t="s">
        <v>117</v>
      </c>
      <c r="E967" s="228" t="s">
        <v>1</v>
      </c>
      <c r="F967" s="235" t="s">
        <v>1290</v>
      </c>
      <c r="H967" s="234">
        <v>38.299999999999997</v>
      </c>
      <c r="I967" s="233"/>
      <c r="L967" s="232"/>
      <c r="M967" s="231"/>
      <c r="N967" s="230"/>
      <c r="O967" s="230"/>
      <c r="P967" s="230"/>
      <c r="Q967" s="230"/>
      <c r="R967" s="230"/>
      <c r="S967" s="230"/>
      <c r="T967" s="229"/>
      <c r="AT967" s="228" t="s">
        <v>117</v>
      </c>
      <c r="AU967" s="228" t="s">
        <v>42</v>
      </c>
      <c r="AV967" s="227" t="s">
        <v>42</v>
      </c>
      <c r="AW967" s="227" t="s">
        <v>19</v>
      </c>
      <c r="AX967" s="227" t="s">
        <v>37</v>
      </c>
      <c r="AY967" s="228" t="s">
        <v>108</v>
      </c>
    </row>
    <row r="968" spans="2:65" s="227" customFormat="1" x14ac:dyDescent="0.3">
      <c r="B968" s="232"/>
      <c r="D968" s="240" t="s">
        <v>117</v>
      </c>
      <c r="E968" s="239" t="s">
        <v>1</v>
      </c>
      <c r="F968" s="238" t="s">
        <v>1291</v>
      </c>
      <c r="H968" s="237">
        <v>21.6</v>
      </c>
      <c r="I968" s="233"/>
      <c r="L968" s="232"/>
      <c r="M968" s="231"/>
      <c r="N968" s="230"/>
      <c r="O968" s="230"/>
      <c r="P968" s="230"/>
      <c r="Q968" s="230"/>
      <c r="R968" s="230"/>
      <c r="S968" s="230"/>
      <c r="T968" s="229"/>
      <c r="AT968" s="228" t="s">
        <v>117</v>
      </c>
      <c r="AU968" s="228" t="s">
        <v>42</v>
      </c>
      <c r="AV968" s="227" t="s">
        <v>42</v>
      </c>
      <c r="AW968" s="227" t="s">
        <v>19</v>
      </c>
      <c r="AX968" s="227" t="s">
        <v>37</v>
      </c>
      <c r="AY968" s="228" t="s">
        <v>108</v>
      </c>
    </row>
    <row r="969" spans="2:65" s="188" customFormat="1" ht="22.5" customHeight="1" x14ac:dyDescent="0.3">
      <c r="B969" s="207"/>
      <c r="C969" s="252" t="s">
        <v>1352</v>
      </c>
      <c r="D969" s="252" t="s">
        <v>186</v>
      </c>
      <c r="E969" s="251" t="s">
        <v>1293</v>
      </c>
      <c r="F969" s="246" t="s">
        <v>1294</v>
      </c>
      <c r="G969" s="250" t="s">
        <v>400</v>
      </c>
      <c r="H969" s="249">
        <v>136.565</v>
      </c>
      <c r="I969" s="248"/>
      <c r="J969" s="247">
        <f>ROUND(I969*H969,2)</f>
        <v>0</v>
      </c>
      <c r="K969" s="246" t="s">
        <v>114</v>
      </c>
      <c r="L969" s="245"/>
      <c r="M969" s="244" t="s">
        <v>1</v>
      </c>
      <c r="N969" s="243" t="s">
        <v>26</v>
      </c>
      <c r="O969" s="223"/>
      <c r="P969" s="222">
        <f>O969*H969</f>
        <v>0</v>
      </c>
      <c r="Q969" s="222">
        <v>1.06E-3</v>
      </c>
      <c r="R969" s="222">
        <f>Q969*H969</f>
        <v>0.1447589</v>
      </c>
      <c r="S969" s="222">
        <v>0</v>
      </c>
      <c r="T969" s="221">
        <f>S969*H969</f>
        <v>0</v>
      </c>
      <c r="AR969" s="193" t="s">
        <v>282</v>
      </c>
      <c r="AT969" s="193" t="s">
        <v>186</v>
      </c>
      <c r="AU969" s="193" t="s">
        <v>42</v>
      </c>
      <c r="AY969" s="193" t="s">
        <v>108</v>
      </c>
      <c r="BE969" s="194">
        <f>IF(N969="základní",J969,0)</f>
        <v>0</v>
      </c>
      <c r="BF969" s="194">
        <f>IF(N969="snížená",J969,0)</f>
        <v>0</v>
      </c>
      <c r="BG969" s="194">
        <f>IF(N969="zákl. přenesená",J969,0)</f>
        <v>0</v>
      </c>
      <c r="BH969" s="194">
        <f>IF(N969="sníž. přenesená",J969,0)</f>
        <v>0</v>
      </c>
      <c r="BI969" s="194">
        <f>IF(N969="nulová",J969,0)</f>
        <v>0</v>
      </c>
      <c r="BJ969" s="193" t="s">
        <v>38</v>
      </c>
      <c r="BK969" s="194">
        <f>ROUND(I969*H969,2)</f>
        <v>0</v>
      </c>
      <c r="BL969" s="193" t="s">
        <v>195</v>
      </c>
      <c r="BM969" s="193" t="s">
        <v>1295</v>
      </c>
    </row>
    <row r="970" spans="2:65" s="227" customFormat="1" ht="27" x14ac:dyDescent="0.3">
      <c r="B970" s="232"/>
      <c r="D970" s="236" t="s">
        <v>117</v>
      </c>
      <c r="E970" s="228" t="s">
        <v>1</v>
      </c>
      <c r="F970" s="235" t="s">
        <v>1296</v>
      </c>
      <c r="H970" s="234">
        <v>102.55</v>
      </c>
      <c r="I970" s="233"/>
      <c r="L970" s="232"/>
      <c r="M970" s="231"/>
      <c r="N970" s="230"/>
      <c r="O970" s="230"/>
      <c r="P970" s="230"/>
      <c r="Q970" s="230"/>
      <c r="R970" s="230"/>
      <c r="S970" s="230"/>
      <c r="T970" s="229"/>
      <c r="AT970" s="228" t="s">
        <v>117</v>
      </c>
      <c r="AU970" s="228" t="s">
        <v>42</v>
      </c>
      <c r="AV970" s="227" t="s">
        <v>42</v>
      </c>
      <c r="AW970" s="227" t="s">
        <v>19</v>
      </c>
      <c r="AX970" s="227" t="s">
        <v>37</v>
      </c>
      <c r="AY970" s="228" t="s">
        <v>108</v>
      </c>
    </row>
    <row r="971" spans="2:65" s="227" customFormat="1" x14ac:dyDescent="0.3">
      <c r="B971" s="232"/>
      <c r="D971" s="236" t="s">
        <v>117</v>
      </c>
      <c r="E971" s="228" t="s">
        <v>1</v>
      </c>
      <c r="F971" s="235" t="s">
        <v>1291</v>
      </c>
      <c r="H971" s="234">
        <v>21.6</v>
      </c>
      <c r="I971" s="233"/>
      <c r="L971" s="232"/>
      <c r="M971" s="231"/>
      <c r="N971" s="230"/>
      <c r="O971" s="230"/>
      <c r="P971" s="230"/>
      <c r="Q971" s="230"/>
      <c r="R971" s="230"/>
      <c r="S971" s="230"/>
      <c r="T971" s="229"/>
      <c r="AT971" s="228" t="s">
        <v>117</v>
      </c>
      <c r="AU971" s="228" t="s">
        <v>42</v>
      </c>
      <c r="AV971" s="227" t="s">
        <v>42</v>
      </c>
      <c r="AW971" s="227" t="s">
        <v>19</v>
      </c>
      <c r="AX971" s="227" t="s">
        <v>37</v>
      </c>
      <c r="AY971" s="228" t="s">
        <v>108</v>
      </c>
    </row>
    <row r="972" spans="2:65" s="227" customFormat="1" x14ac:dyDescent="0.3">
      <c r="B972" s="232"/>
      <c r="D972" s="240" t="s">
        <v>117</v>
      </c>
      <c r="F972" s="238" t="s">
        <v>1297</v>
      </c>
      <c r="H972" s="237">
        <v>136.565</v>
      </c>
      <c r="I972" s="233"/>
      <c r="L972" s="232"/>
      <c r="M972" s="231"/>
      <c r="N972" s="230"/>
      <c r="O972" s="230"/>
      <c r="P972" s="230"/>
      <c r="Q972" s="230"/>
      <c r="R972" s="230"/>
      <c r="S972" s="230"/>
      <c r="T972" s="229"/>
      <c r="AT972" s="228" t="s">
        <v>117</v>
      </c>
      <c r="AU972" s="228" t="s">
        <v>42</v>
      </c>
      <c r="AV972" s="227" t="s">
        <v>42</v>
      </c>
      <c r="AW972" s="227" t="s">
        <v>2</v>
      </c>
      <c r="AX972" s="227" t="s">
        <v>38</v>
      </c>
      <c r="AY972" s="228" t="s">
        <v>108</v>
      </c>
    </row>
    <row r="973" spans="2:65" s="188" customFormat="1" ht="22.5" customHeight="1" x14ac:dyDescent="0.3">
      <c r="B973" s="207"/>
      <c r="C973" s="252" t="s">
        <v>1355</v>
      </c>
      <c r="D973" s="252" t="s">
        <v>186</v>
      </c>
      <c r="E973" s="251" t="s">
        <v>1299</v>
      </c>
      <c r="F973" s="246" t="s">
        <v>1300</v>
      </c>
      <c r="G973" s="250" t="s">
        <v>400</v>
      </c>
      <c r="H973" s="249">
        <v>112.80500000000001</v>
      </c>
      <c r="I973" s="248"/>
      <c r="J973" s="247">
        <f>ROUND(I973*H973,2)</f>
        <v>0</v>
      </c>
      <c r="K973" s="246" t="s">
        <v>114</v>
      </c>
      <c r="L973" s="245"/>
      <c r="M973" s="244" t="s">
        <v>1</v>
      </c>
      <c r="N973" s="243" t="s">
        <v>26</v>
      </c>
      <c r="O973" s="223"/>
      <c r="P973" s="222">
        <f>O973*H973</f>
        <v>0</v>
      </c>
      <c r="Q973" s="222">
        <v>2.1099999999999999E-3</v>
      </c>
      <c r="R973" s="222">
        <f>Q973*H973</f>
        <v>0.23801855</v>
      </c>
      <c r="S973" s="222">
        <v>0</v>
      </c>
      <c r="T973" s="221">
        <f>S973*H973</f>
        <v>0</v>
      </c>
      <c r="AR973" s="193" t="s">
        <v>282</v>
      </c>
      <c r="AT973" s="193" t="s">
        <v>186</v>
      </c>
      <c r="AU973" s="193" t="s">
        <v>42</v>
      </c>
      <c r="AY973" s="193" t="s">
        <v>108</v>
      </c>
      <c r="BE973" s="194">
        <f>IF(N973="základní",J973,0)</f>
        <v>0</v>
      </c>
      <c r="BF973" s="194">
        <f>IF(N973="snížená",J973,0)</f>
        <v>0</v>
      </c>
      <c r="BG973" s="194">
        <f>IF(N973="zákl. přenesená",J973,0)</f>
        <v>0</v>
      </c>
      <c r="BH973" s="194">
        <f>IF(N973="sníž. přenesená",J973,0)</f>
        <v>0</v>
      </c>
      <c r="BI973" s="194">
        <f>IF(N973="nulová",J973,0)</f>
        <v>0</v>
      </c>
      <c r="BJ973" s="193" t="s">
        <v>38</v>
      </c>
      <c r="BK973" s="194">
        <f>ROUND(I973*H973,2)</f>
        <v>0</v>
      </c>
      <c r="BL973" s="193" t="s">
        <v>195</v>
      </c>
      <c r="BM973" s="193" t="s">
        <v>1301</v>
      </c>
    </row>
    <row r="974" spans="2:65" s="227" customFormat="1" ht="27" x14ac:dyDescent="0.3">
      <c r="B974" s="232"/>
      <c r="D974" s="236" t="s">
        <v>117</v>
      </c>
      <c r="E974" s="228" t="s">
        <v>1</v>
      </c>
      <c r="F974" s="235" t="s">
        <v>1296</v>
      </c>
      <c r="H974" s="234">
        <v>102.55</v>
      </c>
      <c r="I974" s="233"/>
      <c r="L974" s="232"/>
      <c r="M974" s="231"/>
      <c r="N974" s="230"/>
      <c r="O974" s="230"/>
      <c r="P974" s="230"/>
      <c r="Q974" s="230"/>
      <c r="R974" s="230"/>
      <c r="S974" s="230"/>
      <c r="T974" s="229"/>
      <c r="AT974" s="228" t="s">
        <v>117</v>
      </c>
      <c r="AU974" s="228" t="s">
        <v>42</v>
      </c>
      <c r="AV974" s="227" t="s">
        <v>42</v>
      </c>
      <c r="AW974" s="227" t="s">
        <v>19</v>
      </c>
      <c r="AX974" s="227" t="s">
        <v>37</v>
      </c>
      <c r="AY974" s="228" t="s">
        <v>108</v>
      </c>
    </row>
    <row r="975" spans="2:65" s="227" customFormat="1" x14ac:dyDescent="0.3">
      <c r="B975" s="232"/>
      <c r="D975" s="240" t="s">
        <v>117</v>
      </c>
      <c r="F975" s="238" t="s">
        <v>1302</v>
      </c>
      <c r="H975" s="237">
        <v>112.80500000000001</v>
      </c>
      <c r="I975" s="233"/>
      <c r="L975" s="232"/>
      <c r="M975" s="231"/>
      <c r="N975" s="230"/>
      <c r="O975" s="230"/>
      <c r="P975" s="230"/>
      <c r="Q975" s="230"/>
      <c r="R975" s="230"/>
      <c r="S975" s="230"/>
      <c r="T975" s="229"/>
      <c r="AT975" s="228" t="s">
        <v>117</v>
      </c>
      <c r="AU975" s="228" t="s">
        <v>42</v>
      </c>
      <c r="AV975" s="227" t="s">
        <v>42</v>
      </c>
      <c r="AW975" s="227" t="s">
        <v>2</v>
      </c>
      <c r="AX975" s="227" t="s">
        <v>38</v>
      </c>
      <c r="AY975" s="228" t="s">
        <v>108</v>
      </c>
    </row>
    <row r="976" spans="2:65" s="188" customFormat="1" ht="22.5" customHeight="1" x14ac:dyDescent="0.3">
      <c r="B976" s="207"/>
      <c r="C976" s="252" t="s">
        <v>1359</v>
      </c>
      <c r="D976" s="252" t="s">
        <v>186</v>
      </c>
      <c r="E976" s="251" t="s">
        <v>1244</v>
      </c>
      <c r="F976" s="246" t="s">
        <v>1245</v>
      </c>
      <c r="G976" s="250" t="s">
        <v>127</v>
      </c>
      <c r="H976" s="249">
        <v>0.10100000000000001</v>
      </c>
      <c r="I976" s="248"/>
      <c r="J976" s="247">
        <f>ROUND(I976*H976,2)</f>
        <v>0</v>
      </c>
      <c r="K976" s="246" t="s">
        <v>114</v>
      </c>
      <c r="L976" s="245"/>
      <c r="M976" s="244" t="s">
        <v>1</v>
      </c>
      <c r="N976" s="243" t="s">
        <v>26</v>
      </c>
      <c r="O976" s="223"/>
      <c r="P976" s="222">
        <f>O976*H976</f>
        <v>0</v>
      </c>
      <c r="Q976" s="222">
        <v>0.55000000000000004</v>
      </c>
      <c r="R976" s="222">
        <f>Q976*H976</f>
        <v>5.5550000000000009E-2</v>
      </c>
      <c r="S976" s="222">
        <v>0</v>
      </c>
      <c r="T976" s="221">
        <f>S976*H976</f>
        <v>0</v>
      </c>
      <c r="AR976" s="193" t="s">
        <v>282</v>
      </c>
      <c r="AT976" s="193" t="s">
        <v>186</v>
      </c>
      <c r="AU976" s="193" t="s">
        <v>42</v>
      </c>
      <c r="AY976" s="193" t="s">
        <v>108</v>
      </c>
      <c r="BE976" s="194">
        <f>IF(N976="základní",J976,0)</f>
        <v>0</v>
      </c>
      <c r="BF976" s="194">
        <f>IF(N976="snížená",J976,0)</f>
        <v>0</v>
      </c>
      <c r="BG976" s="194">
        <f>IF(N976="zákl. přenesená",J976,0)</f>
        <v>0</v>
      </c>
      <c r="BH976" s="194">
        <f>IF(N976="sníž. přenesená",J976,0)</f>
        <v>0</v>
      </c>
      <c r="BI976" s="194">
        <f>IF(N976="nulová",J976,0)</f>
        <v>0</v>
      </c>
      <c r="BJ976" s="193" t="s">
        <v>38</v>
      </c>
      <c r="BK976" s="194">
        <f>ROUND(I976*H976,2)</f>
        <v>0</v>
      </c>
      <c r="BL976" s="193" t="s">
        <v>195</v>
      </c>
      <c r="BM976" s="193" t="s">
        <v>1304</v>
      </c>
    </row>
    <row r="977" spans="2:65" s="227" customFormat="1" x14ac:dyDescent="0.3">
      <c r="B977" s="232"/>
      <c r="D977" s="236" t="s">
        <v>117</v>
      </c>
      <c r="E977" s="228" t="s">
        <v>1</v>
      </c>
      <c r="F977" s="235" t="s">
        <v>1305</v>
      </c>
      <c r="H977" s="234">
        <v>9.1999999999999998E-2</v>
      </c>
      <c r="I977" s="233"/>
      <c r="L977" s="232"/>
      <c r="M977" s="231"/>
      <c r="N977" s="230"/>
      <c r="O977" s="230"/>
      <c r="P977" s="230"/>
      <c r="Q977" s="230"/>
      <c r="R977" s="230"/>
      <c r="S977" s="230"/>
      <c r="T977" s="229"/>
      <c r="AT977" s="228" t="s">
        <v>117</v>
      </c>
      <c r="AU977" s="228" t="s">
        <v>42</v>
      </c>
      <c r="AV977" s="227" t="s">
        <v>42</v>
      </c>
      <c r="AW977" s="227" t="s">
        <v>19</v>
      </c>
      <c r="AX977" s="227" t="s">
        <v>37</v>
      </c>
      <c r="AY977" s="228" t="s">
        <v>108</v>
      </c>
    </row>
    <row r="978" spans="2:65" s="227" customFormat="1" x14ac:dyDescent="0.3">
      <c r="B978" s="232"/>
      <c r="D978" s="240" t="s">
        <v>117</v>
      </c>
      <c r="F978" s="238" t="s">
        <v>1306</v>
      </c>
      <c r="H978" s="237">
        <v>0.10100000000000001</v>
      </c>
      <c r="I978" s="233"/>
      <c r="L978" s="232"/>
      <c r="M978" s="231"/>
      <c r="N978" s="230"/>
      <c r="O978" s="230"/>
      <c r="P978" s="230"/>
      <c r="Q978" s="230"/>
      <c r="R978" s="230"/>
      <c r="S978" s="230"/>
      <c r="T978" s="229"/>
      <c r="AT978" s="228" t="s">
        <v>117</v>
      </c>
      <c r="AU978" s="228" t="s">
        <v>42</v>
      </c>
      <c r="AV978" s="227" t="s">
        <v>42</v>
      </c>
      <c r="AW978" s="227" t="s">
        <v>2</v>
      </c>
      <c r="AX978" s="227" t="s">
        <v>38</v>
      </c>
      <c r="AY978" s="228" t="s">
        <v>108</v>
      </c>
    </row>
    <row r="979" spans="2:65" s="188" customFormat="1" ht="22.5" customHeight="1" x14ac:dyDescent="0.3">
      <c r="B979" s="207"/>
      <c r="C979" s="206" t="s">
        <v>1363</v>
      </c>
      <c r="D979" s="206" t="s">
        <v>110</v>
      </c>
      <c r="E979" s="205" t="s">
        <v>1308</v>
      </c>
      <c r="F979" s="200" t="s">
        <v>1309</v>
      </c>
      <c r="G979" s="204" t="s">
        <v>113</v>
      </c>
      <c r="H979" s="203">
        <v>45.01</v>
      </c>
      <c r="I979" s="202"/>
      <c r="J979" s="201">
        <f>ROUND(I979*H979,2)</f>
        <v>0</v>
      </c>
      <c r="K979" s="200" t="s">
        <v>114</v>
      </c>
      <c r="L979" s="189"/>
      <c r="M979" s="199" t="s">
        <v>1</v>
      </c>
      <c r="N979" s="224" t="s">
        <v>26</v>
      </c>
      <c r="O979" s="223"/>
      <c r="P979" s="222">
        <f>O979*H979</f>
        <v>0</v>
      </c>
      <c r="Q979" s="222">
        <v>2.0000000000000001E-4</v>
      </c>
      <c r="R979" s="222">
        <f>Q979*H979</f>
        <v>9.0019999999999996E-3</v>
      </c>
      <c r="S979" s="222">
        <v>0</v>
      </c>
      <c r="T979" s="221">
        <f>S979*H979</f>
        <v>0</v>
      </c>
      <c r="AR979" s="193" t="s">
        <v>195</v>
      </c>
      <c r="AT979" s="193" t="s">
        <v>110</v>
      </c>
      <c r="AU979" s="193" t="s">
        <v>42</v>
      </c>
      <c r="AY979" s="193" t="s">
        <v>108</v>
      </c>
      <c r="BE979" s="194">
        <f>IF(N979="základní",J979,0)</f>
        <v>0</v>
      </c>
      <c r="BF979" s="194">
        <f>IF(N979="snížená",J979,0)</f>
        <v>0</v>
      </c>
      <c r="BG979" s="194">
        <f>IF(N979="zákl. přenesená",J979,0)</f>
        <v>0</v>
      </c>
      <c r="BH979" s="194">
        <f>IF(N979="sníž. přenesená",J979,0)</f>
        <v>0</v>
      </c>
      <c r="BI979" s="194">
        <f>IF(N979="nulová",J979,0)</f>
        <v>0</v>
      </c>
      <c r="BJ979" s="193" t="s">
        <v>38</v>
      </c>
      <c r="BK979" s="194">
        <f>ROUND(I979*H979,2)</f>
        <v>0</v>
      </c>
      <c r="BL979" s="193" t="s">
        <v>195</v>
      </c>
      <c r="BM979" s="193" t="s">
        <v>1310</v>
      </c>
    </row>
    <row r="980" spans="2:65" s="227" customFormat="1" x14ac:dyDescent="0.3">
      <c r="B980" s="232"/>
      <c r="D980" s="236" t="s">
        <v>117</v>
      </c>
      <c r="E980" s="228" t="s">
        <v>1</v>
      </c>
      <c r="F980" s="235" t="s">
        <v>1311</v>
      </c>
      <c r="H980" s="234">
        <v>6.0250000000000004</v>
      </c>
      <c r="I980" s="233"/>
      <c r="L980" s="232"/>
      <c r="M980" s="231"/>
      <c r="N980" s="230"/>
      <c r="O980" s="230"/>
      <c r="P980" s="230"/>
      <c r="Q980" s="230"/>
      <c r="R980" s="230"/>
      <c r="S980" s="230"/>
      <c r="T980" s="229"/>
      <c r="AT980" s="228" t="s">
        <v>117</v>
      </c>
      <c r="AU980" s="228" t="s">
        <v>42</v>
      </c>
      <c r="AV980" s="227" t="s">
        <v>42</v>
      </c>
      <c r="AW980" s="227" t="s">
        <v>19</v>
      </c>
      <c r="AX980" s="227" t="s">
        <v>37</v>
      </c>
      <c r="AY980" s="228" t="s">
        <v>108</v>
      </c>
    </row>
    <row r="981" spans="2:65" s="227" customFormat="1" x14ac:dyDescent="0.3">
      <c r="B981" s="232"/>
      <c r="D981" s="240" t="s">
        <v>117</v>
      </c>
      <c r="E981" s="239" t="s">
        <v>1</v>
      </c>
      <c r="F981" s="238" t="s">
        <v>1312</v>
      </c>
      <c r="H981" s="237">
        <v>38.984999999999999</v>
      </c>
      <c r="I981" s="233"/>
      <c r="L981" s="232"/>
      <c r="M981" s="231"/>
      <c r="N981" s="230"/>
      <c r="O981" s="230"/>
      <c r="P981" s="230"/>
      <c r="Q981" s="230"/>
      <c r="R981" s="230"/>
      <c r="S981" s="230"/>
      <c r="T981" s="229"/>
      <c r="AT981" s="228" t="s">
        <v>117</v>
      </c>
      <c r="AU981" s="228" t="s">
        <v>42</v>
      </c>
      <c r="AV981" s="227" t="s">
        <v>42</v>
      </c>
      <c r="AW981" s="227" t="s">
        <v>19</v>
      </c>
      <c r="AX981" s="227" t="s">
        <v>37</v>
      </c>
      <c r="AY981" s="228" t="s">
        <v>108</v>
      </c>
    </row>
    <row r="982" spans="2:65" s="188" customFormat="1" ht="22.5" customHeight="1" x14ac:dyDescent="0.3">
      <c r="B982" s="207"/>
      <c r="C982" s="206" t="s">
        <v>1367</v>
      </c>
      <c r="D982" s="206" t="s">
        <v>110</v>
      </c>
      <c r="E982" s="205" t="s">
        <v>1314</v>
      </c>
      <c r="F982" s="200" t="s">
        <v>1315</v>
      </c>
      <c r="G982" s="204" t="s">
        <v>113</v>
      </c>
      <c r="H982" s="203">
        <v>5.7839999999999998</v>
      </c>
      <c r="I982" s="202"/>
      <c r="J982" s="201">
        <f>ROUND(I982*H982,2)</f>
        <v>0</v>
      </c>
      <c r="K982" s="200" t="s">
        <v>114</v>
      </c>
      <c r="L982" s="189"/>
      <c r="M982" s="199" t="s">
        <v>1</v>
      </c>
      <c r="N982" s="224" t="s">
        <v>26</v>
      </c>
      <c r="O982" s="223"/>
      <c r="P982" s="222">
        <f>O982*H982</f>
        <v>0</v>
      </c>
      <c r="Q982" s="222">
        <v>0</v>
      </c>
      <c r="R982" s="222">
        <f>Q982*H982</f>
        <v>0</v>
      </c>
      <c r="S982" s="222">
        <v>1.4E-2</v>
      </c>
      <c r="T982" s="221">
        <f>S982*H982</f>
        <v>8.0975999999999992E-2</v>
      </c>
      <c r="AR982" s="193" t="s">
        <v>195</v>
      </c>
      <c r="AT982" s="193" t="s">
        <v>110</v>
      </c>
      <c r="AU982" s="193" t="s">
        <v>42</v>
      </c>
      <c r="AY982" s="193" t="s">
        <v>108</v>
      </c>
      <c r="BE982" s="194">
        <f>IF(N982="základní",J982,0)</f>
        <v>0</v>
      </c>
      <c r="BF982" s="194">
        <f>IF(N982="snížená",J982,0)</f>
        <v>0</v>
      </c>
      <c r="BG982" s="194">
        <f>IF(N982="zákl. přenesená",J982,0)</f>
        <v>0</v>
      </c>
      <c r="BH982" s="194">
        <f>IF(N982="sníž. přenesená",J982,0)</f>
        <v>0</v>
      </c>
      <c r="BI982" s="194">
        <f>IF(N982="nulová",J982,0)</f>
        <v>0</v>
      </c>
      <c r="BJ982" s="193" t="s">
        <v>38</v>
      </c>
      <c r="BK982" s="194">
        <f>ROUND(I982*H982,2)</f>
        <v>0</v>
      </c>
      <c r="BL982" s="193" t="s">
        <v>195</v>
      </c>
      <c r="BM982" s="193" t="s">
        <v>1316</v>
      </c>
    </row>
    <row r="983" spans="2:65" s="227" customFormat="1" x14ac:dyDescent="0.3">
      <c r="B983" s="232"/>
      <c r="D983" s="240" t="s">
        <v>117</v>
      </c>
      <c r="E983" s="239" t="s">
        <v>1</v>
      </c>
      <c r="F983" s="238" t="s">
        <v>1317</v>
      </c>
      <c r="H983" s="237">
        <v>5.7839999999999998</v>
      </c>
      <c r="I983" s="233"/>
      <c r="L983" s="232"/>
      <c r="M983" s="231"/>
      <c r="N983" s="230"/>
      <c r="O983" s="230"/>
      <c r="P983" s="230"/>
      <c r="Q983" s="230"/>
      <c r="R983" s="230"/>
      <c r="S983" s="230"/>
      <c r="T983" s="229"/>
      <c r="AT983" s="228" t="s">
        <v>117</v>
      </c>
      <c r="AU983" s="228" t="s">
        <v>42</v>
      </c>
      <c r="AV983" s="227" t="s">
        <v>42</v>
      </c>
      <c r="AW983" s="227" t="s">
        <v>19</v>
      </c>
      <c r="AX983" s="227" t="s">
        <v>37</v>
      </c>
      <c r="AY983" s="228" t="s">
        <v>108</v>
      </c>
    </row>
    <row r="984" spans="2:65" s="188" customFormat="1" ht="22.5" customHeight="1" x14ac:dyDescent="0.3">
      <c r="B984" s="207"/>
      <c r="C984" s="206" t="s">
        <v>1371</v>
      </c>
      <c r="D984" s="206" t="s">
        <v>110</v>
      </c>
      <c r="E984" s="205" t="s">
        <v>1319</v>
      </c>
      <c r="F984" s="200" t="s">
        <v>1320</v>
      </c>
      <c r="G984" s="204" t="s">
        <v>170</v>
      </c>
      <c r="H984" s="203">
        <v>3.5960000000000001</v>
      </c>
      <c r="I984" s="202"/>
      <c r="J984" s="201">
        <f>ROUND(I984*H984,2)</f>
        <v>0</v>
      </c>
      <c r="K984" s="200" t="s">
        <v>114</v>
      </c>
      <c r="L984" s="189"/>
      <c r="M984" s="199" t="s">
        <v>1</v>
      </c>
      <c r="N984" s="224" t="s">
        <v>26</v>
      </c>
      <c r="O984" s="223"/>
      <c r="P984" s="222">
        <f>O984*H984</f>
        <v>0</v>
      </c>
      <c r="Q984" s="222">
        <v>0</v>
      </c>
      <c r="R984" s="222">
        <f>Q984*H984</f>
        <v>0</v>
      </c>
      <c r="S984" s="222">
        <v>0</v>
      </c>
      <c r="T984" s="221">
        <f>S984*H984</f>
        <v>0</v>
      </c>
      <c r="AR984" s="193" t="s">
        <v>195</v>
      </c>
      <c r="AT984" s="193" t="s">
        <v>110</v>
      </c>
      <c r="AU984" s="193" t="s">
        <v>42</v>
      </c>
      <c r="AY984" s="193" t="s">
        <v>108</v>
      </c>
      <c r="BE984" s="194">
        <f>IF(N984="základní",J984,0)</f>
        <v>0</v>
      </c>
      <c r="BF984" s="194">
        <f>IF(N984="snížená",J984,0)</f>
        <v>0</v>
      </c>
      <c r="BG984" s="194">
        <f>IF(N984="zákl. přenesená",J984,0)</f>
        <v>0</v>
      </c>
      <c r="BH984" s="194">
        <f>IF(N984="sníž. přenesená",J984,0)</f>
        <v>0</v>
      </c>
      <c r="BI984" s="194">
        <f>IF(N984="nulová",J984,0)</f>
        <v>0</v>
      </c>
      <c r="BJ984" s="193" t="s">
        <v>38</v>
      </c>
      <c r="BK984" s="194">
        <f>ROUND(I984*H984,2)</f>
        <v>0</v>
      </c>
      <c r="BL984" s="193" t="s">
        <v>195</v>
      </c>
      <c r="BM984" s="193" t="s">
        <v>1321</v>
      </c>
    </row>
    <row r="985" spans="2:65" s="208" customFormat="1" ht="29.85" customHeight="1" x14ac:dyDescent="0.3">
      <c r="B985" s="216"/>
      <c r="D985" s="220" t="s">
        <v>36</v>
      </c>
      <c r="E985" s="219" t="s">
        <v>1322</v>
      </c>
      <c r="F985" s="219" t="s">
        <v>1323</v>
      </c>
      <c r="I985" s="218"/>
      <c r="J985" s="217">
        <f>BK985</f>
        <v>0</v>
      </c>
      <c r="L985" s="216"/>
      <c r="M985" s="215"/>
      <c r="N985" s="213"/>
      <c r="O985" s="213"/>
      <c r="P985" s="214">
        <f>SUM(P986:P1029)</f>
        <v>0</v>
      </c>
      <c r="Q985" s="213"/>
      <c r="R985" s="214">
        <f>SUM(R986:R1029)</f>
        <v>3.3363922800000001</v>
      </c>
      <c r="S985" s="213"/>
      <c r="T985" s="212">
        <f>SUM(T986:T1029)</f>
        <v>0</v>
      </c>
      <c r="AR985" s="210" t="s">
        <v>42</v>
      </c>
      <c r="AT985" s="211" t="s">
        <v>36</v>
      </c>
      <c r="AU985" s="211" t="s">
        <v>38</v>
      </c>
      <c r="AY985" s="210" t="s">
        <v>108</v>
      </c>
      <c r="BK985" s="209">
        <f>SUM(BK986:BK1029)</f>
        <v>0</v>
      </c>
    </row>
    <row r="986" spans="2:65" s="188" customFormat="1" ht="22.5" customHeight="1" x14ac:dyDescent="0.3">
      <c r="B986" s="207"/>
      <c r="C986" s="206" t="s">
        <v>1377</v>
      </c>
      <c r="D986" s="206" t="s">
        <v>110</v>
      </c>
      <c r="E986" s="205" t="s">
        <v>1325</v>
      </c>
      <c r="F986" s="200" t="s">
        <v>1326</v>
      </c>
      <c r="G986" s="204" t="s">
        <v>113</v>
      </c>
      <c r="H986" s="203">
        <v>59.256</v>
      </c>
      <c r="I986" s="202"/>
      <c r="J986" s="201">
        <f>ROUND(I986*H986,2)</f>
        <v>0</v>
      </c>
      <c r="K986" s="200" t="s">
        <v>114</v>
      </c>
      <c r="L986" s="189"/>
      <c r="M986" s="199" t="s">
        <v>1</v>
      </c>
      <c r="N986" s="224" t="s">
        <v>26</v>
      </c>
      <c r="O986" s="223"/>
      <c r="P986" s="222">
        <f>O986*H986</f>
        <v>0</v>
      </c>
      <c r="Q986" s="222">
        <v>8.8000000000000003E-4</v>
      </c>
      <c r="R986" s="222">
        <f>Q986*H986</f>
        <v>5.2145280000000002E-2</v>
      </c>
      <c r="S986" s="222">
        <v>0</v>
      </c>
      <c r="T986" s="221">
        <f>S986*H986</f>
        <v>0</v>
      </c>
      <c r="AR986" s="193" t="s">
        <v>195</v>
      </c>
      <c r="AT986" s="193" t="s">
        <v>110</v>
      </c>
      <c r="AU986" s="193" t="s">
        <v>42</v>
      </c>
      <c r="AY986" s="193" t="s">
        <v>108</v>
      </c>
      <c r="BE986" s="194">
        <f>IF(N986="základní",J986,0)</f>
        <v>0</v>
      </c>
      <c r="BF986" s="194">
        <f>IF(N986="snížená",J986,0)</f>
        <v>0</v>
      </c>
      <c r="BG986" s="194">
        <f>IF(N986="zákl. přenesená",J986,0)</f>
        <v>0</v>
      </c>
      <c r="BH986" s="194">
        <f>IF(N986="sníž. přenesená",J986,0)</f>
        <v>0</v>
      </c>
      <c r="BI986" s="194">
        <f>IF(N986="nulová",J986,0)</f>
        <v>0</v>
      </c>
      <c r="BJ986" s="193" t="s">
        <v>38</v>
      </c>
      <c r="BK986" s="194">
        <f>ROUND(I986*H986,2)</f>
        <v>0</v>
      </c>
      <c r="BL986" s="193" t="s">
        <v>195</v>
      </c>
      <c r="BM986" s="193" t="s">
        <v>1327</v>
      </c>
    </row>
    <row r="987" spans="2:65" s="257" customFormat="1" x14ac:dyDescent="0.3">
      <c r="B987" s="262"/>
      <c r="D987" s="236" t="s">
        <v>117</v>
      </c>
      <c r="E987" s="258" t="s">
        <v>1</v>
      </c>
      <c r="F987" s="264" t="s">
        <v>296</v>
      </c>
      <c r="H987" s="258" t="s">
        <v>1</v>
      </c>
      <c r="I987" s="263"/>
      <c r="L987" s="262"/>
      <c r="M987" s="261"/>
      <c r="N987" s="260"/>
      <c r="O987" s="260"/>
      <c r="P987" s="260"/>
      <c r="Q987" s="260"/>
      <c r="R987" s="260"/>
      <c r="S987" s="260"/>
      <c r="T987" s="259"/>
      <c r="AT987" s="258" t="s">
        <v>117</v>
      </c>
      <c r="AU987" s="258" t="s">
        <v>42</v>
      </c>
      <c r="AV987" s="257" t="s">
        <v>38</v>
      </c>
      <c r="AW987" s="257" t="s">
        <v>19</v>
      </c>
      <c r="AX987" s="257" t="s">
        <v>37</v>
      </c>
      <c r="AY987" s="258" t="s">
        <v>108</v>
      </c>
    </row>
    <row r="988" spans="2:65" s="227" customFormat="1" x14ac:dyDescent="0.3">
      <c r="B988" s="232"/>
      <c r="D988" s="236" t="s">
        <v>117</v>
      </c>
      <c r="E988" s="228" t="s">
        <v>1</v>
      </c>
      <c r="F988" s="235" t="s">
        <v>1328</v>
      </c>
      <c r="H988" s="234">
        <v>30.832999999999998</v>
      </c>
      <c r="I988" s="233"/>
      <c r="L988" s="232"/>
      <c r="M988" s="231"/>
      <c r="N988" s="230"/>
      <c r="O988" s="230"/>
      <c r="P988" s="230"/>
      <c r="Q988" s="230"/>
      <c r="R988" s="230"/>
      <c r="S988" s="230"/>
      <c r="T988" s="229"/>
      <c r="AT988" s="228" t="s">
        <v>117</v>
      </c>
      <c r="AU988" s="228" t="s">
        <v>42</v>
      </c>
      <c r="AV988" s="227" t="s">
        <v>42</v>
      </c>
      <c r="AW988" s="227" t="s">
        <v>19</v>
      </c>
      <c r="AX988" s="227" t="s">
        <v>37</v>
      </c>
      <c r="AY988" s="228" t="s">
        <v>108</v>
      </c>
    </row>
    <row r="989" spans="2:65" s="227" customFormat="1" x14ac:dyDescent="0.3">
      <c r="B989" s="232"/>
      <c r="D989" s="240" t="s">
        <v>117</v>
      </c>
      <c r="E989" s="239" t="s">
        <v>1</v>
      </c>
      <c r="F989" s="238" t="s">
        <v>1329</v>
      </c>
      <c r="H989" s="237">
        <v>28.422999999999998</v>
      </c>
      <c r="I989" s="233"/>
      <c r="L989" s="232"/>
      <c r="M989" s="231"/>
      <c r="N989" s="230"/>
      <c r="O989" s="230"/>
      <c r="P989" s="230"/>
      <c r="Q989" s="230"/>
      <c r="R989" s="230"/>
      <c r="S989" s="230"/>
      <c r="T989" s="229"/>
      <c r="AT989" s="228" t="s">
        <v>117</v>
      </c>
      <c r="AU989" s="228" t="s">
        <v>42</v>
      </c>
      <c r="AV989" s="227" t="s">
        <v>42</v>
      </c>
      <c r="AW989" s="227" t="s">
        <v>19</v>
      </c>
      <c r="AX989" s="227" t="s">
        <v>37</v>
      </c>
      <c r="AY989" s="228" t="s">
        <v>108</v>
      </c>
    </row>
    <row r="990" spans="2:65" s="188" customFormat="1" ht="22.5" customHeight="1" x14ac:dyDescent="0.3">
      <c r="B990" s="207"/>
      <c r="C990" s="252" t="s">
        <v>1381</v>
      </c>
      <c r="D990" s="252" t="s">
        <v>186</v>
      </c>
      <c r="E990" s="251" t="s">
        <v>1331</v>
      </c>
      <c r="F990" s="246" t="s">
        <v>1332</v>
      </c>
      <c r="G990" s="250" t="s">
        <v>113</v>
      </c>
      <c r="H990" s="249">
        <v>65.182000000000002</v>
      </c>
      <c r="I990" s="248"/>
      <c r="J990" s="247">
        <f>ROUND(I990*H990,2)</f>
        <v>0</v>
      </c>
      <c r="K990" s="246" t="s">
        <v>114</v>
      </c>
      <c r="L990" s="245"/>
      <c r="M990" s="244" t="s">
        <v>1</v>
      </c>
      <c r="N990" s="243" t="s">
        <v>26</v>
      </c>
      <c r="O990" s="223"/>
      <c r="P990" s="222">
        <f>O990*H990</f>
        <v>0</v>
      </c>
      <c r="Q990" s="222">
        <v>1.35E-2</v>
      </c>
      <c r="R990" s="222">
        <f>Q990*H990</f>
        <v>0.87995699999999999</v>
      </c>
      <c r="S990" s="222">
        <v>0</v>
      </c>
      <c r="T990" s="221">
        <f>S990*H990</f>
        <v>0</v>
      </c>
      <c r="AR990" s="193" t="s">
        <v>282</v>
      </c>
      <c r="AT990" s="193" t="s">
        <v>186</v>
      </c>
      <c r="AU990" s="193" t="s">
        <v>42</v>
      </c>
      <c r="AY990" s="193" t="s">
        <v>108</v>
      </c>
      <c r="BE990" s="194">
        <f>IF(N990="základní",J990,0)</f>
        <v>0</v>
      </c>
      <c r="BF990" s="194">
        <f>IF(N990="snížená",J990,0)</f>
        <v>0</v>
      </c>
      <c r="BG990" s="194">
        <f>IF(N990="zákl. přenesená",J990,0)</f>
        <v>0</v>
      </c>
      <c r="BH990" s="194">
        <f>IF(N990="sníž. přenesená",J990,0)</f>
        <v>0</v>
      </c>
      <c r="BI990" s="194">
        <f>IF(N990="nulová",J990,0)</f>
        <v>0</v>
      </c>
      <c r="BJ990" s="193" t="s">
        <v>38</v>
      </c>
      <c r="BK990" s="194">
        <f>ROUND(I990*H990,2)</f>
        <v>0</v>
      </c>
      <c r="BL990" s="193" t="s">
        <v>195</v>
      </c>
      <c r="BM990" s="193" t="s">
        <v>1333</v>
      </c>
    </row>
    <row r="991" spans="2:65" s="227" customFormat="1" x14ac:dyDescent="0.3">
      <c r="B991" s="232"/>
      <c r="D991" s="240" t="s">
        <v>117</v>
      </c>
      <c r="F991" s="238" t="s">
        <v>1334</v>
      </c>
      <c r="H991" s="237">
        <v>65.182000000000002</v>
      </c>
      <c r="I991" s="233"/>
      <c r="L991" s="232"/>
      <c r="M991" s="231"/>
      <c r="N991" s="230"/>
      <c r="O991" s="230"/>
      <c r="P991" s="230"/>
      <c r="Q991" s="230"/>
      <c r="R991" s="230"/>
      <c r="S991" s="230"/>
      <c r="T991" s="229"/>
      <c r="AT991" s="228" t="s">
        <v>117</v>
      </c>
      <c r="AU991" s="228" t="s">
        <v>42</v>
      </c>
      <c r="AV991" s="227" t="s">
        <v>42</v>
      </c>
      <c r="AW991" s="227" t="s">
        <v>2</v>
      </c>
      <c r="AX991" s="227" t="s">
        <v>38</v>
      </c>
      <c r="AY991" s="228" t="s">
        <v>108</v>
      </c>
    </row>
    <row r="992" spans="2:65" s="188" customFormat="1" ht="22.5" customHeight="1" x14ac:dyDescent="0.3">
      <c r="B992" s="207"/>
      <c r="C992" s="206" t="s">
        <v>1388</v>
      </c>
      <c r="D992" s="206" t="s">
        <v>110</v>
      </c>
      <c r="E992" s="205" t="s">
        <v>1336</v>
      </c>
      <c r="F992" s="200" t="s">
        <v>1337</v>
      </c>
      <c r="G992" s="204" t="s">
        <v>113</v>
      </c>
      <c r="H992" s="203">
        <v>16</v>
      </c>
      <c r="I992" s="202"/>
      <c r="J992" s="201">
        <f>ROUND(I992*H992,2)</f>
        <v>0</v>
      </c>
      <c r="K992" s="200" t="s">
        <v>140</v>
      </c>
      <c r="L992" s="189"/>
      <c r="M992" s="199" t="s">
        <v>1</v>
      </c>
      <c r="N992" s="224" t="s">
        <v>26</v>
      </c>
      <c r="O992" s="223"/>
      <c r="P992" s="222">
        <f>O992*H992</f>
        <v>0</v>
      </c>
      <c r="Q992" s="222">
        <v>1.644E-2</v>
      </c>
      <c r="R992" s="222">
        <f>Q992*H992</f>
        <v>0.26304</v>
      </c>
      <c r="S992" s="222">
        <v>0</v>
      </c>
      <c r="T992" s="221">
        <f>S992*H992</f>
        <v>0</v>
      </c>
      <c r="AR992" s="193" t="s">
        <v>195</v>
      </c>
      <c r="AT992" s="193" t="s">
        <v>110</v>
      </c>
      <c r="AU992" s="193" t="s">
        <v>42</v>
      </c>
      <c r="AY992" s="193" t="s">
        <v>108</v>
      </c>
      <c r="BE992" s="194">
        <f>IF(N992="základní",J992,0)</f>
        <v>0</v>
      </c>
      <c r="BF992" s="194">
        <f>IF(N992="snížená",J992,0)</f>
        <v>0</v>
      </c>
      <c r="BG992" s="194">
        <f>IF(N992="zákl. přenesená",J992,0)</f>
        <v>0</v>
      </c>
      <c r="BH992" s="194">
        <f>IF(N992="sníž. přenesená",J992,0)</f>
        <v>0</v>
      </c>
      <c r="BI992" s="194">
        <f>IF(N992="nulová",J992,0)</f>
        <v>0</v>
      </c>
      <c r="BJ992" s="193" t="s">
        <v>38</v>
      </c>
      <c r="BK992" s="194">
        <f>ROUND(I992*H992,2)</f>
        <v>0</v>
      </c>
      <c r="BL992" s="193" t="s">
        <v>195</v>
      </c>
      <c r="BM992" s="193" t="s">
        <v>1338</v>
      </c>
    </row>
    <row r="993" spans="2:65" s="227" customFormat="1" x14ac:dyDescent="0.3">
      <c r="B993" s="232"/>
      <c r="D993" s="240" t="s">
        <v>117</v>
      </c>
      <c r="E993" s="239" t="s">
        <v>1</v>
      </c>
      <c r="F993" s="238" t="s">
        <v>1339</v>
      </c>
      <c r="H993" s="237">
        <v>16</v>
      </c>
      <c r="I993" s="233"/>
      <c r="L993" s="232"/>
      <c r="M993" s="231"/>
      <c r="N993" s="230"/>
      <c r="O993" s="230"/>
      <c r="P993" s="230"/>
      <c r="Q993" s="230"/>
      <c r="R993" s="230"/>
      <c r="S993" s="230"/>
      <c r="T993" s="229"/>
      <c r="AT993" s="228" t="s">
        <v>117</v>
      </c>
      <c r="AU993" s="228" t="s">
        <v>42</v>
      </c>
      <c r="AV993" s="227" t="s">
        <v>42</v>
      </c>
      <c r="AW993" s="227" t="s">
        <v>19</v>
      </c>
      <c r="AX993" s="227" t="s">
        <v>37</v>
      </c>
      <c r="AY993" s="228" t="s">
        <v>108</v>
      </c>
    </row>
    <row r="994" spans="2:65" s="188" customFormat="1" ht="22.5" customHeight="1" x14ac:dyDescent="0.3">
      <c r="B994" s="207"/>
      <c r="C994" s="206" t="s">
        <v>1394</v>
      </c>
      <c r="D994" s="206" t="s">
        <v>110</v>
      </c>
      <c r="E994" s="205" t="s">
        <v>1341</v>
      </c>
      <c r="F994" s="200" t="s">
        <v>1342</v>
      </c>
      <c r="G994" s="204" t="s">
        <v>113</v>
      </c>
      <c r="H994" s="203">
        <v>113.9</v>
      </c>
      <c r="I994" s="202"/>
      <c r="J994" s="201">
        <f>ROUND(I994*H994,2)</f>
        <v>0</v>
      </c>
      <c r="K994" s="200" t="s">
        <v>114</v>
      </c>
      <c r="L994" s="189"/>
      <c r="M994" s="199" t="s">
        <v>1</v>
      </c>
      <c r="N994" s="224" t="s">
        <v>26</v>
      </c>
      <c r="O994" s="223"/>
      <c r="P994" s="222">
        <f>O994*H994</f>
        <v>0</v>
      </c>
      <c r="Q994" s="222">
        <v>1.223E-2</v>
      </c>
      <c r="R994" s="222">
        <f>Q994*H994</f>
        <v>1.392997</v>
      </c>
      <c r="S994" s="222">
        <v>0</v>
      </c>
      <c r="T994" s="221">
        <f>S994*H994</f>
        <v>0</v>
      </c>
      <c r="AR994" s="193" t="s">
        <v>195</v>
      </c>
      <c r="AT994" s="193" t="s">
        <v>110</v>
      </c>
      <c r="AU994" s="193" t="s">
        <v>42</v>
      </c>
      <c r="AY994" s="193" t="s">
        <v>108</v>
      </c>
      <c r="BE994" s="194">
        <f>IF(N994="základní",J994,0)</f>
        <v>0</v>
      </c>
      <c r="BF994" s="194">
        <f>IF(N994="snížená",J994,0)</f>
        <v>0</v>
      </c>
      <c r="BG994" s="194">
        <f>IF(N994="zákl. přenesená",J994,0)</f>
        <v>0</v>
      </c>
      <c r="BH994" s="194">
        <f>IF(N994="sníž. přenesená",J994,0)</f>
        <v>0</v>
      </c>
      <c r="BI994" s="194">
        <f>IF(N994="nulová",J994,0)</f>
        <v>0</v>
      </c>
      <c r="BJ994" s="193" t="s">
        <v>38</v>
      </c>
      <c r="BK994" s="194">
        <f>ROUND(I994*H994,2)</f>
        <v>0</v>
      </c>
      <c r="BL994" s="193" t="s">
        <v>195</v>
      </c>
      <c r="BM994" s="193" t="s">
        <v>1343</v>
      </c>
    </row>
    <row r="995" spans="2:65" s="227" customFormat="1" x14ac:dyDescent="0.3">
      <c r="B995" s="232"/>
      <c r="D995" s="236" t="s">
        <v>117</v>
      </c>
      <c r="E995" s="228" t="s">
        <v>1</v>
      </c>
      <c r="F995" s="235" t="s">
        <v>1344</v>
      </c>
      <c r="H995" s="234">
        <v>56.95</v>
      </c>
      <c r="I995" s="233"/>
      <c r="L995" s="232"/>
      <c r="M995" s="231"/>
      <c r="N995" s="230"/>
      <c r="O995" s="230"/>
      <c r="P995" s="230"/>
      <c r="Q995" s="230"/>
      <c r="R995" s="230"/>
      <c r="S995" s="230"/>
      <c r="T995" s="229"/>
      <c r="AT995" s="228" t="s">
        <v>117</v>
      </c>
      <c r="AU995" s="228" t="s">
        <v>42</v>
      </c>
      <c r="AV995" s="227" t="s">
        <v>42</v>
      </c>
      <c r="AW995" s="227" t="s">
        <v>19</v>
      </c>
      <c r="AX995" s="227" t="s">
        <v>37</v>
      </c>
      <c r="AY995" s="228" t="s">
        <v>108</v>
      </c>
    </row>
    <row r="996" spans="2:65" s="227" customFormat="1" x14ac:dyDescent="0.3">
      <c r="B996" s="232"/>
      <c r="D996" s="240" t="s">
        <v>117</v>
      </c>
      <c r="E996" s="239" t="s">
        <v>1</v>
      </c>
      <c r="F996" s="238" t="s">
        <v>1345</v>
      </c>
      <c r="H996" s="237">
        <v>56.95</v>
      </c>
      <c r="I996" s="233"/>
      <c r="L996" s="232"/>
      <c r="M996" s="231"/>
      <c r="N996" s="230"/>
      <c r="O996" s="230"/>
      <c r="P996" s="230"/>
      <c r="Q996" s="230"/>
      <c r="R996" s="230"/>
      <c r="S996" s="230"/>
      <c r="T996" s="229"/>
      <c r="AT996" s="228" t="s">
        <v>117</v>
      </c>
      <c r="AU996" s="228" t="s">
        <v>42</v>
      </c>
      <c r="AV996" s="227" t="s">
        <v>42</v>
      </c>
      <c r="AW996" s="227" t="s">
        <v>19</v>
      </c>
      <c r="AX996" s="227" t="s">
        <v>37</v>
      </c>
      <c r="AY996" s="228" t="s">
        <v>108</v>
      </c>
    </row>
    <row r="997" spans="2:65" s="188" customFormat="1" ht="22.5" customHeight="1" x14ac:dyDescent="0.3">
      <c r="B997" s="207"/>
      <c r="C997" s="206" t="s">
        <v>1401</v>
      </c>
      <c r="D997" s="206" t="s">
        <v>110</v>
      </c>
      <c r="E997" s="205" t="s">
        <v>1347</v>
      </c>
      <c r="F997" s="200" t="s">
        <v>1348</v>
      </c>
      <c r="G997" s="204" t="s">
        <v>113</v>
      </c>
      <c r="H997" s="203">
        <v>12.5</v>
      </c>
      <c r="I997" s="202"/>
      <c r="J997" s="201">
        <f>ROUND(I997*H997,2)</f>
        <v>0</v>
      </c>
      <c r="K997" s="200" t="s">
        <v>114</v>
      </c>
      <c r="L997" s="189"/>
      <c r="M997" s="199" t="s">
        <v>1</v>
      </c>
      <c r="N997" s="224" t="s">
        <v>26</v>
      </c>
      <c r="O997" s="223"/>
      <c r="P997" s="222">
        <f>O997*H997</f>
        <v>0</v>
      </c>
      <c r="Q997" s="222">
        <v>4.0999999999999999E-4</v>
      </c>
      <c r="R997" s="222">
        <f>Q997*H997</f>
        <v>5.1250000000000002E-3</v>
      </c>
      <c r="S997" s="222">
        <v>0</v>
      </c>
      <c r="T997" s="221">
        <f>S997*H997</f>
        <v>0</v>
      </c>
      <c r="AR997" s="193" t="s">
        <v>195</v>
      </c>
      <c r="AT997" s="193" t="s">
        <v>110</v>
      </c>
      <c r="AU997" s="193" t="s">
        <v>42</v>
      </c>
      <c r="AY997" s="193" t="s">
        <v>108</v>
      </c>
      <c r="BE997" s="194">
        <f>IF(N997="základní",J997,0)</f>
        <v>0</v>
      </c>
      <c r="BF997" s="194">
        <f>IF(N997="snížená",J997,0)</f>
        <v>0</v>
      </c>
      <c r="BG997" s="194">
        <f>IF(N997="zákl. přenesená",J997,0)</f>
        <v>0</v>
      </c>
      <c r="BH997" s="194">
        <f>IF(N997="sníž. přenesená",J997,0)</f>
        <v>0</v>
      </c>
      <c r="BI997" s="194">
        <f>IF(N997="nulová",J997,0)</f>
        <v>0</v>
      </c>
      <c r="BJ997" s="193" t="s">
        <v>38</v>
      </c>
      <c r="BK997" s="194">
        <f>ROUND(I997*H997,2)</f>
        <v>0</v>
      </c>
      <c r="BL997" s="193" t="s">
        <v>195</v>
      </c>
      <c r="BM997" s="193" t="s">
        <v>1349</v>
      </c>
    </row>
    <row r="998" spans="2:65" s="257" customFormat="1" x14ac:dyDescent="0.3">
      <c r="B998" s="262"/>
      <c r="D998" s="236" t="s">
        <v>117</v>
      </c>
      <c r="E998" s="258" t="s">
        <v>1</v>
      </c>
      <c r="F998" s="264" t="s">
        <v>296</v>
      </c>
      <c r="H998" s="258" t="s">
        <v>1</v>
      </c>
      <c r="I998" s="263"/>
      <c r="L998" s="262"/>
      <c r="M998" s="261"/>
      <c r="N998" s="260"/>
      <c r="O998" s="260"/>
      <c r="P998" s="260"/>
      <c r="Q998" s="260"/>
      <c r="R998" s="260"/>
      <c r="S998" s="260"/>
      <c r="T998" s="259"/>
      <c r="AT998" s="258" t="s">
        <v>117</v>
      </c>
      <c r="AU998" s="258" t="s">
        <v>42</v>
      </c>
      <c r="AV998" s="257" t="s">
        <v>38</v>
      </c>
      <c r="AW998" s="257" t="s">
        <v>19</v>
      </c>
      <c r="AX998" s="257" t="s">
        <v>37</v>
      </c>
      <c r="AY998" s="258" t="s">
        <v>108</v>
      </c>
    </row>
    <row r="999" spans="2:65" s="227" customFormat="1" x14ac:dyDescent="0.3">
      <c r="B999" s="232"/>
      <c r="D999" s="236" t="s">
        <v>117</v>
      </c>
      <c r="E999" s="228" t="s">
        <v>1</v>
      </c>
      <c r="F999" s="235" t="s">
        <v>1350</v>
      </c>
      <c r="H999" s="234">
        <v>8</v>
      </c>
      <c r="I999" s="233"/>
      <c r="L999" s="232"/>
      <c r="M999" s="231"/>
      <c r="N999" s="230"/>
      <c r="O999" s="230"/>
      <c r="P999" s="230"/>
      <c r="Q999" s="230"/>
      <c r="R999" s="230"/>
      <c r="S999" s="230"/>
      <c r="T999" s="229"/>
      <c r="AT999" s="228" t="s">
        <v>117</v>
      </c>
      <c r="AU999" s="228" t="s">
        <v>42</v>
      </c>
      <c r="AV999" s="227" t="s">
        <v>42</v>
      </c>
      <c r="AW999" s="227" t="s">
        <v>19</v>
      </c>
      <c r="AX999" s="227" t="s">
        <v>37</v>
      </c>
      <c r="AY999" s="228" t="s">
        <v>108</v>
      </c>
    </row>
    <row r="1000" spans="2:65" s="227" customFormat="1" x14ac:dyDescent="0.3">
      <c r="B1000" s="232"/>
      <c r="D1000" s="240" t="s">
        <v>117</v>
      </c>
      <c r="E1000" s="239" t="s">
        <v>1</v>
      </c>
      <c r="F1000" s="238" t="s">
        <v>1351</v>
      </c>
      <c r="H1000" s="237">
        <v>4.5</v>
      </c>
      <c r="I1000" s="233"/>
      <c r="L1000" s="232"/>
      <c r="M1000" s="231"/>
      <c r="N1000" s="230"/>
      <c r="O1000" s="230"/>
      <c r="P1000" s="230"/>
      <c r="Q1000" s="230"/>
      <c r="R1000" s="230"/>
      <c r="S1000" s="230"/>
      <c r="T1000" s="229"/>
      <c r="AT1000" s="228" t="s">
        <v>117</v>
      </c>
      <c r="AU1000" s="228" t="s">
        <v>42</v>
      </c>
      <c r="AV1000" s="227" t="s">
        <v>42</v>
      </c>
      <c r="AW1000" s="227" t="s">
        <v>19</v>
      </c>
      <c r="AX1000" s="227" t="s">
        <v>37</v>
      </c>
      <c r="AY1000" s="228" t="s">
        <v>108</v>
      </c>
    </row>
    <row r="1001" spans="2:65" s="188" customFormat="1" ht="22.5" customHeight="1" x14ac:dyDescent="0.3">
      <c r="B1001" s="207"/>
      <c r="C1001" s="252" t="s">
        <v>1406</v>
      </c>
      <c r="D1001" s="252" t="s">
        <v>186</v>
      </c>
      <c r="E1001" s="251" t="s">
        <v>1331</v>
      </c>
      <c r="F1001" s="246" t="s">
        <v>1332</v>
      </c>
      <c r="G1001" s="250" t="s">
        <v>113</v>
      </c>
      <c r="H1001" s="249">
        <v>13.75</v>
      </c>
      <c r="I1001" s="248"/>
      <c r="J1001" s="247">
        <f>ROUND(I1001*H1001,2)</f>
        <v>0</v>
      </c>
      <c r="K1001" s="246" t="s">
        <v>114</v>
      </c>
      <c r="L1001" s="245"/>
      <c r="M1001" s="244" t="s">
        <v>1</v>
      </c>
      <c r="N1001" s="243" t="s">
        <v>26</v>
      </c>
      <c r="O1001" s="223"/>
      <c r="P1001" s="222">
        <f>O1001*H1001</f>
        <v>0</v>
      </c>
      <c r="Q1001" s="222">
        <v>1.35E-2</v>
      </c>
      <c r="R1001" s="222">
        <f>Q1001*H1001</f>
        <v>0.18562499999999998</v>
      </c>
      <c r="S1001" s="222">
        <v>0</v>
      </c>
      <c r="T1001" s="221">
        <f>S1001*H1001</f>
        <v>0</v>
      </c>
      <c r="AR1001" s="193" t="s">
        <v>282</v>
      </c>
      <c r="AT1001" s="193" t="s">
        <v>186</v>
      </c>
      <c r="AU1001" s="193" t="s">
        <v>42</v>
      </c>
      <c r="AY1001" s="193" t="s">
        <v>108</v>
      </c>
      <c r="BE1001" s="194">
        <f>IF(N1001="základní",J1001,0)</f>
        <v>0</v>
      </c>
      <c r="BF1001" s="194">
        <f>IF(N1001="snížená",J1001,0)</f>
        <v>0</v>
      </c>
      <c r="BG1001" s="194">
        <f>IF(N1001="zákl. přenesená",J1001,0)</f>
        <v>0</v>
      </c>
      <c r="BH1001" s="194">
        <f>IF(N1001="sníž. přenesená",J1001,0)</f>
        <v>0</v>
      </c>
      <c r="BI1001" s="194">
        <f>IF(N1001="nulová",J1001,0)</f>
        <v>0</v>
      </c>
      <c r="BJ1001" s="193" t="s">
        <v>38</v>
      </c>
      <c r="BK1001" s="194">
        <f>ROUND(I1001*H1001,2)</f>
        <v>0</v>
      </c>
      <c r="BL1001" s="193" t="s">
        <v>195</v>
      </c>
      <c r="BM1001" s="193" t="s">
        <v>1353</v>
      </c>
    </row>
    <row r="1002" spans="2:65" s="227" customFormat="1" x14ac:dyDescent="0.3">
      <c r="B1002" s="232"/>
      <c r="D1002" s="240" t="s">
        <v>117</v>
      </c>
      <c r="F1002" s="238" t="s">
        <v>1354</v>
      </c>
      <c r="H1002" s="237">
        <v>13.75</v>
      </c>
      <c r="I1002" s="233"/>
      <c r="L1002" s="232"/>
      <c r="M1002" s="231"/>
      <c r="N1002" s="230"/>
      <c r="O1002" s="230"/>
      <c r="P1002" s="230"/>
      <c r="Q1002" s="230"/>
      <c r="R1002" s="230"/>
      <c r="S1002" s="230"/>
      <c r="T1002" s="229"/>
      <c r="AT1002" s="228" t="s">
        <v>117</v>
      </c>
      <c r="AU1002" s="228" t="s">
        <v>42</v>
      </c>
      <c r="AV1002" s="227" t="s">
        <v>42</v>
      </c>
      <c r="AW1002" s="227" t="s">
        <v>2</v>
      </c>
      <c r="AX1002" s="227" t="s">
        <v>38</v>
      </c>
      <c r="AY1002" s="228" t="s">
        <v>108</v>
      </c>
    </row>
    <row r="1003" spans="2:65" s="188" customFormat="1" ht="22.5" customHeight="1" x14ac:dyDescent="0.3">
      <c r="B1003" s="207"/>
      <c r="C1003" s="206" t="s">
        <v>1412</v>
      </c>
      <c r="D1003" s="206" t="s">
        <v>110</v>
      </c>
      <c r="E1003" s="205" t="s">
        <v>1356</v>
      </c>
      <c r="F1003" s="200" t="s">
        <v>1357</v>
      </c>
      <c r="G1003" s="204" t="s">
        <v>285</v>
      </c>
      <c r="H1003" s="203">
        <v>12</v>
      </c>
      <c r="I1003" s="202"/>
      <c r="J1003" s="201">
        <f>ROUND(I1003*H1003,2)</f>
        <v>0</v>
      </c>
      <c r="K1003" s="200" t="s">
        <v>114</v>
      </c>
      <c r="L1003" s="189"/>
      <c r="M1003" s="199" t="s">
        <v>1</v>
      </c>
      <c r="N1003" s="224" t="s">
        <v>26</v>
      </c>
      <c r="O1003" s="223"/>
      <c r="P1003" s="222">
        <f>O1003*H1003</f>
        <v>0</v>
      </c>
      <c r="Q1003" s="222">
        <v>6.9999999999999994E-5</v>
      </c>
      <c r="R1003" s="222">
        <f>Q1003*H1003</f>
        <v>8.3999999999999993E-4</v>
      </c>
      <c r="S1003" s="222">
        <v>0</v>
      </c>
      <c r="T1003" s="221">
        <f>S1003*H1003</f>
        <v>0</v>
      </c>
      <c r="AR1003" s="193" t="s">
        <v>195</v>
      </c>
      <c r="AT1003" s="193" t="s">
        <v>110</v>
      </c>
      <c r="AU1003" s="193" t="s">
        <v>42</v>
      </c>
      <c r="AY1003" s="193" t="s">
        <v>108</v>
      </c>
      <c r="BE1003" s="194">
        <f>IF(N1003="základní",J1003,0)</f>
        <v>0</v>
      </c>
      <c r="BF1003" s="194">
        <f>IF(N1003="snížená",J1003,0)</f>
        <v>0</v>
      </c>
      <c r="BG1003" s="194">
        <f>IF(N1003="zákl. přenesená",J1003,0)</f>
        <v>0</v>
      </c>
      <c r="BH1003" s="194">
        <f>IF(N1003="sníž. přenesená",J1003,0)</f>
        <v>0</v>
      </c>
      <c r="BI1003" s="194">
        <f>IF(N1003="nulová",J1003,0)</f>
        <v>0</v>
      </c>
      <c r="BJ1003" s="193" t="s">
        <v>38</v>
      </c>
      <c r="BK1003" s="194">
        <f>ROUND(I1003*H1003,2)</f>
        <v>0</v>
      </c>
      <c r="BL1003" s="193" t="s">
        <v>195</v>
      </c>
      <c r="BM1003" s="193" t="s">
        <v>1358</v>
      </c>
    </row>
    <row r="1004" spans="2:65" s="188" customFormat="1" ht="22.5" customHeight="1" x14ac:dyDescent="0.3">
      <c r="B1004" s="207"/>
      <c r="C1004" s="252" t="s">
        <v>1417</v>
      </c>
      <c r="D1004" s="252" t="s">
        <v>186</v>
      </c>
      <c r="E1004" s="251" t="s">
        <v>1360</v>
      </c>
      <c r="F1004" s="246" t="s">
        <v>1361</v>
      </c>
      <c r="G1004" s="250" t="s">
        <v>285</v>
      </c>
      <c r="H1004" s="249">
        <v>12</v>
      </c>
      <c r="I1004" s="248"/>
      <c r="J1004" s="247">
        <f>ROUND(I1004*H1004,2)</f>
        <v>0</v>
      </c>
      <c r="K1004" s="246" t="s">
        <v>1</v>
      </c>
      <c r="L1004" s="245"/>
      <c r="M1004" s="244" t="s">
        <v>1</v>
      </c>
      <c r="N1004" s="243" t="s">
        <v>26</v>
      </c>
      <c r="O1004" s="223"/>
      <c r="P1004" s="222">
        <f>O1004*H1004</f>
        <v>0</v>
      </c>
      <c r="Q1004" s="222">
        <v>4.4999999999999997E-3</v>
      </c>
      <c r="R1004" s="222">
        <f>Q1004*H1004</f>
        <v>5.3999999999999992E-2</v>
      </c>
      <c r="S1004" s="222">
        <v>0</v>
      </c>
      <c r="T1004" s="221">
        <f>S1004*H1004</f>
        <v>0</v>
      </c>
      <c r="AR1004" s="193" t="s">
        <v>282</v>
      </c>
      <c r="AT1004" s="193" t="s">
        <v>186</v>
      </c>
      <c r="AU1004" s="193" t="s">
        <v>42</v>
      </c>
      <c r="AY1004" s="193" t="s">
        <v>108</v>
      </c>
      <c r="BE1004" s="194">
        <f>IF(N1004="základní",J1004,0)</f>
        <v>0</v>
      </c>
      <c r="BF1004" s="194">
        <f>IF(N1004="snížená",J1004,0)</f>
        <v>0</v>
      </c>
      <c r="BG1004" s="194">
        <f>IF(N1004="zákl. přenesená",J1004,0)</f>
        <v>0</v>
      </c>
      <c r="BH1004" s="194">
        <f>IF(N1004="sníž. přenesená",J1004,0)</f>
        <v>0</v>
      </c>
      <c r="BI1004" s="194">
        <f>IF(N1004="nulová",J1004,0)</f>
        <v>0</v>
      </c>
      <c r="BJ1004" s="193" t="s">
        <v>38</v>
      </c>
      <c r="BK1004" s="194">
        <f>ROUND(I1004*H1004,2)</f>
        <v>0</v>
      </c>
      <c r="BL1004" s="193" t="s">
        <v>195</v>
      </c>
      <c r="BM1004" s="193" t="s">
        <v>1362</v>
      </c>
    </row>
    <row r="1005" spans="2:65" s="188" customFormat="1" ht="22.5" customHeight="1" x14ac:dyDescent="0.3">
      <c r="B1005" s="207"/>
      <c r="C1005" s="206" t="s">
        <v>1423</v>
      </c>
      <c r="D1005" s="206" t="s">
        <v>110</v>
      </c>
      <c r="E1005" s="205" t="s">
        <v>1364</v>
      </c>
      <c r="F1005" s="200" t="s">
        <v>1365</v>
      </c>
      <c r="G1005" s="204" t="s">
        <v>285</v>
      </c>
      <c r="H1005" s="203">
        <v>20</v>
      </c>
      <c r="I1005" s="202"/>
      <c r="J1005" s="201">
        <f>ROUND(I1005*H1005,2)</f>
        <v>0</v>
      </c>
      <c r="K1005" s="200" t="s">
        <v>114</v>
      </c>
      <c r="L1005" s="189"/>
      <c r="M1005" s="199" t="s">
        <v>1</v>
      </c>
      <c r="N1005" s="224" t="s">
        <v>26</v>
      </c>
      <c r="O1005" s="223"/>
      <c r="P1005" s="222">
        <f>O1005*H1005</f>
        <v>0</v>
      </c>
      <c r="Q1005" s="222">
        <v>3.0000000000000001E-5</v>
      </c>
      <c r="R1005" s="222">
        <f>Q1005*H1005</f>
        <v>6.0000000000000006E-4</v>
      </c>
      <c r="S1005" s="222">
        <v>0</v>
      </c>
      <c r="T1005" s="221">
        <f>S1005*H1005</f>
        <v>0</v>
      </c>
      <c r="AR1005" s="193" t="s">
        <v>195</v>
      </c>
      <c r="AT1005" s="193" t="s">
        <v>110</v>
      </c>
      <c r="AU1005" s="193" t="s">
        <v>42</v>
      </c>
      <c r="AY1005" s="193" t="s">
        <v>108</v>
      </c>
      <c r="BE1005" s="194">
        <f>IF(N1005="základní",J1005,0)</f>
        <v>0</v>
      </c>
      <c r="BF1005" s="194">
        <f>IF(N1005="snížená",J1005,0)</f>
        <v>0</v>
      </c>
      <c r="BG1005" s="194">
        <f>IF(N1005="zákl. přenesená",J1005,0)</f>
        <v>0</v>
      </c>
      <c r="BH1005" s="194">
        <f>IF(N1005="sníž. přenesená",J1005,0)</f>
        <v>0</v>
      </c>
      <c r="BI1005" s="194">
        <f>IF(N1005="nulová",J1005,0)</f>
        <v>0</v>
      </c>
      <c r="BJ1005" s="193" t="s">
        <v>38</v>
      </c>
      <c r="BK1005" s="194">
        <f>ROUND(I1005*H1005,2)</f>
        <v>0</v>
      </c>
      <c r="BL1005" s="193" t="s">
        <v>195</v>
      </c>
      <c r="BM1005" s="193" t="s">
        <v>1366</v>
      </c>
    </row>
    <row r="1006" spans="2:65" s="227" customFormat="1" x14ac:dyDescent="0.3">
      <c r="B1006" s="232"/>
      <c r="D1006" s="236" t="s">
        <v>117</v>
      </c>
      <c r="E1006" s="228" t="s">
        <v>1</v>
      </c>
      <c r="F1006" s="235" t="s">
        <v>1200</v>
      </c>
      <c r="H1006" s="234">
        <v>10</v>
      </c>
      <c r="I1006" s="233"/>
      <c r="L1006" s="232"/>
      <c r="M1006" s="231"/>
      <c r="N1006" s="230"/>
      <c r="O1006" s="230"/>
      <c r="P1006" s="230"/>
      <c r="Q1006" s="230"/>
      <c r="R1006" s="230"/>
      <c r="S1006" s="230"/>
      <c r="T1006" s="229"/>
      <c r="AT1006" s="228" t="s">
        <v>117</v>
      </c>
      <c r="AU1006" s="228" t="s">
        <v>42</v>
      </c>
      <c r="AV1006" s="227" t="s">
        <v>42</v>
      </c>
      <c r="AW1006" s="227" t="s">
        <v>19</v>
      </c>
      <c r="AX1006" s="227" t="s">
        <v>37</v>
      </c>
      <c r="AY1006" s="228" t="s">
        <v>108</v>
      </c>
    </row>
    <row r="1007" spans="2:65" s="227" customFormat="1" x14ac:dyDescent="0.3">
      <c r="B1007" s="232"/>
      <c r="D1007" s="240" t="s">
        <v>117</v>
      </c>
      <c r="E1007" s="239" t="s">
        <v>1</v>
      </c>
      <c r="F1007" s="238" t="s">
        <v>1201</v>
      </c>
      <c r="H1007" s="237">
        <v>10</v>
      </c>
      <c r="I1007" s="233"/>
      <c r="L1007" s="232"/>
      <c r="M1007" s="231"/>
      <c r="N1007" s="230"/>
      <c r="O1007" s="230"/>
      <c r="P1007" s="230"/>
      <c r="Q1007" s="230"/>
      <c r="R1007" s="230"/>
      <c r="S1007" s="230"/>
      <c r="T1007" s="229"/>
      <c r="AT1007" s="228" t="s">
        <v>117</v>
      </c>
      <c r="AU1007" s="228" t="s">
        <v>42</v>
      </c>
      <c r="AV1007" s="227" t="s">
        <v>42</v>
      </c>
      <c r="AW1007" s="227" t="s">
        <v>19</v>
      </c>
      <c r="AX1007" s="227" t="s">
        <v>37</v>
      </c>
      <c r="AY1007" s="228" t="s">
        <v>108</v>
      </c>
    </row>
    <row r="1008" spans="2:65" s="188" customFormat="1" ht="22.5" customHeight="1" x14ac:dyDescent="0.3">
      <c r="B1008" s="207"/>
      <c r="C1008" s="252" t="s">
        <v>1429</v>
      </c>
      <c r="D1008" s="252" t="s">
        <v>186</v>
      </c>
      <c r="E1008" s="251" t="s">
        <v>1368</v>
      </c>
      <c r="F1008" s="246" t="s">
        <v>1369</v>
      </c>
      <c r="G1008" s="250" t="s">
        <v>285</v>
      </c>
      <c r="H1008" s="249">
        <v>20</v>
      </c>
      <c r="I1008" s="248"/>
      <c r="J1008" s="247">
        <f>ROUND(I1008*H1008,2)</f>
        <v>0</v>
      </c>
      <c r="K1008" s="246" t="s">
        <v>1</v>
      </c>
      <c r="L1008" s="245"/>
      <c r="M1008" s="244" t="s">
        <v>1</v>
      </c>
      <c r="N1008" s="243" t="s">
        <v>26</v>
      </c>
      <c r="O1008" s="223"/>
      <c r="P1008" s="222">
        <f>O1008*H1008</f>
        <v>0</v>
      </c>
      <c r="Q1008" s="222">
        <v>4.4999999999999997E-3</v>
      </c>
      <c r="R1008" s="222">
        <f>Q1008*H1008</f>
        <v>0.09</v>
      </c>
      <c r="S1008" s="222">
        <v>0</v>
      </c>
      <c r="T1008" s="221">
        <f>S1008*H1008</f>
        <v>0</v>
      </c>
      <c r="AR1008" s="193" t="s">
        <v>282</v>
      </c>
      <c r="AT1008" s="193" t="s">
        <v>186</v>
      </c>
      <c r="AU1008" s="193" t="s">
        <v>42</v>
      </c>
      <c r="AY1008" s="193" t="s">
        <v>108</v>
      </c>
      <c r="BE1008" s="194">
        <f>IF(N1008="základní",J1008,0)</f>
        <v>0</v>
      </c>
      <c r="BF1008" s="194">
        <f>IF(N1008="snížená",J1008,0)</f>
        <v>0</v>
      </c>
      <c r="BG1008" s="194">
        <f>IF(N1008="zákl. přenesená",J1008,0)</f>
        <v>0</v>
      </c>
      <c r="BH1008" s="194">
        <f>IF(N1008="sníž. přenesená",J1008,0)</f>
        <v>0</v>
      </c>
      <c r="BI1008" s="194">
        <f>IF(N1008="nulová",J1008,0)</f>
        <v>0</v>
      </c>
      <c r="BJ1008" s="193" t="s">
        <v>38</v>
      </c>
      <c r="BK1008" s="194">
        <f>ROUND(I1008*H1008,2)</f>
        <v>0</v>
      </c>
      <c r="BL1008" s="193" t="s">
        <v>195</v>
      </c>
      <c r="BM1008" s="193" t="s">
        <v>1370</v>
      </c>
    </row>
    <row r="1009" spans="2:65" s="188" customFormat="1" ht="22.5" customHeight="1" x14ac:dyDescent="0.3">
      <c r="B1009" s="207"/>
      <c r="C1009" s="206" t="s">
        <v>1440</v>
      </c>
      <c r="D1009" s="206" t="s">
        <v>110</v>
      </c>
      <c r="E1009" s="205" t="s">
        <v>1372</v>
      </c>
      <c r="F1009" s="200" t="s">
        <v>1373</v>
      </c>
      <c r="G1009" s="204" t="s">
        <v>285</v>
      </c>
      <c r="H1009" s="203">
        <v>10</v>
      </c>
      <c r="I1009" s="202"/>
      <c r="J1009" s="201">
        <f>ROUND(I1009*H1009,2)</f>
        <v>0</v>
      </c>
      <c r="K1009" s="200" t="s">
        <v>114</v>
      </c>
      <c r="L1009" s="189"/>
      <c r="M1009" s="199" t="s">
        <v>1</v>
      </c>
      <c r="N1009" s="224" t="s">
        <v>26</v>
      </c>
      <c r="O1009" s="223"/>
      <c r="P1009" s="222">
        <f>O1009*H1009</f>
        <v>0</v>
      </c>
      <c r="Q1009" s="222">
        <v>4.0000000000000003E-5</v>
      </c>
      <c r="R1009" s="222">
        <f>Q1009*H1009</f>
        <v>4.0000000000000002E-4</v>
      </c>
      <c r="S1009" s="222">
        <v>0</v>
      </c>
      <c r="T1009" s="221">
        <f>S1009*H1009</f>
        <v>0</v>
      </c>
      <c r="AR1009" s="193" t="s">
        <v>195</v>
      </c>
      <c r="AT1009" s="193" t="s">
        <v>110</v>
      </c>
      <c r="AU1009" s="193" t="s">
        <v>42</v>
      </c>
      <c r="AY1009" s="193" t="s">
        <v>108</v>
      </c>
      <c r="BE1009" s="194">
        <f>IF(N1009="základní",J1009,0)</f>
        <v>0</v>
      </c>
      <c r="BF1009" s="194">
        <f>IF(N1009="snížená",J1009,0)</f>
        <v>0</v>
      </c>
      <c r="BG1009" s="194">
        <f>IF(N1009="zákl. přenesená",J1009,0)</f>
        <v>0</v>
      </c>
      <c r="BH1009" s="194">
        <f>IF(N1009="sníž. přenesená",J1009,0)</f>
        <v>0</v>
      </c>
      <c r="BI1009" s="194">
        <f>IF(N1009="nulová",J1009,0)</f>
        <v>0</v>
      </c>
      <c r="BJ1009" s="193" t="s">
        <v>38</v>
      </c>
      <c r="BK1009" s="194">
        <f>ROUND(I1009*H1009,2)</f>
        <v>0</v>
      </c>
      <c r="BL1009" s="193" t="s">
        <v>195</v>
      </c>
      <c r="BM1009" s="193" t="s">
        <v>1374</v>
      </c>
    </row>
    <row r="1010" spans="2:65" s="227" customFormat="1" x14ac:dyDescent="0.3">
      <c r="B1010" s="232"/>
      <c r="D1010" s="236" t="s">
        <v>117</v>
      </c>
      <c r="E1010" s="228" t="s">
        <v>1</v>
      </c>
      <c r="F1010" s="235" t="s">
        <v>1375</v>
      </c>
      <c r="H1010" s="234">
        <v>5</v>
      </c>
      <c r="I1010" s="233"/>
      <c r="L1010" s="232"/>
      <c r="M1010" s="231"/>
      <c r="N1010" s="230"/>
      <c r="O1010" s="230"/>
      <c r="P1010" s="230"/>
      <c r="Q1010" s="230"/>
      <c r="R1010" s="230"/>
      <c r="S1010" s="230"/>
      <c r="T1010" s="229"/>
      <c r="AT1010" s="228" t="s">
        <v>117</v>
      </c>
      <c r="AU1010" s="228" t="s">
        <v>42</v>
      </c>
      <c r="AV1010" s="227" t="s">
        <v>42</v>
      </c>
      <c r="AW1010" s="227" t="s">
        <v>19</v>
      </c>
      <c r="AX1010" s="227" t="s">
        <v>37</v>
      </c>
      <c r="AY1010" s="228" t="s">
        <v>108</v>
      </c>
    </row>
    <row r="1011" spans="2:65" s="227" customFormat="1" x14ac:dyDescent="0.3">
      <c r="B1011" s="232"/>
      <c r="D1011" s="240" t="s">
        <v>117</v>
      </c>
      <c r="E1011" s="239" t="s">
        <v>1</v>
      </c>
      <c r="F1011" s="238" t="s">
        <v>1376</v>
      </c>
      <c r="H1011" s="237">
        <v>5</v>
      </c>
      <c r="I1011" s="233"/>
      <c r="L1011" s="232"/>
      <c r="M1011" s="231"/>
      <c r="N1011" s="230"/>
      <c r="O1011" s="230"/>
      <c r="P1011" s="230"/>
      <c r="Q1011" s="230"/>
      <c r="R1011" s="230"/>
      <c r="S1011" s="230"/>
      <c r="T1011" s="229"/>
      <c r="AT1011" s="228" t="s">
        <v>117</v>
      </c>
      <c r="AU1011" s="228" t="s">
        <v>42</v>
      </c>
      <c r="AV1011" s="227" t="s">
        <v>42</v>
      </c>
      <c r="AW1011" s="227" t="s">
        <v>19</v>
      </c>
      <c r="AX1011" s="227" t="s">
        <v>37</v>
      </c>
      <c r="AY1011" s="228" t="s">
        <v>108</v>
      </c>
    </row>
    <row r="1012" spans="2:65" s="188" customFormat="1" ht="22.5" customHeight="1" x14ac:dyDescent="0.3">
      <c r="B1012" s="207"/>
      <c r="C1012" s="252" t="s">
        <v>1444</v>
      </c>
      <c r="D1012" s="252" t="s">
        <v>186</v>
      </c>
      <c r="E1012" s="251" t="s">
        <v>1378</v>
      </c>
      <c r="F1012" s="246" t="s">
        <v>1379</v>
      </c>
      <c r="G1012" s="250" t="s">
        <v>285</v>
      </c>
      <c r="H1012" s="249">
        <v>10</v>
      </c>
      <c r="I1012" s="248"/>
      <c r="J1012" s="247">
        <f>ROUND(I1012*H1012,2)</f>
        <v>0</v>
      </c>
      <c r="K1012" s="246" t="s">
        <v>1</v>
      </c>
      <c r="L1012" s="245"/>
      <c r="M1012" s="244" t="s">
        <v>1</v>
      </c>
      <c r="N1012" s="243" t="s">
        <v>26</v>
      </c>
      <c r="O1012" s="223"/>
      <c r="P1012" s="222">
        <f>O1012*H1012</f>
        <v>0</v>
      </c>
      <c r="Q1012" s="222">
        <v>1.2E-2</v>
      </c>
      <c r="R1012" s="222">
        <f>Q1012*H1012</f>
        <v>0.12</v>
      </c>
      <c r="S1012" s="222">
        <v>0</v>
      </c>
      <c r="T1012" s="221">
        <f>S1012*H1012</f>
        <v>0</v>
      </c>
      <c r="AR1012" s="193" t="s">
        <v>282</v>
      </c>
      <c r="AT1012" s="193" t="s">
        <v>186</v>
      </c>
      <c r="AU1012" s="193" t="s">
        <v>42</v>
      </c>
      <c r="AY1012" s="193" t="s">
        <v>108</v>
      </c>
      <c r="BE1012" s="194">
        <f>IF(N1012="základní",J1012,0)</f>
        <v>0</v>
      </c>
      <c r="BF1012" s="194">
        <f>IF(N1012="snížená",J1012,0)</f>
        <v>0</v>
      </c>
      <c r="BG1012" s="194">
        <f>IF(N1012="zákl. přenesená",J1012,0)</f>
        <v>0</v>
      </c>
      <c r="BH1012" s="194">
        <f>IF(N1012="sníž. přenesená",J1012,0)</f>
        <v>0</v>
      </c>
      <c r="BI1012" s="194">
        <f>IF(N1012="nulová",J1012,0)</f>
        <v>0</v>
      </c>
      <c r="BJ1012" s="193" t="s">
        <v>38</v>
      </c>
      <c r="BK1012" s="194">
        <f>ROUND(I1012*H1012,2)</f>
        <v>0</v>
      </c>
      <c r="BL1012" s="193" t="s">
        <v>195</v>
      </c>
      <c r="BM1012" s="193" t="s">
        <v>1380</v>
      </c>
    </row>
    <row r="1013" spans="2:65" s="188" customFormat="1" ht="22.5" customHeight="1" x14ac:dyDescent="0.3">
      <c r="B1013" s="207"/>
      <c r="C1013" s="206" t="s">
        <v>1449</v>
      </c>
      <c r="D1013" s="206" t="s">
        <v>110</v>
      </c>
      <c r="E1013" s="205" t="s">
        <v>1382</v>
      </c>
      <c r="F1013" s="200" t="s">
        <v>1383</v>
      </c>
      <c r="G1013" s="204" t="s">
        <v>113</v>
      </c>
      <c r="H1013" s="203">
        <v>74.438000000000002</v>
      </c>
      <c r="I1013" s="202"/>
      <c r="J1013" s="201">
        <f>ROUND(I1013*H1013,2)</f>
        <v>0</v>
      </c>
      <c r="K1013" s="200" t="s">
        <v>114</v>
      </c>
      <c r="L1013" s="189"/>
      <c r="M1013" s="199" t="s">
        <v>1</v>
      </c>
      <c r="N1013" s="224" t="s">
        <v>26</v>
      </c>
      <c r="O1013" s="223"/>
      <c r="P1013" s="222">
        <f>O1013*H1013</f>
        <v>0</v>
      </c>
      <c r="Q1013" s="222">
        <v>0</v>
      </c>
      <c r="R1013" s="222">
        <f>Q1013*H1013</f>
        <v>0</v>
      </c>
      <c r="S1013" s="222">
        <v>0</v>
      </c>
      <c r="T1013" s="221">
        <f>S1013*H1013</f>
        <v>0</v>
      </c>
      <c r="AR1013" s="193" t="s">
        <v>115</v>
      </c>
      <c r="AT1013" s="193" t="s">
        <v>110</v>
      </c>
      <c r="AU1013" s="193" t="s">
        <v>42</v>
      </c>
      <c r="AY1013" s="193" t="s">
        <v>108</v>
      </c>
      <c r="BE1013" s="194">
        <f>IF(N1013="základní",J1013,0)</f>
        <v>0</v>
      </c>
      <c r="BF1013" s="194">
        <f>IF(N1013="snížená",J1013,0)</f>
        <v>0</v>
      </c>
      <c r="BG1013" s="194">
        <f>IF(N1013="zákl. přenesená",J1013,0)</f>
        <v>0</v>
      </c>
      <c r="BH1013" s="194">
        <f>IF(N1013="sníž. přenesená",J1013,0)</f>
        <v>0</v>
      </c>
      <c r="BI1013" s="194">
        <f>IF(N1013="nulová",J1013,0)</f>
        <v>0</v>
      </c>
      <c r="BJ1013" s="193" t="s">
        <v>38</v>
      </c>
      <c r="BK1013" s="194">
        <f>ROUND(I1013*H1013,2)</f>
        <v>0</v>
      </c>
      <c r="BL1013" s="193" t="s">
        <v>115</v>
      </c>
      <c r="BM1013" s="193" t="s">
        <v>1384</v>
      </c>
    </row>
    <row r="1014" spans="2:65" s="257" customFormat="1" x14ac:dyDescent="0.3">
      <c r="B1014" s="262"/>
      <c r="D1014" s="236" t="s">
        <v>117</v>
      </c>
      <c r="E1014" s="258" t="s">
        <v>1</v>
      </c>
      <c r="F1014" s="264" t="s">
        <v>296</v>
      </c>
      <c r="H1014" s="258" t="s">
        <v>1</v>
      </c>
      <c r="I1014" s="263"/>
      <c r="L1014" s="262"/>
      <c r="M1014" s="261"/>
      <c r="N1014" s="260"/>
      <c r="O1014" s="260"/>
      <c r="P1014" s="260"/>
      <c r="Q1014" s="260"/>
      <c r="R1014" s="260"/>
      <c r="S1014" s="260"/>
      <c r="T1014" s="259"/>
      <c r="AT1014" s="258" t="s">
        <v>117</v>
      </c>
      <c r="AU1014" s="258" t="s">
        <v>42</v>
      </c>
      <c r="AV1014" s="257" t="s">
        <v>38</v>
      </c>
      <c r="AW1014" s="257" t="s">
        <v>19</v>
      </c>
      <c r="AX1014" s="257" t="s">
        <v>37</v>
      </c>
      <c r="AY1014" s="258" t="s">
        <v>108</v>
      </c>
    </row>
    <row r="1015" spans="2:65" s="227" customFormat="1" x14ac:dyDescent="0.3">
      <c r="B1015" s="232"/>
      <c r="D1015" s="236" t="s">
        <v>117</v>
      </c>
      <c r="E1015" s="228" t="s">
        <v>1</v>
      </c>
      <c r="F1015" s="235" t="s">
        <v>1385</v>
      </c>
      <c r="H1015" s="234">
        <v>33.113</v>
      </c>
      <c r="I1015" s="233"/>
      <c r="L1015" s="232"/>
      <c r="M1015" s="231"/>
      <c r="N1015" s="230"/>
      <c r="O1015" s="230"/>
      <c r="P1015" s="230"/>
      <c r="Q1015" s="230"/>
      <c r="R1015" s="230"/>
      <c r="S1015" s="230"/>
      <c r="T1015" s="229"/>
      <c r="AT1015" s="228" t="s">
        <v>117</v>
      </c>
      <c r="AU1015" s="228" t="s">
        <v>42</v>
      </c>
      <c r="AV1015" s="227" t="s">
        <v>42</v>
      </c>
      <c r="AW1015" s="227" t="s">
        <v>19</v>
      </c>
      <c r="AX1015" s="227" t="s">
        <v>37</v>
      </c>
      <c r="AY1015" s="228" t="s">
        <v>108</v>
      </c>
    </row>
    <row r="1016" spans="2:65" s="227" customFormat="1" x14ac:dyDescent="0.3">
      <c r="B1016" s="232"/>
      <c r="D1016" s="236" t="s">
        <v>117</v>
      </c>
      <c r="E1016" s="228" t="s">
        <v>1</v>
      </c>
      <c r="F1016" s="235" t="s">
        <v>1386</v>
      </c>
      <c r="H1016" s="234">
        <v>22.425000000000001</v>
      </c>
      <c r="I1016" s="233"/>
      <c r="L1016" s="232"/>
      <c r="M1016" s="231"/>
      <c r="N1016" s="230"/>
      <c r="O1016" s="230"/>
      <c r="P1016" s="230"/>
      <c r="Q1016" s="230"/>
      <c r="R1016" s="230"/>
      <c r="S1016" s="230"/>
      <c r="T1016" s="229"/>
      <c r="AT1016" s="228" t="s">
        <v>117</v>
      </c>
      <c r="AU1016" s="228" t="s">
        <v>42</v>
      </c>
      <c r="AV1016" s="227" t="s">
        <v>42</v>
      </c>
      <c r="AW1016" s="227" t="s">
        <v>19</v>
      </c>
      <c r="AX1016" s="227" t="s">
        <v>37</v>
      </c>
      <c r="AY1016" s="228" t="s">
        <v>108</v>
      </c>
    </row>
    <row r="1017" spans="2:65" s="227" customFormat="1" ht="27" x14ac:dyDescent="0.3">
      <c r="B1017" s="232"/>
      <c r="D1017" s="240" t="s">
        <v>117</v>
      </c>
      <c r="E1017" s="239" t="s">
        <v>1</v>
      </c>
      <c r="F1017" s="238" t="s">
        <v>1387</v>
      </c>
      <c r="H1017" s="237">
        <v>18.899999999999999</v>
      </c>
      <c r="I1017" s="233"/>
      <c r="L1017" s="232"/>
      <c r="M1017" s="231"/>
      <c r="N1017" s="230"/>
      <c r="O1017" s="230"/>
      <c r="P1017" s="230"/>
      <c r="Q1017" s="230"/>
      <c r="R1017" s="230"/>
      <c r="S1017" s="230"/>
      <c r="T1017" s="229"/>
      <c r="AT1017" s="228" t="s">
        <v>117</v>
      </c>
      <c r="AU1017" s="228" t="s">
        <v>42</v>
      </c>
      <c r="AV1017" s="227" t="s">
        <v>42</v>
      </c>
      <c r="AW1017" s="227" t="s">
        <v>19</v>
      </c>
      <c r="AX1017" s="227" t="s">
        <v>37</v>
      </c>
      <c r="AY1017" s="228" t="s">
        <v>108</v>
      </c>
    </row>
    <row r="1018" spans="2:65" s="188" customFormat="1" ht="31.5" customHeight="1" x14ac:dyDescent="0.3">
      <c r="B1018" s="207"/>
      <c r="C1018" s="252" t="s">
        <v>1454</v>
      </c>
      <c r="D1018" s="252" t="s">
        <v>186</v>
      </c>
      <c r="E1018" s="251" t="s">
        <v>1389</v>
      </c>
      <c r="F1018" s="246" t="s">
        <v>1390</v>
      </c>
      <c r="G1018" s="250" t="s">
        <v>113</v>
      </c>
      <c r="H1018" s="249">
        <v>78.16</v>
      </c>
      <c r="I1018" s="248"/>
      <c r="J1018" s="247">
        <f>ROUND(I1018*H1018,2)</f>
        <v>0</v>
      </c>
      <c r="K1018" s="246" t="s">
        <v>1</v>
      </c>
      <c r="L1018" s="245"/>
      <c r="M1018" s="244" t="s">
        <v>1</v>
      </c>
      <c r="N1018" s="243" t="s">
        <v>26</v>
      </c>
      <c r="O1018" s="223"/>
      <c r="P1018" s="222">
        <f>O1018*H1018</f>
        <v>0</v>
      </c>
      <c r="Q1018" s="222">
        <v>3.0000000000000001E-3</v>
      </c>
      <c r="R1018" s="222">
        <f>Q1018*H1018</f>
        <v>0.23447999999999999</v>
      </c>
      <c r="S1018" s="222">
        <v>0</v>
      </c>
      <c r="T1018" s="221">
        <f>S1018*H1018</f>
        <v>0</v>
      </c>
      <c r="AR1018" s="193" t="s">
        <v>153</v>
      </c>
      <c r="AT1018" s="193" t="s">
        <v>186</v>
      </c>
      <c r="AU1018" s="193" t="s">
        <v>42</v>
      </c>
      <c r="AY1018" s="193" t="s">
        <v>108</v>
      </c>
      <c r="BE1018" s="194">
        <f>IF(N1018="základní",J1018,0)</f>
        <v>0</v>
      </c>
      <c r="BF1018" s="194">
        <f>IF(N1018="snížená",J1018,0)</f>
        <v>0</v>
      </c>
      <c r="BG1018" s="194">
        <f>IF(N1018="zákl. přenesená",J1018,0)</f>
        <v>0</v>
      </c>
      <c r="BH1018" s="194">
        <f>IF(N1018="sníž. přenesená",J1018,0)</f>
        <v>0</v>
      </c>
      <c r="BI1018" s="194">
        <f>IF(N1018="nulová",J1018,0)</f>
        <v>0</v>
      </c>
      <c r="BJ1018" s="193" t="s">
        <v>38</v>
      </c>
      <c r="BK1018" s="194">
        <f>ROUND(I1018*H1018,2)</f>
        <v>0</v>
      </c>
      <c r="BL1018" s="193" t="s">
        <v>115</v>
      </c>
      <c r="BM1018" s="193" t="s">
        <v>1391</v>
      </c>
    </row>
    <row r="1019" spans="2:65" s="188" customFormat="1" ht="27" x14ac:dyDescent="0.3">
      <c r="B1019" s="189"/>
      <c r="D1019" s="236" t="s">
        <v>250</v>
      </c>
      <c r="F1019" s="256" t="s">
        <v>1392</v>
      </c>
      <c r="I1019" s="255"/>
      <c r="L1019" s="189"/>
      <c r="M1019" s="254"/>
      <c r="N1019" s="223"/>
      <c r="O1019" s="223"/>
      <c r="P1019" s="223"/>
      <c r="Q1019" s="223"/>
      <c r="R1019" s="223"/>
      <c r="S1019" s="223"/>
      <c r="T1019" s="253"/>
      <c r="AT1019" s="193" t="s">
        <v>250</v>
      </c>
      <c r="AU1019" s="193" t="s">
        <v>42</v>
      </c>
    </row>
    <row r="1020" spans="2:65" s="227" customFormat="1" x14ac:dyDescent="0.3">
      <c r="B1020" s="232"/>
      <c r="D1020" s="240" t="s">
        <v>117</v>
      </c>
      <c r="F1020" s="238" t="s">
        <v>1393</v>
      </c>
      <c r="H1020" s="237">
        <v>78.16</v>
      </c>
      <c r="I1020" s="233"/>
      <c r="L1020" s="232"/>
      <c r="M1020" s="231"/>
      <c r="N1020" s="230"/>
      <c r="O1020" s="230"/>
      <c r="P1020" s="230"/>
      <c r="Q1020" s="230"/>
      <c r="R1020" s="230"/>
      <c r="S1020" s="230"/>
      <c r="T1020" s="229"/>
      <c r="AT1020" s="228" t="s">
        <v>117</v>
      </c>
      <c r="AU1020" s="228" t="s">
        <v>42</v>
      </c>
      <c r="AV1020" s="227" t="s">
        <v>42</v>
      </c>
      <c r="AW1020" s="227" t="s">
        <v>2</v>
      </c>
      <c r="AX1020" s="227" t="s">
        <v>38</v>
      </c>
      <c r="AY1020" s="228" t="s">
        <v>108</v>
      </c>
    </row>
    <row r="1021" spans="2:65" s="188" customFormat="1" ht="22.5" customHeight="1" x14ac:dyDescent="0.3">
      <c r="B1021" s="207"/>
      <c r="C1021" s="206" t="s">
        <v>1459</v>
      </c>
      <c r="D1021" s="206" t="s">
        <v>110</v>
      </c>
      <c r="E1021" s="205" t="s">
        <v>1395</v>
      </c>
      <c r="F1021" s="200" t="s">
        <v>1396</v>
      </c>
      <c r="G1021" s="204" t="s">
        <v>113</v>
      </c>
      <c r="H1021" s="203">
        <v>18.152999999999999</v>
      </c>
      <c r="I1021" s="202"/>
      <c r="J1021" s="201">
        <f>ROUND(I1021*H1021,2)</f>
        <v>0</v>
      </c>
      <c r="K1021" s="200" t="s">
        <v>114</v>
      </c>
      <c r="L1021" s="189"/>
      <c r="M1021" s="199" t="s">
        <v>1</v>
      </c>
      <c r="N1021" s="224" t="s">
        <v>26</v>
      </c>
      <c r="O1021" s="223"/>
      <c r="P1021" s="222">
        <f>O1021*H1021</f>
        <v>0</v>
      </c>
      <c r="Q1021" s="222">
        <v>0</v>
      </c>
      <c r="R1021" s="222">
        <f>Q1021*H1021</f>
        <v>0</v>
      </c>
      <c r="S1021" s="222">
        <v>0</v>
      </c>
      <c r="T1021" s="221">
        <f>S1021*H1021</f>
        <v>0</v>
      </c>
      <c r="AR1021" s="193" t="s">
        <v>195</v>
      </c>
      <c r="AT1021" s="193" t="s">
        <v>110</v>
      </c>
      <c r="AU1021" s="193" t="s">
        <v>42</v>
      </c>
      <c r="AY1021" s="193" t="s">
        <v>108</v>
      </c>
      <c r="BE1021" s="194">
        <f>IF(N1021="základní",J1021,0)</f>
        <v>0</v>
      </c>
      <c r="BF1021" s="194">
        <f>IF(N1021="snížená",J1021,0)</f>
        <v>0</v>
      </c>
      <c r="BG1021" s="194">
        <f>IF(N1021="zákl. přenesená",J1021,0)</f>
        <v>0</v>
      </c>
      <c r="BH1021" s="194">
        <f>IF(N1021="sníž. přenesená",J1021,0)</f>
        <v>0</v>
      </c>
      <c r="BI1021" s="194">
        <f>IF(N1021="nulová",J1021,0)</f>
        <v>0</v>
      </c>
      <c r="BJ1021" s="193" t="s">
        <v>38</v>
      </c>
      <c r="BK1021" s="194">
        <f>ROUND(I1021*H1021,2)</f>
        <v>0</v>
      </c>
      <c r="BL1021" s="193" t="s">
        <v>195</v>
      </c>
      <c r="BM1021" s="193" t="s">
        <v>1397</v>
      </c>
    </row>
    <row r="1022" spans="2:65" s="257" customFormat="1" x14ac:dyDescent="0.3">
      <c r="B1022" s="262"/>
      <c r="D1022" s="236" t="s">
        <v>117</v>
      </c>
      <c r="E1022" s="258" t="s">
        <v>1</v>
      </c>
      <c r="F1022" s="264" t="s">
        <v>296</v>
      </c>
      <c r="H1022" s="258" t="s">
        <v>1</v>
      </c>
      <c r="I1022" s="263"/>
      <c r="L1022" s="262"/>
      <c r="M1022" s="261"/>
      <c r="N1022" s="260"/>
      <c r="O1022" s="260"/>
      <c r="P1022" s="260"/>
      <c r="Q1022" s="260"/>
      <c r="R1022" s="260"/>
      <c r="S1022" s="260"/>
      <c r="T1022" s="259"/>
      <c r="AT1022" s="258" t="s">
        <v>117</v>
      </c>
      <c r="AU1022" s="258" t="s">
        <v>42</v>
      </c>
      <c r="AV1022" s="257" t="s">
        <v>38</v>
      </c>
      <c r="AW1022" s="257" t="s">
        <v>19</v>
      </c>
      <c r="AX1022" s="257" t="s">
        <v>37</v>
      </c>
      <c r="AY1022" s="258" t="s">
        <v>108</v>
      </c>
    </row>
    <row r="1023" spans="2:65" s="227" customFormat="1" x14ac:dyDescent="0.3">
      <c r="B1023" s="232"/>
      <c r="D1023" s="236" t="s">
        <v>117</v>
      </c>
      <c r="E1023" s="228" t="s">
        <v>1</v>
      </c>
      <c r="F1023" s="235" t="s">
        <v>1398</v>
      </c>
      <c r="H1023" s="234">
        <v>9.9350000000000005</v>
      </c>
      <c r="I1023" s="233"/>
      <c r="L1023" s="232"/>
      <c r="M1023" s="231"/>
      <c r="N1023" s="230"/>
      <c r="O1023" s="230"/>
      <c r="P1023" s="230"/>
      <c r="Q1023" s="230"/>
      <c r="R1023" s="230"/>
      <c r="S1023" s="230"/>
      <c r="T1023" s="229"/>
      <c r="AT1023" s="228" t="s">
        <v>117</v>
      </c>
      <c r="AU1023" s="228" t="s">
        <v>42</v>
      </c>
      <c r="AV1023" s="227" t="s">
        <v>42</v>
      </c>
      <c r="AW1023" s="227" t="s">
        <v>19</v>
      </c>
      <c r="AX1023" s="227" t="s">
        <v>37</v>
      </c>
      <c r="AY1023" s="228" t="s">
        <v>108</v>
      </c>
    </row>
    <row r="1024" spans="2:65" s="227" customFormat="1" x14ac:dyDescent="0.3">
      <c r="B1024" s="232"/>
      <c r="D1024" s="236" t="s">
        <v>117</v>
      </c>
      <c r="E1024" s="228" t="s">
        <v>1</v>
      </c>
      <c r="F1024" s="235" t="s">
        <v>1399</v>
      </c>
      <c r="H1024" s="234">
        <v>6.7549999999999999</v>
      </c>
      <c r="I1024" s="233"/>
      <c r="L1024" s="232"/>
      <c r="M1024" s="231"/>
      <c r="N1024" s="230"/>
      <c r="O1024" s="230"/>
      <c r="P1024" s="230"/>
      <c r="Q1024" s="230"/>
      <c r="R1024" s="230"/>
      <c r="S1024" s="230"/>
      <c r="T1024" s="229"/>
      <c r="AT1024" s="228" t="s">
        <v>117</v>
      </c>
      <c r="AU1024" s="228" t="s">
        <v>42</v>
      </c>
      <c r="AV1024" s="227" t="s">
        <v>42</v>
      </c>
      <c r="AW1024" s="227" t="s">
        <v>19</v>
      </c>
      <c r="AX1024" s="227" t="s">
        <v>37</v>
      </c>
      <c r="AY1024" s="228" t="s">
        <v>108</v>
      </c>
    </row>
    <row r="1025" spans="2:65" s="227" customFormat="1" x14ac:dyDescent="0.3">
      <c r="B1025" s="232"/>
      <c r="D1025" s="240" t="s">
        <v>117</v>
      </c>
      <c r="E1025" s="239" t="s">
        <v>1</v>
      </c>
      <c r="F1025" s="238" t="s">
        <v>1400</v>
      </c>
      <c r="H1025" s="237">
        <v>1.4630000000000001</v>
      </c>
      <c r="I1025" s="233"/>
      <c r="L1025" s="232"/>
      <c r="M1025" s="231"/>
      <c r="N1025" s="230"/>
      <c r="O1025" s="230"/>
      <c r="P1025" s="230"/>
      <c r="Q1025" s="230"/>
      <c r="R1025" s="230"/>
      <c r="S1025" s="230"/>
      <c r="T1025" s="229"/>
      <c r="AT1025" s="228" t="s">
        <v>117</v>
      </c>
      <c r="AU1025" s="228" t="s">
        <v>42</v>
      </c>
      <c r="AV1025" s="227" t="s">
        <v>42</v>
      </c>
      <c r="AW1025" s="227" t="s">
        <v>19</v>
      </c>
      <c r="AX1025" s="227" t="s">
        <v>37</v>
      </c>
      <c r="AY1025" s="228" t="s">
        <v>108</v>
      </c>
    </row>
    <row r="1026" spans="2:65" s="188" customFormat="1" ht="31.5" customHeight="1" x14ac:dyDescent="0.3">
      <c r="B1026" s="207"/>
      <c r="C1026" s="252" t="s">
        <v>1464</v>
      </c>
      <c r="D1026" s="252" t="s">
        <v>186</v>
      </c>
      <c r="E1026" s="251" t="s">
        <v>1402</v>
      </c>
      <c r="F1026" s="246" t="s">
        <v>1403</v>
      </c>
      <c r="G1026" s="250" t="s">
        <v>113</v>
      </c>
      <c r="H1026" s="249">
        <v>19.061</v>
      </c>
      <c r="I1026" s="248"/>
      <c r="J1026" s="247">
        <f>ROUND(I1026*H1026,2)</f>
        <v>0</v>
      </c>
      <c r="K1026" s="246" t="s">
        <v>1</v>
      </c>
      <c r="L1026" s="245"/>
      <c r="M1026" s="244" t="s">
        <v>1</v>
      </c>
      <c r="N1026" s="243" t="s">
        <v>26</v>
      </c>
      <c r="O1026" s="223"/>
      <c r="P1026" s="222">
        <f>O1026*H1026</f>
        <v>0</v>
      </c>
      <c r="Q1026" s="222">
        <v>3.0000000000000001E-3</v>
      </c>
      <c r="R1026" s="222">
        <f>Q1026*H1026</f>
        <v>5.7182999999999998E-2</v>
      </c>
      <c r="S1026" s="222">
        <v>0</v>
      </c>
      <c r="T1026" s="221">
        <f>S1026*H1026</f>
        <v>0</v>
      </c>
      <c r="AR1026" s="193" t="s">
        <v>153</v>
      </c>
      <c r="AT1026" s="193" t="s">
        <v>186</v>
      </c>
      <c r="AU1026" s="193" t="s">
        <v>42</v>
      </c>
      <c r="AY1026" s="193" t="s">
        <v>108</v>
      </c>
      <c r="BE1026" s="194">
        <f>IF(N1026="základní",J1026,0)</f>
        <v>0</v>
      </c>
      <c r="BF1026" s="194">
        <f>IF(N1026="snížená",J1026,0)</f>
        <v>0</v>
      </c>
      <c r="BG1026" s="194">
        <f>IF(N1026="zákl. přenesená",J1026,0)</f>
        <v>0</v>
      </c>
      <c r="BH1026" s="194">
        <f>IF(N1026="sníž. přenesená",J1026,0)</f>
        <v>0</v>
      </c>
      <c r="BI1026" s="194">
        <f>IF(N1026="nulová",J1026,0)</f>
        <v>0</v>
      </c>
      <c r="BJ1026" s="193" t="s">
        <v>38</v>
      </c>
      <c r="BK1026" s="194">
        <f>ROUND(I1026*H1026,2)</f>
        <v>0</v>
      </c>
      <c r="BL1026" s="193" t="s">
        <v>115</v>
      </c>
      <c r="BM1026" s="193" t="s">
        <v>1404</v>
      </c>
    </row>
    <row r="1027" spans="2:65" s="188" customFormat="1" ht="27" x14ac:dyDescent="0.3">
      <c r="B1027" s="189"/>
      <c r="D1027" s="236" t="s">
        <v>250</v>
      </c>
      <c r="F1027" s="256" t="s">
        <v>1392</v>
      </c>
      <c r="I1027" s="255"/>
      <c r="L1027" s="189"/>
      <c r="M1027" s="254"/>
      <c r="N1027" s="223"/>
      <c r="O1027" s="223"/>
      <c r="P1027" s="223"/>
      <c r="Q1027" s="223"/>
      <c r="R1027" s="223"/>
      <c r="S1027" s="223"/>
      <c r="T1027" s="253"/>
      <c r="AT1027" s="193" t="s">
        <v>250</v>
      </c>
      <c r="AU1027" s="193" t="s">
        <v>42</v>
      </c>
    </row>
    <row r="1028" spans="2:65" s="227" customFormat="1" x14ac:dyDescent="0.3">
      <c r="B1028" s="232"/>
      <c r="D1028" s="240" t="s">
        <v>117</v>
      </c>
      <c r="F1028" s="238" t="s">
        <v>1405</v>
      </c>
      <c r="H1028" s="237">
        <v>19.061</v>
      </c>
      <c r="I1028" s="233"/>
      <c r="L1028" s="232"/>
      <c r="M1028" s="231"/>
      <c r="N1028" s="230"/>
      <c r="O1028" s="230"/>
      <c r="P1028" s="230"/>
      <c r="Q1028" s="230"/>
      <c r="R1028" s="230"/>
      <c r="S1028" s="230"/>
      <c r="T1028" s="229"/>
      <c r="AT1028" s="228" t="s">
        <v>117</v>
      </c>
      <c r="AU1028" s="228" t="s">
        <v>42</v>
      </c>
      <c r="AV1028" s="227" t="s">
        <v>42</v>
      </c>
      <c r="AW1028" s="227" t="s">
        <v>2</v>
      </c>
      <c r="AX1028" s="227" t="s">
        <v>38</v>
      </c>
      <c r="AY1028" s="228" t="s">
        <v>108</v>
      </c>
    </row>
    <row r="1029" spans="2:65" s="188" customFormat="1" ht="22.5" customHeight="1" x14ac:dyDescent="0.3">
      <c r="B1029" s="207"/>
      <c r="C1029" s="206" t="s">
        <v>1468</v>
      </c>
      <c r="D1029" s="206" t="s">
        <v>110</v>
      </c>
      <c r="E1029" s="205" t="s">
        <v>1407</v>
      </c>
      <c r="F1029" s="200" t="s">
        <v>1408</v>
      </c>
      <c r="G1029" s="204" t="s">
        <v>170</v>
      </c>
      <c r="H1029" s="203">
        <v>3.0449999999999999</v>
      </c>
      <c r="I1029" s="202"/>
      <c r="J1029" s="201">
        <f>ROUND(I1029*H1029,2)</f>
        <v>0</v>
      </c>
      <c r="K1029" s="200" t="s">
        <v>114</v>
      </c>
      <c r="L1029" s="189"/>
      <c r="M1029" s="199" t="s">
        <v>1</v>
      </c>
      <c r="N1029" s="224" t="s">
        <v>26</v>
      </c>
      <c r="O1029" s="223"/>
      <c r="P1029" s="222">
        <f>O1029*H1029</f>
        <v>0</v>
      </c>
      <c r="Q1029" s="222">
        <v>0</v>
      </c>
      <c r="R1029" s="222">
        <f>Q1029*H1029</f>
        <v>0</v>
      </c>
      <c r="S1029" s="222">
        <v>0</v>
      </c>
      <c r="T1029" s="221">
        <f>S1029*H1029</f>
        <v>0</v>
      </c>
      <c r="AR1029" s="193" t="s">
        <v>195</v>
      </c>
      <c r="AT1029" s="193" t="s">
        <v>110</v>
      </c>
      <c r="AU1029" s="193" t="s">
        <v>42</v>
      </c>
      <c r="AY1029" s="193" t="s">
        <v>108</v>
      </c>
      <c r="BE1029" s="194">
        <f>IF(N1029="základní",J1029,0)</f>
        <v>0</v>
      </c>
      <c r="BF1029" s="194">
        <f>IF(N1029="snížená",J1029,0)</f>
        <v>0</v>
      </c>
      <c r="BG1029" s="194">
        <f>IF(N1029="zákl. přenesená",J1029,0)</f>
        <v>0</v>
      </c>
      <c r="BH1029" s="194">
        <f>IF(N1029="sníž. přenesená",J1029,0)</f>
        <v>0</v>
      </c>
      <c r="BI1029" s="194">
        <f>IF(N1029="nulová",J1029,0)</f>
        <v>0</v>
      </c>
      <c r="BJ1029" s="193" t="s">
        <v>38</v>
      </c>
      <c r="BK1029" s="194">
        <f>ROUND(I1029*H1029,2)</f>
        <v>0</v>
      </c>
      <c r="BL1029" s="193" t="s">
        <v>195</v>
      </c>
      <c r="BM1029" s="193" t="s">
        <v>1409</v>
      </c>
    </row>
    <row r="1030" spans="2:65" s="208" customFormat="1" ht="29.85" customHeight="1" x14ac:dyDescent="0.3">
      <c r="B1030" s="216"/>
      <c r="D1030" s="220" t="s">
        <v>36</v>
      </c>
      <c r="E1030" s="219" t="s">
        <v>1410</v>
      </c>
      <c r="F1030" s="219" t="s">
        <v>1411</v>
      </c>
      <c r="I1030" s="218"/>
      <c r="J1030" s="217">
        <f>BK1030</f>
        <v>0</v>
      </c>
      <c r="L1030" s="216"/>
      <c r="M1030" s="215"/>
      <c r="N1030" s="213"/>
      <c r="O1030" s="213"/>
      <c r="P1030" s="214">
        <f>SUM(P1031:P1087)</f>
        <v>0</v>
      </c>
      <c r="Q1030" s="213"/>
      <c r="R1030" s="214">
        <f>SUM(R1031:R1087)</f>
        <v>0.67072332000000012</v>
      </c>
      <c r="S1030" s="213"/>
      <c r="T1030" s="212">
        <f>SUM(T1031:T1087)</f>
        <v>0.85468200000000016</v>
      </c>
      <c r="AR1030" s="210" t="s">
        <v>42</v>
      </c>
      <c r="AT1030" s="211" t="s">
        <v>36</v>
      </c>
      <c r="AU1030" s="211" t="s">
        <v>38</v>
      </c>
      <c r="AY1030" s="210" t="s">
        <v>108</v>
      </c>
      <c r="BK1030" s="209">
        <f>SUM(BK1031:BK1087)</f>
        <v>0</v>
      </c>
    </row>
    <row r="1031" spans="2:65" s="188" customFormat="1" ht="22.5" customHeight="1" x14ac:dyDescent="0.3">
      <c r="B1031" s="207"/>
      <c r="C1031" s="206" t="s">
        <v>1473</v>
      </c>
      <c r="D1031" s="206" t="s">
        <v>110</v>
      </c>
      <c r="E1031" s="205" t="s">
        <v>1413</v>
      </c>
      <c r="F1031" s="200" t="s">
        <v>1414</v>
      </c>
      <c r="G1031" s="204" t="s">
        <v>113</v>
      </c>
      <c r="H1031" s="203">
        <v>7.92</v>
      </c>
      <c r="I1031" s="202"/>
      <c r="J1031" s="201">
        <f>ROUND(I1031*H1031,2)</f>
        <v>0</v>
      </c>
      <c r="K1031" s="200" t="s">
        <v>114</v>
      </c>
      <c r="L1031" s="189"/>
      <c r="M1031" s="199" t="s">
        <v>1</v>
      </c>
      <c r="N1031" s="224" t="s">
        <v>26</v>
      </c>
      <c r="O1031" s="223"/>
      <c r="P1031" s="222">
        <f>O1031*H1031</f>
        <v>0</v>
      </c>
      <c r="Q1031" s="222">
        <v>0</v>
      </c>
      <c r="R1031" s="222">
        <f>Q1031*H1031</f>
        <v>0</v>
      </c>
      <c r="S1031" s="222">
        <v>5.94E-3</v>
      </c>
      <c r="T1031" s="221">
        <f>S1031*H1031</f>
        <v>4.7044799999999998E-2</v>
      </c>
      <c r="AR1031" s="193" t="s">
        <v>195</v>
      </c>
      <c r="AT1031" s="193" t="s">
        <v>110</v>
      </c>
      <c r="AU1031" s="193" t="s">
        <v>42</v>
      </c>
      <c r="AY1031" s="193" t="s">
        <v>108</v>
      </c>
      <c r="BE1031" s="194">
        <f>IF(N1031="základní",J1031,0)</f>
        <v>0</v>
      </c>
      <c r="BF1031" s="194">
        <f>IF(N1031="snížená",J1031,0)</f>
        <v>0</v>
      </c>
      <c r="BG1031" s="194">
        <f>IF(N1031="zákl. přenesená",J1031,0)</f>
        <v>0</v>
      </c>
      <c r="BH1031" s="194">
        <f>IF(N1031="sníž. přenesená",J1031,0)</f>
        <v>0</v>
      </c>
      <c r="BI1031" s="194">
        <f>IF(N1031="nulová",J1031,0)</f>
        <v>0</v>
      </c>
      <c r="BJ1031" s="193" t="s">
        <v>38</v>
      </c>
      <c r="BK1031" s="194">
        <f>ROUND(I1031*H1031,2)</f>
        <v>0</v>
      </c>
      <c r="BL1031" s="193" t="s">
        <v>195</v>
      </c>
      <c r="BM1031" s="193" t="s">
        <v>1415</v>
      </c>
    </row>
    <row r="1032" spans="2:65" s="227" customFormat="1" x14ac:dyDescent="0.3">
      <c r="B1032" s="232"/>
      <c r="D1032" s="240" t="s">
        <v>117</v>
      </c>
      <c r="E1032" s="239" t="s">
        <v>1</v>
      </c>
      <c r="F1032" s="238" t="s">
        <v>1416</v>
      </c>
      <c r="H1032" s="237">
        <v>7.92</v>
      </c>
      <c r="I1032" s="233"/>
      <c r="L1032" s="232"/>
      <c r="M1032" s="231"/>
      <c r="N1032" s="230"/>
      <c r="O1032" s="230"/>
      <c r="P1032" s="230"/>
      <c r="Q1032" s="230"/>
      <c r="R1032" s="230"/>
      <c r="S1032" s="230"/>
      <c r="T1032" s="229"/>
      <c r="AT1032" s="228" t="s">
        <v>117</v>
      </c>
      <c r="AU1032" s="228" t="s">
        <v>42</v>
      </c>
      <c r="AV1032" s="227" t="s">
        <v>42</v>
      </c>
      <c r="AW1032" s="227" t="s">
        <v>19</v>
      </c>
      <c r="AX1032" s="227" t="s">
        <v>37</v>
      </c>
      <c r="AY1032" s="228" t="s">
        <v>108</v>
      </c>
    </row>
    <row r="1033" spans="2:65" s="188" customFormat="1" ht="22.5" customHeight="1" x14ac:dyDescent="0.3">
      <c r="B1033" s="207"/>
      <c r="C1033" s="206" t="s">
        <v>1477</v>
      </c>
      <c r="D1033" s="206" t="s">
        <v>110</v>
      </c>
      <c r="E1033" s="205" t="s">
        <v>1418</v>
      </c>
      <c r="F1033" s="200" t="s">
        <v>1419</v>
      </c>
      <c r="G1033" s="204" t="s">
        <v>400</v>
      </c>
      <c r="H1033" s="203">
        <v>9.36</v>
      </c>
      <c r="I1033" s="202"/>
      <c r="J1033" s="201">
        <f>ROUND(I1033*H1033,2)</f>
        <v>0</v>
      </c>
      <c r="K1033" s="200" t="s">
        <v>114</v>
      </c>
      <c r="L1033" s="189"/>
      <c r="M1033" s="199" t="s">
        <v>1</v>
      </c>
      <c r="N1033" s="224" t="s">
        <v>26</v>
      </c>
      <c r="O1033" s="223"/>
      <c r="P1033" s="222">
        <f>O1033*H1033</f>
        <v>0</v>
      </c>
      <c r="Q1033" s="222">
        <v>0</v>
      </c>
      <c r="R1033" s="222">
        <f>Q1033*H1033</f>
        <v>0</v>
      </c>
      <c r="S1033" s="222">
        <v>0</v>
      </c>
      <c r="T1033" s="221">
        <f>S1033*H1033</f>
        <v>0</v>
      </c>
      <c r="AR1033" s="193" t="s">
        <v>195</v>
      </c>
      <c r="AT1033" s="193" t="s">
        <v>110</v>
      </c>
      <c r="AU1033" s="193" t="s">
        <v>42</v>
      </c>
      <c r="AY1033" s="193" t="s">
        <v>108</v>
      </c>
      <c r="BE1033" s="194">
        <f>IF(N1033="základní",J1033,0)</f>
        <v>0</v>
      </c>
      <c r="BF1033" s="194">
        <f>IF(N1033="snížená",J1033,0)</f>
        <v>0</v>
      </c>
      <c r="BG1033" s="194">
        <f>IF(N1033="zákl. přenesená",J1033,0)</f>
        <v>0</v>
      </c>
      <c r="BH1033" s="194">
        <f>IF(N1033="sníž. přenesená",J1033,0)</f>
        <v>0</v>
      </c>
      <c r="BI1033" s="194">
        <f>IF(N1033="nulová",J1033,0)</f>
        <v>0</v>
      </c>
      <c r="BJ1033" s="193" t="s">
        <v>38</v>
      </c>
      <c r="BK1033" s="194">
        <f>ROUND(I1033*H1033,2)</f>
        <v>0</v>
      </c>
      <c r="BL1033" s="193" t="s">
        <v>195</v>
      </c>
      <c r="BM1033" s="193" t="s">
        <v>1420</v>
      </c>
    </row>
    <row r="1034" spans="2:65" s="227" customFormat="1" x14ac:dyDescent="0.3">
      <c r="B1034" s="232"/>
      <c r="D1034" s="236" t="s">
        <v>117</v>
      </c>
      <c r="E1034" s="228" t="s">
        <v>1</v>
      </c>
      <c r="F1034" s="235" t="s">
        <v>1421</v>
      </c>
      <c r="H1034" s="234">
        <v>7.92</v>
      </c>
      <c r="I1034" s="233"/>
      <c r="L1034" s="232"/>
      <c r="M1034" s="231"/>
      <c r="N1034" s="230"/>
      <c r="O1034" s="230"/>
      <c r="P1034" s="230"/>
      <c r="Q1034" s="230"/>
      <c r="R1034" s="230"/>
      <c r="S1034" s="230"/>
      <c r="T1034" s="229"/>
      <c r="AT1034" s="228" t="s">
        <v>117</v>
      </c>
      <c r="AU1034" s="228" t="s">
        <v>42</v>
      </c>
      <c r="AV1034" s="227" t="s">
        <v>42</v>
      </c>
      <c r="AW1034" s="227" t="s">
        <v>19</v>
      </c>
      <c r="AX1034" s="227" t="s">
        <v>37</v>
      </c>
      <c r="AY1034" s="228" t="s">
        <v>108</v>
      </c>
    </row>
    <row r="1035" spans="2:65" s="227" customFormat="1" x14ac:dyDescent="0.3">
      <c r="B1035" s="232"/>
      <c r="D1035" s="240" t="s">
        <v>117</v>
      </c>
      <c r="E1035" s="239" t="s">
        <v>1</v>
      </c>
      <c r="F1035" s="238" t="s">
        <v>1422</v>
      </c>
      <c r="H1035" s="237">
        <v>1.44</v>
      </c>
      <c r="I1035" s="233"/>
      <c r="L1035" s="232"/>
      <c r="M1035" s="231"/>
      <c r="N1035" s="230"/>
      <c r="O1035" s="230"/>
      <c r="P1035" s="230"/>
      <c r="Q1035" s="230"/>
      <c r="R1035" s="230"/>
      <c r="S1035" s="230"/>
      <c r="T1035" s="229"/>
      <c r="AT1035" s="228" t="s">
        <v>117</v>
      </c>
      <c r="AU1035" s="228" t="s">
        <v>42</v>
      </c>
      <c r="AV1035" s="227" t="s">
        <v>42</v>
      </c>
      <c r="AW1035" s="227" t="s">
        <v>19</v>
      </c>
      <c r="AX1035" s="227" t="s">
        <v>37</v>
      </c>
      <c r="AY1035" s="228" t="s">
        <v>108</v>
      </c>
    </row>
    <row r="1036" spans="2:65" s="188" customFormat="1" ht="22.5" customHeight="1" x14ac:dyDescent="0.3">
      <c r="B1036" s="207"/>
      <c r="C1036" s="252" t="s">
        <v>1481</v>
      </c>
      <c r="D1036" s="252" t="s">
        <v>186</v>
      </c>
      <c r="E1036" s="251" t="s">
        <v>1424</v>
      </c>
      <c r="F1036" s="246" t="s">
        <v>1425</v>
      </c>
      <c r="G1036" s="250" t="s">
        <v>113</v>
      </c>
      <c r="H1036" s="249">
        <v>10.763999999999999</v>
      </c>
      <c r="I1036" s="248"/>
      <c r="J1036" s="247">
        <f>ROUND(I1036*H1036,2)</f>
        <v>0</v>
      </c>
      <c r="K1036" s="246" t="s">
        <v>114</v>
      </c>
      <c r="L1036" s="245"/>
      <c r="M1036" s="244" t="s">
        <v>1</v>
      </c>
      <c r="N1036" s="243" t="s">
        <v>26</v>
      </c>
      <c r="O1036" s="223"/>
      <c r="P1036" s="222">
        <f>O1036*H1036</f>
        <v>0</v>
      </c>
      <c r="Q1036" s="222">
        <v>3.8000000000000002E-4</v>
      </c>
      <c r="R1036" s="222">
        <f>Q1036*H1036</f>
        <v>4.0903199999999997E-3</v>
      </c>
      <c r="S1036" s="222">
        <v>0</v>
      </c>
      <c r="T1036" s="221">
        <f>S1036*H1036</f>
        <v>0</v>
      </c>
      <c r="AR1036" s="193" t="s">
        <v>282</v>
      </c>
      <c r="AT1036" s="193" t="s">
        <v>186</v>
      </c>
      <c r="AU1036" s="193" t="s">
        <v>42</v>
      </c>
      <c r="AY1036" s="193" t="s">
        <v>108</v>
      </c>
      <c r="BE1036" s="194">
        <f>IF(N1036="základní",J1036,0)</f>
        <v>0</v>
      </c>
      <c r="BF1036" s="194">
        <f>IF(N1036="snížená",J1036,0)</f>
        <v>0</v>
      </c>
      <c r="BG1036" s="194">
        <f>IF(N1036="zákl. přenesená",J1036,0)</f>
        <v>0</v>
      </c>
      <c r="BH1036" s="194">
        <f>IF(N1036="sníž. přenesená",J1036,0)</f>
        <v>0</v>
      </c>
      <c r="BI1036" s="194">
        <f>IF(N1036="nulová",J1036,0)</f>
        <v>0</v>
      </c>
      <c r="BJ1036" s="193" t="s">
        <v>38</v>
      </c>
      <c r="BK1036" s="194">
        <f>ROUND(I1036*H1036,2)</f>
        <v>0</v>
      </c>
      <c r="BL1036" s="193" t="s">
        <v>195</v>
      </c>
      <c r="BM1036" s="193" t="s">
        <v>1426</v>
      </c>
    </row>
    <row r="1037" spans="2:65" s="188" customFormat="1" ht="94.5" x14ac:dyDescent="0.3">
      <c r="B1037" s="189"/>
      <c r="D1037" s="236" t="s">
        <v>250</v>
      </c>
      <c r="F1037" s="256" t="s">
        <v>1427</v>
      </c>
      <c r="I1037" s="255"/>
      <c r="L1037" s="189"/>
      <c r="M1037" s="254"/>
      <c r="N1037" s="223"/>
      <c r="O1037" s="223"/>
      <c r="P1037" s="223"/>
      <c r="Q1037" s="223"/>
      <c r="R1037" s="223"/>
      <c r="S1037" s="223"/>
      <c r="T1037" s="253"/>
      <c r="AT1037" s="193" t="s">
        <v>250</v>
      </c>
      <c r="AU1037" s="193" t="s">
        <v>42</v>
      </c>
    </row>
    <row r="1038" spans="2:65" s="227" customFormat="1" x14ac:dyDescent="0.3">
      <c r="B1038" s="232"/>
      <c r="D1038" s="240" t="s">
        <v>117</v>
      </c>
      <c r="F1038" s="238" t="s">
        <v>1428</v>
      </c>
      <c r="H1038" s="237">
        <v>10.763999999999999</v>
      </c>
      <c r="I1038" s="233"/>
      <c r="L1038" s="232"/>
      <c r="M1038" s="231"/>
      <c r="N1038" s="230"/>
      <c r="O1038" s="230"/>
      <c r="P1038" s="230"/>
      <c r="Q1038" s="230"/>
      <c r="R1038" s="230"/>
      <c r="S1038" s="230"/>
      <c r="T1038" s="229"/>
      <c r="AT1038" s="228" t="s">
        <v>117</v>
      </c>
      <c r="AU1038" s="228" t="s">
        <v>42</v>
      </c>
      <c r="AV1038" s="227" t="s">
        <v>42</v>
      </c>
      <c r="AW1038" s="227" t="s">
        <v>2</v>
      </c>
      <c r="AX1038" s="227" t="s">
        <v>38</v>
      </c>
      <c r="AY1038" s="228" t="s">
        <v>108</v>
      </c>
    </row>
    <row r="1039" spans="2:65" s="188" customFormat="1" ht="22.5" customHeight="1" x14ac:dyDescent="0.3">
      <c r="B1039" s="207"/>
      <c r="C1039" s="206" t="s">
        <v>1487</v>
      </c>
      <c r="D1039" s="206" t="s">
        <v>110</v>
      </c>
      <c r="E1039" s="205" t="s">
        <v>1430</v>
      </c>
      <c r="F1039" s="200" t="s">
        <v>1431</v>
      </c>
      <c r="G1039" s="204" t="s">
        <v>400</v>
      </c>
      <c r="H1039" s="203">
        <v>60.11</v>
      </c>
      <c r="I1039" s="202"/>
      <c r="J1039" s="201">
        <f>ROUND(I1039*H1039,2)</f>
        <v>0</v>
      </c>
      <c r="K1039" s="200" t="s">
        <v>114</v>
      </c>
      <c r="L1039" s="189"/>
      <c r="M1039" s="199" t="s">
        <v>1</v>
      </c>
      <c r="N1039" s="224" t="s">
        <v>26</v>
      </c>
      <c r="O1039" s="223"/>
      <c r="P1039" s="222">
        <f>O1039*H1039</f>
        <v>0</v>
      </c>
      <c r="Q1039" s="222">
        <v>0</v>
      </c>
      <c r="R1039" s="222">
        <f>Q1039*H1039</f>
        <v>0</v>
      </c>
      <c r="S1039" s="222">
        <v>1.67E-3</v>
      </c>
      <c r="T1039" s="221">
        <f>S1039*H1039</f>
        <v>0.10038370000000001</v>
      </c>
      <c r="AR1039" s="193" t="s">
        <v>195</v>
      </c>
      <c r="AT1039" s="193" t="s">
        <v>110</v>
      </c>
      <c r="AU1039" s="193" t="s">
        <v>42</v>
      </c>
      <c r="AY1039" s="193" t="s">
        <v>108</v>
      </c>
      <c r="BE1039" s="194">
        <f>IF(N1039="základní",J1039,0)</f>
        <v>0</v>
      </c>
      <c r="BF1039" s="194">
        <f>IF(N1039="snížená",J1039,0)</f>
        <v>0</v>
      </c>
      <c r="BG1039" s="194">
        <f>IF(N1039="zákl. přenesená",J1039,0)</f>
        <v>0</v>
      </c>
      <c r="BH1039" s="194">
        <f>IF(N1039="sníž. přenesená",J1039,0)</f>
        <v>0</v>
      </c>
      <c r="BI1039" s="194">
        <f>IF(N1039="nulová",J1039,0)</f>
        <v>0</v>
      </c>
      <c r="BJ1039" s="193" t="s">
        <v>38</v>
      </c>
      <c r="BK1039" s="194">
        <f>ROUND(I1039*H1039,2)</f>
        <v>0</v>
      </c>
      <c r="BL1039" s="193" t="s">
        <v>195</v>
      </c>
      <c r="BM1039" s="193" t="s">
        <v>1432</v>
      </c>
    </row>
    <row r="1040" spans="2:65" s="257" customFormat="1" x14ac:dyDescent="0.3">
      <c r="B1040" s="262"/>
      <c r="D1040" s="236" t="s">
        <v>117</v>
      </c>
      <c r="E1040" s="258" t="s">
        <v>1</v>
      </c>
      <c r="F1040" s="264" t="s">
        <v>556</v>
      </c>
      <c r="H1040" s="258" t="s">
        <v>1</v>
      </c>
      <c r="I1040" s="263"/>
      <c r="L1040" s="262"/>
      <c r="M1040" s="261"/>
      <c r="N1040" s="260"/>
      <c r="O1040" s="260"/>
      <c r="P1040" s="260"/>
      <c r="Q1040" s="260"/>
      <c r="R1040" s="260"/>
      <c r="S1040" s="260"/>
      <c r="T1040" s="259"/>
      <c r="AT1040" s="258" t="s">
        <v>117</v>
      </c>
      <c r="AU1040" s="258" t="s">
        <v>42</v>
      </c>
      <c r="AV1040" s="257" t="s">
        <v>38</v>
      </c>
      <c r="AW1040" s="257" t="s">
        <v>19</v>
      </c>
      <c r="AX1040" s="257" t="s">
        <v>37</v>
      </c>
      <c r="AY1040" s="258" t="s">
        <v>108</v>
      </c>
    </row>
    <row r="1041" spans="2:65" s="227" customFormat="1" x14ac:dyDescent="0.3">
      <c r="B1041" s="232"/>
      <c r="D1041" s="236" t="s">
        <v>117</v>
      </c>
      <c r="E1041" s="228" t="s">
        <v>1</v>
      </c>
      <c r="F1041" s="235" t="s">
        <v>1433</v>
      </c>
      <c r="H1041" s="234">
        <v>4.2</v>
      </c>
      <c r="I1041" s="233"/>
      <c r="L1041" s="232"/>
      <c r="M1041" s="231"/>
      <c r="N1041" s="230"/>
      <c r="O1041" s="230"/>
      <c r="P1041" s="230"/>
      <c r="Q1041" s="230"/>
      <c r="R1041" s="230"/>
      <c r="S1041" s="230"/>
      <c r="T1041" s="229"/>
      <c r="AT1041" s="228" t="s">
        <v>117</v>
      </c>
      <c r="AU1041" s="228" t="s">
        <v>42</v>
      </c>
      <c r="AV1041" s="227" t="s">
        <v>42</v>
      </c>
      <c r="AW1041" s="227" t="s">
        <v>19</v>
      </c>
      <c r="AX1041" s="227" t="s">
        <v>37</v>
      </c>
      <c r="AY1041" s="228" t="s">
        <v>108</v>
      </c>
    </row>
    <row r="1042" spans="2:65" s="227" customFormat="1" x14ac:dyDescent="0.3">
      <c r="B1042" s="232"/>
      <c r="D1042" s="236" t="s">
        <v>117</v>
      </c>
      <c r="E1042" s="228" t="s">
        <v>1</v>
      </c>
      <c r="F1042" s="235" t="s">
        <v>1434</v>
      </c>
      <c r="H1042" s="234">
        <v>10.64</v>
      </c>
      <c r="I1042" s="233"/>
      <c r="L1042" s="232"/>
      <c r="M1042" s="231"/>
      <c r="N1042" s="230"/>
      <c r="O1042" s="230"/>
      <c r="P1042" s="230"/>
      <c r="Q1042" s="230"/>
      <c r="R1042" s="230"/>
      <c r="S1042" s="230"/>
      <c r="T1042" s="229"/>
      <c r="AT1042" s="228" t="s">
        <v>117</v>
      </c>
      <c r="AU1042" s="228" t="s">
        <v>42</v>
      </c>
      <c r="AV1042" s="227" t="s">
        <v>42</v>
      </c>
      <c r="AW1042" s="227" t="s">
        <v>19</v>
      </c>
      <c r="AX1042" s="227" t="s">
        <v>37</v>
      </c>
      <c r="AY1042" s="228" t="s">
        <v>108</v>
      </c>
    </row>
    <row r="1043" spans="2:65" s="227" customFormat="1" x14ac:dyDescent="0.3">
      <c r="B1043" s="232"/>
      <c r="D1043" s="236" t="s">
        <v>117</v>
      </c>
      <c r="E1043" s="228" t="s">
        <v>1</v>
      </c>
      <c r="F1043" s="235" t="s">
        <v>1435</v>
      </c>
      <c r="H1043" s="234">
        <v>12.42</v>
      </c>
      <c r="I1043" s="233"/>
      <c r="L1043" s="232"/>
      <c r="M1043" s="231"/>
      <c r="N1043" s="230"/>
      <c r="O1043" s="230"/>
      <c r="P1043" s="230"/>
      <c r="Q1043" s="230"/>
      <c r="R1043" s="230"/>
      <c r="S1043" s="230"/>
      <c r="T1043" s="229"/>
      <c r="AT1043" s="228" t="s">
        <v>117</v>
      </c>
      <c r="AU1043" s="228" t="s">
        <v>42</v>
      </c>
      <c r="AV1043" s="227" t="s">
        <v>42</v>
      </c>
      <c r="AW1043" s="227" t="s">
        <v>19</v>
      </c>
      <c r="AX1043" s="227" t="s">
        <v>37</v>
      </c>
      <c r="AY1043" s="228" t="s">
        <v>108</v>
      </c>
    </row>
    <row r="1044" spans="2:65" s="227" customFormat="1" x14ac:dyDescent="0.3">
      <c r="B1044" s="232"/>
      <c r="D1044" s="236" t="s">
        <v>117</v>
      </c>
      <c r="E1044" s="228" t="s">
        <v>1</v>
      </c>
      <c r="F1044" s="235" t="s">
        <v>1436</v>
      </c>
      <c r="H1044" s="234">
        <v>0.8</v>
      </c>
      <c r="I1044" s="233"/>
      <c r="L1044" s="232"/>
      <c r="M1044" s="231"/>
      <c r="N1044" s="230"/>
      <c r="O1044" s="230"/>
      <c r="P1044" s="230"/>
      <c r="Q1044" s="230"/>
      <c r="R1044" s="230"/>
      <c r="S1044" s="230"/>
      <c r="T1044" s="229"/>
      <c r="AT1044" s="228" t="s">
        <v>117</v>
      </c>
      <c r="AU1044" s="228" t="s">
        <v>42</v>
      </c>
      <c r="AV1044" s="227" t="s">
        <v>42</v>
      </c>
      <c r="AW1044" s="227" t="s">
        <v>19</v>
      </c>
      <c r="AX1044" s="227" t="s">
        <v>37</v>
      </c>
      <c r="AY1044" s="228" t="s">
        <v>108</v>
      </c>
    </row>
    <row r="1045" spans="2:65" s="257" customFormat="1" x14ac:dyDescent="0.3">
      <c r="B1045" s="262"/>
      <c r="D1045" s="236" t="s">
        <v>117</v>
      </c>
      <c r="E1045" s="258" t="s">
        <v>1</v>
      </c>
      <c r="F1045" s="264" t="s">
        <v>310</v>
      </c>
      <c r="H1045" s="258" t="s">
        <v>1</v>
      </c>
      <c r="I1045" s="263"/>
      <c r="L1045" s="262"/>
      <c r="M1045" s="261"/>
      <c r="N1045" s="260"/>
      <c r="O1045" s="260"/>
      <c r="P1045" s="260"/>
      <c r="Q1045" s="260"/>
      <c r="R1045" s="260"/>
      <c r="S1045" s="260"/>
      <c r="T1045" s="259"/>
      <c r="AT1045" s="258" t="s">
        <v>117</v>
      </c>
      <c r="AU1045" s="258" t="s">
        <v>42</v>
      </c>
      <c r="AV1045" s="257" t="s">
        <v>38</v>
      </c>
      <c r="AW1045" s="257" t="s">
        <v>19</v>
      </c>
      <c r="AX1045" s="257" t="s">
        <v>37</v>
      </c>
      <c r="AY1045" s="258" t="s">
        <v>108</v>
      </c>
    </row>
    <row r="1046" spans="2:65" s="227" customFormat="1" x14ac:dyDescent="0.3">
      <c r="B1046" s="232"/>
      <c r="D1046" s="236" t="s">
        <v>117</v>
      </c>
      <c r="E1046" s="228" t="s">
        <v>1</v>
      </c>
      <c r="F1046" s="235" t="s">
        <v>1433</v>
      </c>
      <c r="H1046" s="234">
        <v>4.2</v>
      </c>
      <c r="I1046" s="233"/>
      <c r="L1046" s="232"/>
      <c r="M1046" s="231"/>
      <c r="N1046" s="230"/>
      <c r="O1046" s="230"/>
      <c r="P1046" s="230"/>
      <c r="Q1046" s="230"/>
      <c r="R1046" s="230"/>
      <c r="S1046" s="230"/>
      <c r="T1046" s="229"/>
      <c r="AT1046" s="228" t="s">
        <v>117</v>
      </c>
      <c r="AU1046" s="228" t="s">
        <v>42</v>
      </c>
      <c r="AV1046" s="227" t="s">
        <v>42</v>
      </c>
      <c r="AW1046" s="227" t="s">
        <v>19</v>
      </c>
      <c r="AX1046" s="227" t="s">
        <v>37</v>
      </c>
      <c r="AY1046" s="228" t="s">
        <v>108</v>
      </c>
    </row>
    <row r="1047" spans="2:65" s="227" customFormat="1" x14ac:dyDescent="0.3">
      <c r="B1047" s="232"/>
      <c r="D1047" s="236" t="s">
        <v>117</v>
      </c>
      <c r="E1047" s="228" t="s">
        <v>1</v>
      </c>
      <c r="F1047" s="235" t="s">
        <v>1435</v>
      </c>
      <c r="H1047" s="234">
        <v>12.42</v>
      </c>
      <c r="I1047" s="233"/>
      <c r="L1047" s="232"/>
      <c r="M1047" s="231"/>
      <c r="N1047" s="230"/>
      <c r="O1047" s="230"/>
      <c r="P1047" s="230"/>
      <c r="Q1047" s="230"/>
      <c r="R1047" s="230"/>
      <c r="S1047" s="230"/>
      <c r="T1047" s="229"/>
      <c r="AT1047" s="228" t="s">
        <v>117</v>
      </c>
      <c r="AU1047" s="228" t="s">
        <v>42</v>
      </c>
      <c r="AV1047" s="227" t="s">
        <v>42</v>
      </c>
      <c r="AW1047" s="227" t="s">
        <v>19</v>
      </c>
      <c r="AX1047" s="227" t="s">
        <v>37</v>
      </c>
      <c r="AY1047" s="228" t="s">
        <v>108</v>
      </c>
    </row>
    <row r="1048" spans="2:65" s="227" customFormat="1" x14ac:dyDescent="0.3">
      <c r="B1048" s="232"/>
      <c r="D1048" s="236" t="s">
        <v>117</v>
      </c>
      <c r="E1048" s="228" t="s">
        <v>1</v>
      </c>
      <c r="F1048" s="235" t="s">
        <v>1437</v>
      </c>
      <c r="H1048" s="234">
        <v>9.31</v>
      </c>
      <c r="I1048" s="233"/>
      <c r="L1048" s="232"/>
      <c r="M1048" s="231"/>
      <c r="N1048" s="230"/>
      <c r="O1048" s="230"/>
      <c r="P1048" s="230"/>
      <c r="Q1048" s="230"/>
      <c r="R1048" s="230"/>
      <c r="S1048" s="230"/>
      <c r="T1048" s="229"/>
      <c r="AT1048" s="228" t="s">
        <v>117</v>
      </c>
      <c r="AU1048" s="228" t="s">
        <v>42</v>
      </c>
      <c r="AV1048" s="227" t="s">
        <v>42</v>
      </c>
      <c r="AW1048" s="227" t="s">
        <v>19</v>
      </c>
      <c r="AX1048" s="227" t="s">
        <v>37</v>
      </c>
      <c r="AY1048" s="228" t="s">
        <v>108</v>
      </c>
    </row>
    <row r="1049" spans="2:65" s="227" customFormat="1" x14ac:dyDescent="0.3">
      <c r="B1049" s="232"/>
      <c r="D1049" s="236" t="s">
        <v>117</v>
      </c>
      <c r="E1049" s="228" t="s">
        <v>1</v>
      </c>
      <c r="F1049" s="235" t="s">
        <v>1438</v>
      </c>
      <c r="H1049" s="234">
        <v>3.99</v>
      </c>
      <c r="I1049" s="233"/>
      <c r="L1049" s="232"/>
      <c r="M1049" s="231"/>
      <c r="N1049" s="230"/>
      <c r="O1049" s="230"/>
      <c r="P1049" s="230"/>
      <c r="Q1049" s="230"/>
      <c r="R1049" s="230"/>
      <c r="S1049" s="230"/>
      <c r="T1049" s="229"/>
      <c r="AT1049" s="228" t="s">
        <v>117</v>
      </c>
      <c r="AU1049" s="228" t="s">
        <v>42</v>
      </c>
      <c r="AV1049" s="227" t="s">
        <v>42</v>
      </c>
      <c r="AW1049" s="227" t="s">
        <v>19</v>
      </c>
      <c r="AX1049" s="227" t="s">
        <v>37</v>
      </c>
      <c r="AY1049" s="228" t="s">
        <v>108</v>
      </c>
    </row>
    <row r="1050" spans="2:65" s="227" customFormat="1" x14ac:dyDescent="0.3">
      <c r="B1050" s="232"/>
      <c r="D1050" s="236" t="s">
        <v>117</v>
      </c>
      <c r="E1050" s="228" t="s">
        <v>1</v>
      </c>
      <c r="F1050" s="235" t="s">
        <v>1439</v>
      </c>
      <c r="H1050" s="234">
        <v>1.33</v>
      </c>
      <c r="I1050" s="233"/>
      <c r="L1050" s="232"/>
      <c r="M1050" s="231"/>
      <c r="N1050" s="230"/>
      <c r="O1050" s="230"/>
      <c r="P1050" s="230"/>
      <c r="Q1050" s="230"/>
      <c r="R1050" s="230"/>
      <c r="S1050" s="230"/>
      <c r="T1050" s="229"/>
      <c r="AT1050" s="228" t="s">
        <v>117</v>
      </c>
      <c r="AU1050" s="228" t="s">
        <v>42</v>
      </c>
      <c r="AV1050" s="227" t="s">
        <v>42</v>
      </c>
      <c r="AW1050" s="227" t="s">
        <v>19</v>
      </c>
      <c r="AX1050" s="227" t="s">
        <v>37</v>
      </c>
      <c r="AY1050" s="228" t="s">
        <v>108</v>
      </c>
    </row>
    <row r="1051" spans="2:65" s="227" customFormat="1" x14ac:dyDescent="0.3">
      <c r="B1051" s="232"/>
      <c r="D1051" s="240" t="s">
        <v>117</v>
      </c>
      <c r="E1051" s="239" t="s">
        <v>1</v>
      </c>
      <c r="F1051" s="238" t="s">
        <v>1436</v>
      </c>
      <c r="H1051" s="237">
        <v>0.8</v>
      </c>
      <c r="I1051" s="233"/>
      <c r="L1051" s="232"/>
      <c r="M1051" s="231"/>
      <c r="N1051" s="230"/>
      <c r="O1051" s="230"/>
      <c r="P1051" s="230"/>
      <c r="Q1051" s="230"/>
      <c r="R1051" s="230"/>
      <c r="S1051" s="230"/>
      <c r="T1051" s="229"/>
      <c r="AT1051" s="228" t="s">
        <v>117</v>
      </c>
      <c r="AU1051" s="228" t="s">
        <v>42</v>
      </c>
      <c r="AV1051" s="227" t="s">
        <v>42</v>
      </c>
      <c r="AW1051" s="227" t="s">
        <v>19</v>
      </c>
      <c r="AX1051" s="227" t="s">
        <v>37</v>
      </c>
      <c r="AY1051" s="228" t="s">
        <v>108</v>
      </c>
    </row>
    <row r="1052" spans="2:65" s="188" customFormat="1" ht="22.5" customHeight="1" x14ac:dyDescent="0.3">
      <c r="B1052" s="207"/>
      <c r="C1052" s="206" t="s">
        <v>1491</v>
      </c>
      <c r="D1052" s="206" t="s">
        <v>110</v>
      </c>
      <c r="E1052" s="205" t="s">
        <v>1441</v>
      </c>
      <c r="F1052" s="200" t="s">
        <v>1442</v>
      </c>
      <c r="G1052" s="204" t="s">
        <v>400</v>
      </c>
      <c r="H1052" s="203">
        <v>98.45</v>
      </c>
      <c r="I1052" s="202"/>
      <c r="J1052" s="201">
        <f>ROUND(I1052*H1052,2)</f>
        <v>0</v>
      </c>
      <c r="K1052" s="200" t="s">
        <v>114</v>
      </c>
      <c r="L1052" s="189"/>
      <c r="M1052" s="199" t="s">
        <v>1</v>
      </c>
      <c r="N1052" s="224" t="s">
        <v>26</v>
      </c>
      <c r="O1052" s="223"/>
      <c r="P1052" s="222">
        <f>O1052*H1052</f>
        <v>0</v>
      </c>
      <c r="Q1052" s="222">
        <v>0</v>
      </c>
      <c r="R1052" s="222">
        <f>Q1052*H1052</f>
        <v>0</v>
      </c>
      <c r="S1052" s="222">
        <v>2.2300000000000002E-3</v>
      </c>
      <c r="T1052" s="221">
        <f>S1052*H1052</f>
        <v>0.21954350000000003</v>
      </c>
      <c r="AR1052" s="193" t="s">
        <v>195</v>
      </c>
      <c r="AT1052" s="193" t="s">
        <v>110</v>
      </c>
      <c r="AU1052" s="193" t="s">
        <v>42</v>
      </c>
      <c r="AY1052" s="193" t="s">
        <v>108</v>
      </c>
      <c r="BE1052" s="194">
        <f>IF(N1052="základní",J1052,0)</f>
        <v>0</v>
      </c>
      <c r="BF1052" s="194">
        <f>IF(N1052="snížená",J1052,0)</f>
        <v>0</v>
      </c>
      <c r="BG1052" s="194">
        <f>IF(N1052="zákl. přenesená",J1052,0)</f>
        <v>0</v>
      </c>
      <c r="BH1052" s="194">
        <f>IF(N1052="sníž. přenesená",J1052,0)</f>
        <v>0</v>
      </c>
      <c r="BI1052" s="194">
        <f>IF(N1052="nulová",J1052,0)</f>
        <v>0</v>
      </c>
      <c r="BJ1052" s="193" t="s">
        <v>38</v>
      </c>
      <c r="BK1052" s="194">
        <f>ROUND(I1052*H1052,2)</f>
        <v>0</v>
      </c>
      <c r="BL1052" s="193" t="s">
        <v>195</v>
      </c>
      <c r="BM1052" s="193" t="s">
        <v>1443</v>
      </c>
    </row>
    <row r="1053" spans="2:65" s="257" customFormat="1" x14ac:dyDescent="0.3">
      <c r="B1053" s="262"/>
      <c r="D1053" s="236" t="s">
        <v>117</v>
      </c>
      <c r="E1053" s="258" t="s">
        <v>1</v>
      </c>
      <c r="F1053" s="264" t="s">
        <v>118</v>
      </c>
      <c r="H1053" s="258" t="s">
        <v>1</v>
      </c>
      <c r="I1053" s="263"/>
      <c r="L1053" s="262"/>
      <c r="M1053" s="261"/>
      <c r="N1053" s="260"/>
      <c r="O1053" s="260"/>
      <c r="P1053" s="260"/>
      <c r="Q1053" s="260"/>
      <c r="R1053" s="260"/>
      <c r="S1053" s="260"/>
      <c r="T1053" s="259"/>
      <c r="AT1053" s="258" t="s">
        <v>117</v>
      </c>
      <c r="AU1053" s="258" t="s">
        <v>42</v>
      </c>
      <c r="AV1053" s="257" t="s">
        <v>38</v>
      </c>
      <c r="AW1053" s="257" t="s">
        <v>19</v>
      </c>
      <c r="AX1053" s="257" t="s">
        <v>37</v>
      </c>
      <c r="AY1053" s="258" t="s">
        <v>108</v>
      </c>
    </row>
    <row r="1054" spans="2:65" s="227" customFormat="1" x14ac:dyDescent="0.3">
      <c r="B1054" s="232"/>
      <c r="D1054" s="240" t="s">
        <v>117</v>
      </c>
      <c r="E1054" s="239" t="s">
        <v>1</v>
      </c>
      <c r="F1054" s="238" t="s">
        <v>816</v>
      </c>
      <c r="H1054" s="237">
        <v>98.45</v>
      </c>
      <c r="I1054" s="233"/>
      <c r="L1054" s="232"/>
      <c r="M1054" s="231"/>
      <c r="N1054" s="230"/>
      <c r="O1054" s="230"/>
      <c r="P1054" s="230"/>
      <c r="Q1054" s="230"/>
      <c r="R1054" s="230"/>
      <c r="S1054" s="230"/>
      <c r="T1054" s="229"/>
      <c r="AT1054" s="228" t="s">
        <v>117</v>
      </c>
      <c r="AU1054" s="228" t="s">
        <v>42</v>
      </c>
      <c r="AV1054" s="227" t="s">
        <v>42</v>
      </c>
      <c r="AW1054" s="227" t="s">
        <v>19</v>
      </c>
      <c r="AX1054" s="227" t="s">
        <v>37</v>
      </c>
      <c r="AY1054" s="228" t="s">
        <v>108</v>
      </c>
    </row>
    <row r="1055" spans="2:65" s="188" customFormat="1" ht="22.5" customHeight="1" x14ac:dyDescent="0.3">
      <c r="B1055" s="207"/>
      <c r="C1055" s="206" t="s">
        <v>1498</v>
      </c>
      <c r="D1055" s="206" t="s">
        <v>110</v>
      </c>
      <c r="E1055" s="205" t="s">
        <v>1445</v>
      </c>
      <c r="F1055" s="200" t="s">
        <v>1446</v>
      </c>
      <c r="G1055" s="204" t="s">
        <v>400</v>
      </c>
      <c r="H1055" s="203">
        <v>105.75</v>
      </c>
      <c r="I1055" s="202"/>
      <c r="J1055" s="201">
        <f>ROUND(I1055*H1055,2)</f>
        <v>0</v>
      </c>
      <c r="K1055" s="200" t="s">
        <v>114</v>
      </c>
      <c r="L1055" s="189"/>
      <c r="M1055" s="199" t="s">
        <v>1</v>
      </c>
      <c r="N1055" s="224" t="s">
        <v>26</v>
      </c>
      <c r="O1055" s="223"/>
      <c r="P1055" s="222">
        <f>O1055*H1055</f>
        <v>0</v>
      </c>
      <c r="Q1055" s="222">
        <v>0</v>
      </c>
      <c r="R1055" s="222">
        <f>Q1055*H1055</f>
        <v>0</v>
      </c>
      <c r="S1055" s="222">
        <v>2.5999999999999999E-3</v>
      </c>
      <c r="T1055" s="221">
        <f>S1055*H1055</f>
        <v>0.27494999999999997</v>
      </c>
      <c r="AR1055" s="193" t="s">
        <v>195</v>
      </c>
      <c r="AT1055" s="193" t="s">
        <v>110</v>
      </c>
      <c r="AU1055" s="193" t="s">
        <v>42</v>
      </c>
      <c r="AY1055" s="193" t="s">
        <v>108</v>
      </c>
      <c r="BE1055" s="194">
        <f>IF(N1055="základní",J1055,0)</f>
        <v>0</v>
      </c>
      <c r="BF1055" s="194">
        <f>IF(N1055="snížená",J1055,0)</f>
        <v>0</v>
      </c>
      <c r="BG1055" s="194">
        <f>IF(N1055="zákl. přenesená",J1055,0)</f>
        <v>0</v>
      </c>
      <c r="BH1055" s="194">
        <f>IF(N1055="sníž. přenesená",J1055,0)</f>
        <v>0</v>
      </c>
      <c r="BI1055" s="194">
        <f>IF(N1055="nulová",J1055,0)</f>
        <v>0</v>
      </c>
      <c r="BJ1055" s="193" t="s">
        <v>38</v>
      </c>
      <c r="BK1055" s="194">
        <f>ROUND(I1055*H1055,2)</f>
        <v>0</v>
      </c>
      <c r="BL1055" s="193" t="s">
        <v>195</v>
      </c>
      <c r="BM1055" s="193" t="s">
        <v>1447</v>
      </c>
    </row>
    <row r="1056" spans="2:65" s="227" customFormat="1" x14ac:dyDescent="0.3">
      <c r="B1056" s="232"/>
      <c r="D1056" s="240" t="s">
        <v>117</v>
      </c>
      <c r="E1056" s="239" t="s">
        <v>1</v>
      </c>
      <c r="F1056" s="238" t="s">
        <v>1448</v>
      </c>
      <c r="H1056" s="237">
        <v>105.75</v>
      </c>
      <c r="I1056" s="233"/>
      <c r="L1056" s="232"/>
      <c r="M1056" s="231"/>
      <c r="N1056" s="230"/>
      <c r="O1056" s="230"/>
      <c r="P1056" s="230"/>
      <c r="Q1056" s="230"/>
      <c r="R1056" s="230"/>
      <c r="S1056" s="230"/>
      <c r="T1056" s="229"/>
      <c r="AT1056" s="228" t="s">
        <v>117</v>
      </c>
      <c r="AU1056" s="228" t="s">
        <v>42</v>
      </c>
      <c r="AV1056" s="227" t="s">
        <v>42</v>
      </c>
      <c r="AW1056" s="227" t="s">
        <v>19</v>
      </c>
      <c r="AX1056" s="227" t="s">
        <v>37</v>
      </c>
      <c r="AY1056" s="228" t="s">
        <v>108</v>
      </c>
    </row>
    <row r="1057" spans="2:65" s="188" customFormat="1" ht="22.5" customHeight="1" x14ac:dyDescent="0.3">
      <c r="B1057" s="207"/>
      <c r="C1057" s="206" t="s">
        <v>1503</v>
      </c>
      <c r="D1057" s="206" t="s">
        <v>110</v>
      </c>
      <c r="E1057" s="205" t="s">
        <v>1450</v>
      </c>
      <c r="F1057" s="200" t="s">
        <v>1451</v>
      </c>
      <c r="G1057" s="204" t="s">
        <v>400</v>
      </c>
      <c r="H1057" s="203">
        <v>54</v>
      </c>
      <c r="I1057" s="202"/>
      <c r="J1057" s="201">
        <f>ROUND(I1057*H1057,2)</f>
        <v>0</v>
      </c>
      <c r="K1057" s="200" t="s">
        <v>114</v>
      </c>
      <c r="L1057" s="189"/>
      <c r="M1057" s="199" t="s">
        <v>1</v>
      </c>
      <c r="N1057" s="224" t="s">
        <v>26</v>
      </c>
      <c r="O1057" s="223"/>
      <c r="P1057" s="222">
        <f>O1057*H1057</f>
        <v>0</v>
      </c>
      <c r="Q1057" s="222">
        <v>0</v>
      </c>
      <c r="R1057" s="222">
        <f>Q1057*H1057</f>
        <v>0</v>
      </c>
      <c r="S1057" s="222">
        <v>3.9399999999999999E-3</v>
      </c>
      <c r="T1057" s="221">
        <f>S1057*H1057</f>
        <v>0.21276</v>
      </c>
      <c r="AR1057" s="193" t="s">
        <v>195</v>
      </c>
      <c r="AT1057" s="193" t="s">
        <v>110</v>
      </c>
      <c r="AU1057" s="193" t="s">
        <v>42</v>
      </c>
      <c r="AY1057" s="193" t="s">
        <v>108</v>
      </c>
      <c r="BE1057" s="194">
        <f>IF(N1057="základní",J1057,0)</f>
        <v>0</v>
      </c>
      <c r="BF1057" s="194">
        <f>IF(N1057="snížená",J1057,0)</f>
        <v>0</v>
      </c>
      <c r="BG1057" s="194">
        <f>IF(N1057="zákl. přenesená",J1057,0)</f>
        <v>0</v>
      </c>
      <c r="BH1057" s="194">
        <f>IF(N1057="sníž. přenesená",J1057,0)</f>
        <v>0</v>
      </c>
      <c r="BI1057" s="194">
        <f>IF(N1057="nulová",J1057,0)</f>
        <v>0</v>
      </c>
      <c r="BJ1057" s="193" t="s">
        <v>38</v>
      </c>
      <c r="BK1057" s="194">
        <f>ROUND(I1057*H1057,2)</f>
        <v>0</v>
      </c>
      <c r="BL1057" s="193" t="s">
        <v>195</v>
      </c>
      <c r="BM1057" s="193" t="s">
        <v>1452</v>
      </c>
    </row>
    <row r="1058" spans="2:65" s="227" customFormat="1" x14ac:dyDescent="0.3">
      <c r="B1058" s="232"/>
      <c r="D1058" s="240" t="s">
        <v>117</v>
      </c>
      <c r="E1058" s="239" t="s">
        <v>1</v>
      </c>
      <c r="F1058" s="238" t="s">
        <v>1453</v>
      </c>
      <c r="H1058" s="237">
        <v>54</v>
      </c>
      <c r="I1058" s="233"/>
      <c r="L1058" s="232"/>
      <c r="M1058" s="231"/>
      <c r="N1058" s="230"/>
      <c r="O1058" s="230"/>
      <c r="P1058" s="230"/>
      <c r="Q1058" s="230"/>
      <c r="R1058" s="230"/>
      <c r="S1058" s="230"/>
      <c r="T1058" s="229"/>
      <c r="AT1058" s="228" t="s">
        <v>117</v>
      </c>
      <c r="AU1058" s="228" t="s">
        <v>42</v>
      </c>
      <c r="AV1058" s="227" t="s">
        <v>42</v>
      </c>
      <c r="AW1058" s="227" t="s">
        <v>19</v>
      </c>
      <c r="AX1058" s="227" t="s">
        <v>37</v>
      </c>
      <c r="AY1058" s="228" t="s">
        <v>108</v>
      </c>
    </row>
    <row r="1059" spans="2:65" s="188" customFormat="1" ht="22.5" customHeight="1" x14ac:dyDescent="0.3">
      <c r="B1059" s="207"/>
      <c r="C1059" s="206" t="s">
        <v>1509</v>
      </c>
      <c r="D1059" s="206" t="s">
        <v>110</v>
      </c>
      <c r="E1059" s="205" t="s">
        <v>1455</v>
      </c>
      <c r="F1059" s="200" t="s">
        <v>1456</v>
      </c>
      <c r="G1059" s="204" t="s">
        <v>113</v>
      </c>
      <c r="H1059" s="203">
        <v>9.36</v>
      </c>
      <c r="I1059" s="202"/>
      <c r="J1059" s="201">
        <f>ROUND(I1059*H1059,2)</f>
        <v>0</v>
      </c>
      <c r="K1059" s="200" t="s">
        <v>114</v>
      </c>
      <c r="L1059" s="189"/>
      <c r="M1059" s="199" t="s">
        <v>1</v>
      </c>
      <c r="N1059" s="224" t="s">
        <v>26</v>
      </c>
      <c r="O1059" s="223"/>
      <c r="P1059" s="222">
        <f>O1059*H1059</f>
        <v>0</v>
      </c>
      <c r="Q1059" s="222">
        <v>6.5500000000000003E-3</v>
      </c>
      <c r="R1059" s="222">
        <f>Q1059*H1059</f>
        <v>6.1308000000000001E-2</v>
      </c>
      <c r="S1059" s="222">
        <v>0</v>
      </c>
      <c r="T1059" s="221">
        <f>S1059*H1059</f>
        <v>0</v>
      </c>
      <c r="AR1059" s="193" t="s">
        <v>195</v>
      </c>
      <c r="AT1059" s="193" t="s">
        <v>110</v>
      </c>
      <c r="AU1059" s="193" t="s">
        <v>42</v>
      </c>
      <c r="AY1059" s="193" t="s">
        <v>108</v>
      </c>
      <c r="BE1059" s="194">
        <f>IF(N1059="základní",J1059,0)</f>
        <v>0</v>
      </c>
      <c r="BF1059" s="194">
        <f>IF(N1059="snížená",J1059,0)</f>
        <v>0</v>
      </c>
      <c r="BG1059" s="194">
        <f>IF(N1059="zákl. přenesená",J1059,0)</f>
        <v>0</v>
      </c>
      <c r="BH1059" s="194">
        <f>IF(N1059="sníž. přenesená",J1059,0)</f>
        <v>0</v>
      </c>
      <c r="BI1059" s="194">
        <f>IF(N1059="nulová",J1059,0)</f>
        <v>0</v>
      </c>
      <c r="BJ1059" s="193" t="s">
        <v>38</v>
      </c>
      <c r="BK1059" s="194">
        <f>ROUND(I1059*H1059,2)</f>
        <v>0</v>
      </c>
      <c r="BL1059" s="193" t="s">
        <v>195</v>
      </c>
      <c r="BM1059" s="193" t="s">
        <v>1457</v>
      </c>
    </row>
    <row r="1060" spans="2:65" s="227" customFormat="1" x14ac:dyDescent="0.3">
      <c r="B1060" s="232"/>
      <c r="D1060" s="236" t="s">
        <v>117</v>
      </c>
      <c r="E1060" s="228" t="s">
        <v>1</v>
      </c>
      <c r="F1060" s="235" t="s">
        <v>1458</v>
      </c>
      <c r="H1060" s="234">
        <v>7.92</v>
      </c>
      <c r="I1060" s="233"/>
      <c r="L1060" s="232"/>
      <c r="M1060" s="231"/>
      <c r="N1060" s="230"/>
      <c r="O1060" s="230"/>
      <c r="P1060" s="230"/>
      <c r="Q1060" s="230"/>
      <c r="R1060" s="230"/>
      <c r="S1060" s="230"/>
      <c r="T1060" s="229"/>
      <c r="AT1060" s="228" t="s">
        <v>117</v>
      </c>
      <c r="AU1060" s="228" t="s">
        <v>42</v>
      </c>
      <c r="AV1060" s="227" t="s">
        <v>42</v>
      </c>
      <c r="AW1060" s="227" t="s">
        <v>19</v>
      </c>
      <c r="AX1060" s="227" t="s">
        <v>37</v>
      </c>
      <c r="AY1060" s="228" t="s">
        <v>108</v>
      </c>
    </row>
    <row r="1061" spans="2:65" s="227" customFormat="1" x14ac:dyDescent="0.3">
      <c r="B1061" s="232"/>
      <c r="D1061" s="240" t="s">
        <v>117</v>
      </c>
      <c r="E1061" s="239" t="s">
        <v>1</v>
      </c>
      <c r="F1061" s="238" t="s">
        <v>1422</v>
      </c>
      <c r="H1061" s="237">
        <v>1.44</v>
      </c>
      <c r="I1061" s="233"/>
      <c r="L1061" s="232"/>
      <c r="M1061" s="231"/>
      <c r="N1061" s="230"/>
      <c r="O1061" s="230"/>
      <c r="P1061" s="230"/>
      <c r="Q1061" s="230"/>
      <c r="R1061" s="230"/>
      <c r="S1061" s="230"/>
      <c r="T1061" s="229"/>
      <c r="AT1061" s="228" t="s">
        <v>117</v>
      </c>
      <c r="AU1061" s="228" t="s">
        <v>42</v>
      </c>
      <c r="AV1061" s="227" t="s">
        <v>42</v>
      </c>
      <c r="AW1061" s="227" t="s">
        <v>19</v>
      </c>
      <c r="AX1061" s="227" t="s">
        <v>37</v>
      </c>
      <c r="AY1061" s="228" t="s">
        <v>108</v>
      </c>
    </row>
    <row r="1062" spans="2:65" s="188" customFormat="1" ht="31.5" customHeight="1" x14ac:dyDescent="0.3">
      <c r="B1062" s="207"/>
      <c r="C1062" s="206" t="s">
        <v>1513</v>
      </c>
      <c r="D1062" s="206" t="s">
        <v>110</v>
      </c>
      <c r="E1062" s="205" t="s">
        <v>2161</v>
      </c>
      <c r="F1062" s="200" t="s">
        <v>2160</v>
      </c>
      <c r="G1062" s="204" t="s">
        <v>400</v>
      </c>
      <c r="H1062" s="203">
        <v>85</v>
      </c>
      <c r="I1062" s="202"/>
      <c r="J1062" s="201">
        <f>ROUND(I1062*H1062,2)</f>
        <v>0</v>
      </c>
      <c r="K1062" s="200" t="s">
        <v>1</v>
      </c>
      <c r="L1062" s="189"/>
      <c r="M1062" s="199" t="s">
        <v>1</v>
      </c>
      <c r="N1062" s="224" t="s">
        <v>26</v>
      </c>
      <c r="O1062" s="223"/>
      <c r="P1062" s="222">
        <f>O1062*H1062</f>
        <v>0</v>
      </c>
      <c r="Q1062" s="222">
        <v>1.98E-3</v>
      </c>
      <c r="R1062" s="222">
        <f>Q1062*H1062</f>
        <v>0.16830000000000001</v>
      </c>
      <c r="S1062" s="222">
        <v>0</v>
      </c>
      <c r="T1062" s="221">
        <f>S1062*H1062</f>
        <v>0</v>
      </c>
      <c r="AR1062" s="193" t="s">
        <v>195</v>
      </c>
      <c r="AT1062" s="193" t="s">
        <v>110</v>
      </c>
      <c r="AU1062" s="193" t="s">
        <v>42</v>
      </c>
      <c r="AY1062" s="193" t="s">
        <v>108</v>
      </c>
      <c r="BE1062" s="194">
        <f>IF(N1062="základní",J1062,0)</f>
        <v>0</v>
      </c>
      <c r="BF1062" s="194">
        <f>IF(N1062="snížená",J1062,0)</f>
        <v>0</v>
      </c>
      <c r="BG1062" s="194">
        <f>IF(N1062="zákl. přenesená",J1062,0)</f>
        <v>0</v>
      </c>
      <c r="BH1062" s="194">
        <f>IF(N1062="sníž. přenesená",J1062,0)</f>
        <v>0</v>
      </c>
      <c r="BI1062" s="194">
        <f>IF(N1062="nulová",J1062,0)</f>
        <v>0</v>
      </c>
      <c r="BJ1062" s="193" t="s">
        <v>38</v>
      </c>
      <c r="BK1062" s="194">
        <f>ROUND(I1062*H1062,2)</f>
        <v>0</v>
      </c>
      <c r="BL1062" s="193" t="s">
        <v>195</v>
      </c>
      <c r="BM1062" s="193" t="s">
        <v>1460</v>
      </c>
    </row>
    <row r="1063" spans="2:65" s="257" customFormat="1" x14ac:dyDescent="0.3">
      <c r="B1063" s="262"/>
      <c r="D1063" s="236" t="s">
        <v>117</v>
      </c>
      <c r="E1063" s="258" t="s">
        <v>1</v>
      </c>
      <c r="F1063" s="264" t="s">
        <v>294</v>
      </c>
      <c r="H1063" s="258" t="s">
        <v>1</v>
      </c>
      <c r="I1063" s="263"/>
      <c r="L1063" s="262"/>
      <c r="M1063" s="261"/>
      <c r="N1063" s="260"/>
      <c r="O1063" s="260"/>
      <c r="P1063" s="260"/>
      <c r="Q1063" s="260"/>
      <c r="R1063" s="260"/>
      <c r="S1063" s="260"/>
      <c r="T1063" s="259"/>
      <c r="AT1063" s="258" t="s">
        <v>117</v>
      </c>
      <c r="AU1063" s="258" t="s">
        <v>42</v>
      </c>
      <c r="AV1063" s="257" t="s">
        <v>38</v>
      </c>
      <c r="AW1063" s="257" t="s">
        <v>19</v>
      </c>
      <c r="AX1063" s="257" t="s">
        <v>37</v>
      </c>
      <c r="AY1063" s="258" t="s">
        <v>108</v>
      </c>
    </row>
    <row r="1064" spans="2:65" s="227" customFormat="1" x14ac:dyDescent="0.3">
      <c r="B1064" s="232"/>
      <c r="D1064" s="236" t="s">
        <v>117</v>
      </c>
      <c r="E1064" s="228" t="s">
        <v>1</v>
      </c>
      <c r="F1064" s="235" t="s">
        <v>1461</v>
      </c>
      <c r="H1064" s="234">
        <v>7.98</v>
      </c>
      <c r="I1064" s="233"/>
      <c r="L1064" s="232"/>
      <c r="M1064" s="231"/>
      <c r="N1064" s="230"/>
      <c r="O1064" s="230"/>
      <c r="P1064" s="230"/>
      <c r="Q1064" s="230"/>
      <c r="R1064" s="230"/>
      <c r="S1064" s="230"/>
      <c r="T1064" s="229"/>
      <c r="AT1064" s="228" t="s">
        <v>117</v>
      </c>
      <c r="AU1064" s="228" t="s">
        <v>42</v>
      </c>
      <c r="AV1064" s="227" t="s">
        <v>42</v>
      </c>
      <c r="AW1064" s="227" t="s">
        <v>19</v>
      </c>
      <c r="AX1064" s="227" t="s">
        <v>37</v>
      </c>
      <c r="AY1064" s="228" t="s">
        <v>108</v>
      </c>
    </row>
    <row r="1065" spans="2:65" s="227" customFormat="1" x14ac:dyDescent="0.3">
      <c r="B1065" s="232"/>
      <c r="D1065" s="236" t="s">
        <v>117</v>
      </c>
      <c r="E1065" s="228" t="s">
        <v>1</v>
      </c>
      <c r="F1065" s="235" t="s">
        <v>1462</v>
      </c>
      <c r="H1065" s="234">
        <v>16.38</v>
      </c>
      <c r="I1065" s="233"/>
      <c r="L1065" s="232"/>
      <c r="M1065" s="231"/>
      <c r="N1065" s="230"/>
      <c r="O1065" s="230"/>
      <c r="P1065" s="230"/>
      <c r="Q1065" s="230"/>
      <c r="R1065" s="230"/>
      <c r="S1065" s="230"/>
      <c r="T1065" s="229"/>
      <c r="AT1065" s="228" t="s">
        <v>117</v>
      </c>
      <c r="AU1065" s="228" t="s">
        <v>42</v>
      </c>
      <c r="AV1065" s="227" t="s">
        <v>42</v>
      </c>
      <c r="AW1065" s="227" t="s">
        <v>19</v>
      </c>
      <c r="AX1065" s="227" t="s">
        <v>37</v>
      </c>
      <c r="AY1065" s="228" t="s">
        <v>108</v>
      </c>
    </row>
    <row r="1066" spans="2:65" s="227" customFormat="1" x14ac:dyDescent="0.3">
      <c r="B1066" s="232"/>
      <c r="D1066" s="236" t="s">
        <v>117</v>
      </c>
      <c r="E1066" s="228" t="s">
        <v>1</v>
      </c>
      <c r="F1066" s="235" t="s">
        <v>1463</v>
      </c>
      <c r="H1066" s="234">
        <v>0.53</v>
      </c>
      <c r="I1066" s="233"/>
      <c r="L1066" s="232"/>
      <c r="M1066" s="231"/>
      <c r="N1066" s="230"/>
      <c r="O1066" s="230"/>
      <c r="P1066" s="230"/>
      <c r="Q1066" s="230"/>
      <c r="R1066" s="230"/>
      <c r="S1066" s="230"/>
      <c r="T1066" s="229"/>
      <c r="AT1066" s="228" t="s">
        <v>117</v>
      </c>
      <c r="AU1066" s="228" t="s">
        <v>42</v>
      </c>
      <c r="AV1066" s="227" t="s">
        <v>42</v>
      </c>
      <c r="AW1066" s="227" t="s">
        <v>19</v>
      </c>
      <c r="AX1066" s="227" t="s">
        <v>37</v>
      </c>
      <c r="AY1066" s="228" t="s">
        <v>108</v>
      </c>
    </row>
    <row r="1067" spans="2:65" s="257" customFormat="1" x14ac:dyDescent="0.3">
      <c r="B1067" s="262"/>
      <c r="D1067" s="236" t="s">
        <v>117</v>
      </c>
      <c r="E1067" s="258" t="s">
        <v>1</v>
      </c>
      <c r="F1067" s="264" t="s">
        <v>556</v>
      </c>
      <c r="H1067" s="258" t="s">
        <v>1</v>
      </c>
      <c r="I1067" s="263"/>
      <c r="L1067" s="262"/>
      <c r="M1067" s="261"/>
      <c r="N1067" s="260"/>
      <c r="O1067" s="260"/>
      <c r="P1067" s="260"/>
      <c r="Q1067" s="260"/>
      <c r="R1067" s="260"/>
      <c r="S1067" s="260"/>
      <c r="T1067" s="259"/>
      <c r="AT1067" s="258" t="s">
        <v>117</v>
      </c>
      <c r="AU1067" s="258" t="s">
        <v>42</v>
      </c>
      <c r="AV1067" s="257" t="s">
        <v>38</v>
      </c>
      <c r="AW1067" s="257" t="s">
        <v>19</v>
      </c>
      <c r="AX1067" s="257" t="s">
        <v>37</v>
      </c>
      <c r="AY1067" s="258" t="s">
        <v>108</v>
      </c>
    </row>
    <row r="1068" spans="2:65" s="227" customFormat="1" x14ac:dyDescent="0.3">
      <c r="B1068" s="232"/>
      <c r="D1068" s="236" t="s">
        <v>117</v>
      </c>
      <c r="E1068" s="228" t="s">
        <v>1</v>
      </c>
      <c r="F1068" s="235" t="s">
        <v>1433</v>
      </c>
      <c r="H1068" s="234">
        <v>4.2</v>
      </c>
      <c r="I1068" s="233"/>
      <c r="L1068" s="232"/>
      <c r="M1068" s="231"/>
      <c r="N1068" s="230"/>
      <c r="O1068" s="230"/>
      <c r="P1068" s="230"/>
      <c r="Q1068" s="230"/>
      <c r="R1068" s="230"/>
      <c r="S1068" s="230"/>
      <c r="T1068" s="229"/>
      <c r="AT1068" s="228" t="s">
        <v>117</v>
      </c>
      <c r="AU1068" s="228" t="s">
        <v>42</v>
      </c>
      <c r="AV1068" s="227" t="s">
        <v>42</v>
      </c>
      <c r="AW1068" s="227" t="s">
        <v>19</v>
      </c>
      <c r="AX1068" s="227" t="s">
        <v>37</v>
      </c>
      <c r="AY1068" s="228" t="s">
        <v>108</v>
      </c>
    </row>
    <row r="1069" spans="2:65" s="227" customFormat="1" x14ac:dyDescent="0.3">
      <c r="B1069" s="232"/>
      <c r="D1069" s="236" t="s">
        <v>117</v>
      </c>
      <c r="E1069" s="228" t="s">
        <v>1</v>
      </c>
      <c r="F1069" s="235" t="s">
        <v>1434</v>
      </c>
      <c r="H1069" s="234">
        <v>10.64</v>
      </c>
      <c r="I1069" s="233"/>
      <c r="L1069" s="232"/>
      <c r="M1069" s="231"/>
      <c r="N1069" s="230"/>
      <c r="O1069" s="230"/>
      <c r="P1069" s="230"/>
      <c r="Q1069" s="230"/>
      <c r="R1069" s="230"/>
      <c r="S1069" s="230"/>
      <c r="T1069" s="229"/>
      <c r="AT1069" s="228" t="s">
        <v>117</v>
      </c>
      <c r="AU1069" s="228" t="s">
        <v>42</v>
      </c>
      <c r="AV1069" s="227" t="s">
        <v>42</v>
      </c>
      <c r="AW1069" s="227" t="s">
        <v>19</v>
      </c>
      <c r="AX1069" s="227" t="s">
        <v>37</v>
      </c>
      <c r="AY1069" s="228" t="s">
        <v>108</v>
      </c>
    </row>
    <row r="1070" spans="2:65" s="227" customFormat="1" x14ac:dyDescent="0.3">
      <c r="B1070" s="232"/>
      <c r="D1070" s="236" t="s">
        <v>117</v>
      </c>
      <c r="E1070" s="228" t="s">
        <v>1</v>
      </c>
      <c r="F1070" s="235" t="s">
        <v>1435</v>
      </c>
      <c r="H1070" s="234">
        <v>12.42</v>
      </c>
      <c r="I1070" s="233"/>
      <c r="L1070" s="232"/>
      <c r="M1070" s="231"/>
      <c r="N1070" s="230"/>
      <c r="O1070" s="230"/>
      <c r="P1070" s="230"/>
      <c r="Q1070" s="230"/>
      <c r="R1070" s="230"/>
      <c r="S1070" s="230"/>
      <c r="T1070" s="229"/>
      <c r="AT1070" s="228" t="s">
        <v>117</v>
      </c>
      <c r="AU1070" s="228" t="s">
        <v>42</v>
      </c>
      <c r="AV1070" s="227" t="s">
        <v>42</v>
      </c>
      <c r="AW1070" s="227" t="s">
        <v>19</v>
      </c>
      <c r="AX1070" s="227" t="s">
        <v>37</v>
      </c>
      <c r="AY1070" s="228" t="s">
        <v>108</v>
      </c>
    </row>
    <row r="1071" spans="2:65" s="227" customFormat="1" x14ac:dyDescent="0.3">
      <c r="B1071" s="232"/>
      <c r="D1071" s="236" t="s">
        <v>117</v>
      </c>
      <c r="E1071" s="228" t="s">
        <v>1</v>
      </c>
      <c r="F1071" s="235" t="s">
        <v>1436</v>
      </c>
      <c r="H1071" s="234">
        <v>0.8</v>
      </c>
      <c r="I1071" s="233"/>
      <c r="L1071" s="232"/>
      <c r="M1071" s="231"/>
      <c r="N1071" s="230"/>
      <c r="O1071" s="230"/>
      <c r="P1071" s="230"/>
      <c r="Q1071" s="230"/>
      <c r="R1071" s="230"/>
      <c r="S1071" s="230"/>
      <c r="T1071" s="229"/>
      <c r="AT1071" s="228" t="s">
        <v>117</v>
      </c>
      <c r="AU1071" s="228" t="s">
        <v>42</v>
      </c>
      <c r="AV1071" s="227" t="s">
        <v>42</v>
      </c>
      <c r="AW1071" s="227" t="s">
        <v>19</v>
      </c>
      <c r="AX1071" s="227" t="s">
        <v>37</v>
      </c>
      <c r="AY1071" s="228" t="s">
        <v>108</v>
      </c>
    </row>
    <row r="1072" spans="2:65" s="257" customFormat="1" x14ac:dyDescent="0.3">
      <c r="B1072" s="262"/>
      <c r="D1072" s="236" t="s">
        <v>117</v>
      </c>
      <c r="E1072" s="258" t="s">
        <v>1</v>
      </c>
      <c r="F1072" s="264" t="s">
        <v>310</v>
      </c>
      <c r="H1072" s="258" t="s">
        <v>1</v>
      </c>
      <c r="I1072" s="263"/>
      <c r="L1072" s="262"/>
      <c r="M1072" s="261"/>
      <c r="N1072" s="260"/>
      <c r="O1072" s="260"/>
      <c r="P1072" s="260"/>
      <c r="Q1072" s="260"/>
      <c r="R1072" s="260"/>
      <c r="S1072" s="260"/>
      <c r="T1072" s="259"/>
      <c r="AT1072" s="258" t="s">
        <v>117</v>
      </c>
      <c r="AU1072" s="258" t="s">
        <v>42</v>
      </c>
      <c r="AV1072" s="257" t="s">
        <v>38</v>
      </c>
      <c r="AW1072" s="257" t="s">
        <v>19</v>
      </c>
      <c r="AX1072" s="257" t="s">
        <v>37</v>
      </c>
      <c r="AY1072" s="258" t="s">
        <v>108</v>
      </c>
    </row>
    <row r="1073" spans="2:65" s="227" customFormat="1" x14ac:dyDescent="0.3">
      <c r="B1073" s="232"/>
      <c r="D1073" s="236" t="s">
        <v>117</v>
      </c>
      <c r="E1073" s="228" t="s">
        <v>1</v>
      </c>
      <c r="F1073" s="235" t="s">
        <v>1433</v>
      </c>
      <c r="H1073" s="234">
        <v>4.2</v>
      </c>
      <c r="I1073" s="233"/>
      <c r="L1073" s="232"/>
      <c r="M1073" s="231"/>
      <c r="N1073" s="230"/>
      <c r="O1073" s="230"/>
      <c r="P1073" s="230"/>
      <c r="Q1073" s="230"/>
      <c r="R1073" s="230"/>
      <c r="S1073" s="230"/>
      <c r="T1073" s="229"/>
      <c r="AT1073" s="228" t="s">
        <v>117</v>
      </c>
      <c r="AU1073" s="228" t="s">
        <v>42</v>
      </c>
      <c r="AV1073" s="227" t="s">
        <v>42</v>
      </c>
      <c r="AW1073" s="227" t="s">
        <v>19</v>
      </c>
      <c r="AX1073" s="227" t="s">
        <v>37</v>
      </c>
      <c r="AY1073" s="228" t="s">
        <v>108</v>
      </c>
    </row>
    <row r="1074" spans="2:65" s="227" customFormat="1" x14ac:dyDescent="0.3">
      <c r="B1074" s="232"/>
      <c r="D1074" s="236" t="s">
        <v>117</v>
      </c>
      <c r="E1074" s="228" t="s">
        <v>1</v>
      </c>
      <c r="F1074" s="235" t="s">
        <v>1435</v>
      </c>
      <c r="H1074" s="234">
        <v>12.42</v>
      </c>
      <c r="I1074" s="233"/>
      <c r="L1074" s="232"/>
      <c r="M1074" s="231"/>
      <c r="N1074" s="230"/>
      <c r="O1074" s="230"/>
      <c r="P1074" s="230"/>
      <c r="Q1074" s="230"/>
      <c r="R1074" s="230"/>
      <c r="S1074" s="230"/>
      <c r="T1074" s="229"/>
      <c r="AT1074" s="228" t="s">
        <v>117</v>
      </c>
      <c r="AU1074" s="228" t="s">
        <v>42</v>
      </c>
      <c r="AV1074" s="227" t="s">
        <v>42</v>
      </c>
      <c r="AW1074" s="227" t="s">
        <v>19</v>
      </c>
      <c r="AX1074" s="227" t="s">
        <v>37</v>
      </c>
      <c r="AY1074" s="228" t="s">
        <v>108</v>
      </c>
    </row>
    <row r="1075" spans="2:65" s="227" customFormat="1" x14ac:dyDescent="0.3">
      <c r="B1075" s="232"/>
      <c r="D1075" s="236" t="s">
        <v>117</v>
      </c>
      <c r="E1075" s="228" t="s">
        <v>1</v>
      </c>
      <c r="F1075" s="235" t="s">
        <v>1437</v>
      </c>
      <c r="H1075" s="234">
        <v>9.31</v>
      </c>
      <c r="I1075" s="233"/>
      <c r="L1075" s="232"/>
      <c r="M1075" s="231"/>
      <c r="N1075" s="230"/>
      <c r="O1075" s="230"/>
      <c r="P1075" s="230"/>
      <c r="Q1075" s="230"/>
      <c r="R1075" s="230"/>
      <c r="S1075" s="230"/>
      <c r="T1075" s="229"/>
      <c r="AT1075" s="228" t="s">
        <v>117</v>
      </c>
      <c r="AU1075" s="228" t="s">
        <v>42</v>
      </c>
      <c r="AV1075" s="227" t="s">
        <v>42</v>
      </c>
      <c r="AW1075" s="227" t="s">
        <v>19</v>
      </c>
      <c r="AX1075" s="227" t="s">
        <v>37</v>
      </c>
      <c r="AY1075" s="228" t="s">
        <v>108</v>
      </c>
    </row>
    <row r="1076" spans="2:65" s="227" customFormat="1" x14ac:dyDescent="0.3">
      <c r="B1076" s="232"/>
      <c r="D1076" s="236" t="s">
        <v>117</v>
      </c>
      <c r="E1076" s="228" t="s">
        <v>1</v>
      </c>
      <c r="F1076" s="235" t="s">
        <v>1438</v>
      </c>
      <c r="H1076" s="234">
        <v>3.99</v>
      </c>
      <c r="I1076" s="233"/>
      <c r="L1076" s="232"/>
      <c r="M1076" s="231"/>
      <c r="N1076" s="230"/>
      <c r="O1076" s="230"/>
      <c r="P1076" s="230"/>
      <c r="Q1076" s="230"/>
      <c r="R1076" s="230"/>
      <c r="S1076" s="230"/>
      <c r="T1076" s="229"/>
      <c r="AT1076" s="228" t="s">
        <v>117</v>
      </c>
      <c r="AU1076" s="228" t="s">
        <v>42</v>
      </c>
      <c r="AV1076" s="227" t="s">
        <v>42</v>
      </c>
      <c r="AW1076" s="227" t="s">
        <v>19</v>
      </c>
      <c r="AX1076" s="227" t="s">
        <v>37</v>
      </c>
      <c r="AY1076" s="228" t="s">
        <v>108</v>
      </c>
    </row>
    <row r="1077" spans="2:65" s="227" customFormat="1" x14ac:dyDescent="0.3">
      <c r="B1077" s="232"/>
      <c r="D1077" s="236" t="s">
        <v>117</v>
      </c>
      <c r="E1077" s="228" t="s">
        <v>1</v>
      </c>
      <c r="F1077" s="235" t="s">
        <v>1439</v>
      </c>
      <c r="H1077" s="234">
        <v>1.33</v>
      </c>
      <c r="I1077" s="233"/>
      <c r="L1077" s="232"/>
      <c r="M1077" s="231"/>
      <c r="N1077" s="230"/>
      <c r="O1077" s="230"/>
      <c r="P1077" s="230"/>
      <c r="Q1077" s="230"/>
      <c r="R1077" s="230"/>
      <c r="S1077" s="230"/>
      <c r="T1077" s="229"/>
      <c r="AT1077" s="228" t="s">
        <v>117</v>
      </c>
      <c r="AU1077" s="228" t="s">
        <v>42</v>
      </c>
      <c r="AV1077" s="227" t="s">
        <v>42</v>
      </c>
      <c r="AW1077" s="227" t="s">
        <v>19</v>
      </c>
      <c r="AX1077" s="227" t="s">
        <v>37</v>
      </c>
      <c r="AY1077" s="228" t="s">
        <v>108</v>
      </c>
    </row>
    <row r="1078" spans="2:65" s="227" customFormat="1" x14ac:dyDescent="0.3">
      <c r="B1078" s="232"/>
      <c r="D1078" s="240" t="s">
        <v>117</v>
      </c>
      <c r="E1078" s="239" t="s">
        <v>1</v>
      </c>
      <c r="F1078" s="238" t="s">
        <v>1436</v>
      </c>
      <c r="H1078" s="237">
        <v>0.8</v>
      </c>
      <c r="I1078" s="233"/>
      <c r="L1078" s="232"/>
      <c r="M1078" s="231"/>
      <c r="N1078" s="230"/>
      <c r="O1078" s="230"/>
      <c r="P1078" s="230"/>
      <c r="Q1078" s="230"/>
      <c r="R1078" s="230"/>
      <c r="S1078" s="230"/>
      <c r="T1078" s="229"/>
      <c r="AT1078" s="228" t="s">
        <v>117</v>
      </c>
      <c r="AU1078" s="228" t="s">
        <v>42</v>
      </c>
      <c r="AV1078" s="227" t="s">
        <v>42</v>
      </c>
      <c r="AW1078" s="227" t="s">
        <v>19</v>
      </c>
      <c r="AX1078" s="227" t="s">
        <v>37</v>
      </c>
      <c r="AY1078" s="228" t="s">
        <v>108</v>
      </c>
    </row>
    <row r="1079" spans="2:65" s="188" customFormat="1" ht="22.5" customHeight="1" x14ac:dyDescent="0.3">
      <c r="B1079" s="207"/>
      <c r="C1079" s="206" t="s">
        <v>1517</v>
      </c>
      <c r="D1079" s="206" t="s">
        <v>110</v>
      </c>
      <c r="E1079" s="205" t="s">
        <v>1465</v>
      </c>
      <c r="F1079" s="200" t="s">
        <v>1466</v>
      </c>
      <c r="G1079" s="204" t="s">
        <v>400</v>
      </c>
      <c r="H1079" s="203">
        <v>105.75</v>
      </c>
      <c r="I1079" s="202"/>
      <c r="J1079" s="201">
        <f>ROUND(I1079*H1079,2)</f>
        <v>0</v>
      </c>
      <c r="K1079" s="200" t="s">
        <v>114</v>
      </c>
      <c r="L1079" s="189"/>
      <c r="M1079" s="199" t="s">
        <v>1</v>
      </c>
      <c r="N1079" s="224" t="s">
        <v>26</v>
      </c>
      <c r="O1079" s="223"/>
      <c r="P1079" s="222">
        <f>O1079*H1079</f>
        <v>0</v>
      </c>
      <c r="Q1079" s="222">
        <v>2.8600000000000001E-3</v>
      </c>
      <c r="R1079" s="222">
        <f>Q1079*H1079</f>
        <v>0.30244500000000002</v>
      </c>
      <c r="S1079" s="222">
        <v>0</v>
      </c>
      <c r="T1079" s="221">
        <f>S1079*H1079</f>
        <v>0</v>
      </c>
      <c r="AR1079" s="193" t="s">
        <v>195</v>
      </c>
      <c r="AT1079" s="193" t="s">
        <v>110</v>
      </c>
      <c r="AU1079" s="193" t="s">
        <v>42</v>
      </c>
      <c r="AY1079" s="193" t="s">
        <v>108</v>
      </c>
      <c r="BE1079" s="194">
        <f>IF(N1079="základní",J1079,0)</f>
        <v>0</v>
      </c>
      <c r="BF1079" s="194">
        <f>IF(N1079="snížená",J1079,0)</f>
        <v>0</v>
      </c>
      <c r="BG1079" s="194">
        <f>IF(N1079="zákl. přenesená",J1079,0)</f>
        <v>0</v>
      </c>
      <c r="BH1079" s="194">
        <f>IF(N1079="sníž. přenesená",J1079,0)</f>
        <v>0</v>
      </c>
      <c r="BI1079" s="194">
        <f>IF(N1079="nulová",J1079,0)</f>
        <v>0</v>
      </c>
      <c r="BJ1079" s="193" t="s">
        <v>38</v>
      </c>
      <c r="BK1079" s="194">
        <f>ROUND(I1079*H1079,2)</f>
        <v>0</v>
      </c>
      <c r="BL1079" s="193" t="s">
        <v>195</v>
      </c>
      <c r="BM1079" s="193" t="s">
        <v>1467</v>
      </c>
    </row>
    <row r="1080" spans="2:65" s="227" customFormat="1" x14ac:dyDescent="0.3">
      <c r="B1080" s="232"/>
      <c r="D1080" s="240" t="s">
        <v>117</v>
      </c>
      <c r="E1080" s="239" t="s">
        <v>1</v>
      </c>
      <c r="F1080" s="238" t="s">
        <v>1448</v>
      </c>
      <c r="H1080" s="237">
        <v>105.75</v>
      </c>
      <c r="I1080" s="233"/>
      <c r="L1080" s="232"/>
      <c r="M1080" s="231"/>
      <c r="N1080" s="230"/>
      <c r="O1080" s="230"/>
      <c r="P1080" s="230"/>
      <c r="Q1080" s="230"/>
      <c r="R1080" s="230"/>
      <c r="S1080" s="230"/>
      <c r="T1080" s="229"/>
      <c r="AT1080" s="228" t="s">
        <v>117</v>
      </c>
      <c r="AU1080" s="228" t="s">
        <v>42</v>
      </c>
      <c r="AV1080" s="227" t="s">
        <v>42</v>
      </c>
      <c r="AW1080" s="227" t="s">
        <v>19</v>
      </c>
      <c r="AX1080" s="227" t="s">
        <v>37</v>
      </c>
      <c r="AY1080" s="228" t="s">
        <v>108</v>
      </c>
    </row>
    <row r="1081" spans="2:65" s="188" customFormat="1" ht="22.5" customHeight="1" x14ac:dyDescent="0.3">
      <c r="B1081" s="207"/>
      <c r="C1081" s="206" t="s">
        <v>1521</v>
      </c>
      <c r="D1081" s="206" t="s">
        <v>110</v>
      </c>
      <c r="E1081" s="205" t="s">
        <v>1469</v>
      </c>
      <c r="F1081" s="200" t="s">
        <v>1470</v>
      </c>
      <c r="G1081" s="204" t="s">
        <v>285</v>
      </c>
      <c r="H1081" s="203">
        <v>6</v>
      </c>
      <c r="I1081" s="202"/>
      <c r="J1081" s="201">
        <f>ROUND(I1081*H1081,2)</f>
        <v>0</v>
      </c>
      <c r="K1081" s="200" t="s">
        <v>114</v>
      </c>
      <c r="L1081" s="189"/>
      <c r="M1081" s="199" t="s">
        <v>1</v>
      </c>
      <c r="N1081" s="224" t="s">
        <v>26</v>
      </c>
      <c r="O1081" s="223"/>
      <c r="P1081" s="222">
        <f>O1081*H1081</f>
        <v>0</v>
      </c>
      <c r="Q1081" s="222">
        <v>7.1000000000000002E-4</v>
      </c>
      <c r="R1081" s="222">
        <f>Q1081*H1081</f>
        <v>4.2599999999999999E-3</v>
      </c>
      <c r="S1081" s="222">
        <v>0</v>
      </c>
      <c r="T1081" s="221">
        <f>S1081*H1081</f>
        <v>0</v>
      </c>
      <c r="AR1081" s="193" t="s">
        <v>195</v>
      </c>
      <c r="AT1081" s="193" t="s">
        <v>110</v>
      </c>
      <c r="AU1081" s="193" t="s">
        <v>42</v>
      </c>
      <c r="AY1081" s="193" t="s">
        <v>108</v>
      </c>
      <c r="BE1081" s="194">
        <f>IF(N1081="základní",J1081,0)</f>
        <v>0</v>
      </c>
      <c r="BF1081" s="194">
        <f>IF(N1081="snížená",J1081,0)</f>
        <v>0</v>
      </c>
      <c r="BG1081" s="194">
        <f>IF(N1081="zákl. přenesená",J1081,0)</f>
        <v>0</v>
      </c>
      <c r="BH1081" s="194">
        <f>IF(N1081="sníž. přenesená",J1081,0)</f>
        <v>0</v>
      </c>
      <c r="BI1081" s="194">
        <f>IF(N1081="nulová",J1081,0)</f>
        <v>0</v>
      </c>
      <c r="BJ1081" s="193" t="s">
        <v>38</v>
      </c>
      <c r="BK1081" s="194">
        <f>ROUND(I1081*H1081,2)</f>
        <v>0</v>
      </c>
      <c r="BL1081" s="193" t="s">
        <v>195</v>
      </c>
      <c r="BM1081" s="193" t="s">
        <v>1471</v>
      </c>
    </row>
    <row r="1082" spans="2:65" s="227" customFormat="1" x14ac:dyDescent="0.3">
      <c r="B1082" s="232"/>
      <c r="D1082" s="240" t="s">
        <v>117</v>
      </c>
      <c r="E1082" s="239" t="s">
        <v>1</v>
      </c>
      <c r="F1082" s="238" t="s">
        <v>1472</v>
      </c>
      <c r="H1082" s="237">
        <v>6</v>
      </c>
      <c r="I1082" s="233"/>
      <c r="L1082" s="232"/>
      <c r="M1082" s="231"/>
      <c r="N1082" s="230"/>
      <c r="O1082" s="230"/>
      <c r="P1082" s="230"/>
      <c r="Q1082" s="230"/>
      <c r="R1082" s="230"/>
      <c r="S1082" s="230"/>
      <c r="T1082" s="229"/>
      <c r="AT1082" s="228" t="s">
        <v>117</v>
      </c>
      <c r="AU1082" s="228" t="s">
        <v>42</v>
      </c>
      <c r="AV1082" s="227" t="s">
        <v>42</v>
      </c>
      <c r="AW1082" s="227" t="s">
        <v>19</v>
      </c>
      <c r="AX1082" s="227" t="s">
        <v>37</v>
      </c>
      <c r="AY1082" s="228" t="s">
        <v>108</v>
      </c>
    </row>
    <row r="1083" spans="2:65" s="188" customFormat="1" ht="31.5" customHeight="1" x14ac:dyDescent="0.3">
      <c r="B1083" s="207"/>
      <c r="C1083" s="206" t="s">
        <v>1527</v>
      </c>
      <c r="D1083" s="206" t="s">
        <v>110</v>
      </c>
      <c r="E1083" s="205" t="s">
        <v>1474</v>
      </c>
      <c r="F1083" s="200" t="s">
        <v>1475</v>
      </c>
      <c r="G1083" s="204" t="s">
        <v>285</v>
      </c>
      <c r="H1083" s="203">
        <v>6</v>
      </c>
      <c r="I1083" s="202"/>
      <c r="J1083" s="201">
        <f>ROUND(I1083*H1083,2)</f>
        <v>0</v>
      </c>
      <c r="K1083" s="200" t="s">
        <v>114</v>
      </c>
      <c r="L1083" s="189"/>
      <c r="M1083" s="199" t="s">
        <v>1</v>
      </c>
      <c r="N1083" s="224" t="s">
        <v>26</v>
      </c>
      <c r="O1083" s="223"/>
      <c r="P1083" s="222">
        <f>O1083*H1083</f>
        <v>0</v>
      </c>
      <c r="Q1083" s="222">
        <v>4.8000000000000001E-4</v>
      </c>
      <c r="R1083" s="222">
        <f>Q1083*H1083</f>
        <v>2.8800000000000002E-3</v>
      </c>
      <c r="S1083" s="222">
        <v>0</v>
      </c>
      <c r="T1083" s="221">
        <f>S1083*H1083</f>
        <v>0</v>
      </c>
      <c r="AR1083" s="193" t="s">
        <v>195</v>
      </c>
      <c r="AT1083" s="193" t="s">
        <v>110</v>
      </c>
      <c r="AU1083" s="193" t="s">
        <v>42</v>
      </c>
      <c r="AY1083" s="193" t="s">
        <v>108</v>
      </c>
      <c r="BE1083" s="194">
        <f>IF(N1083="základní",J1083,0)</f>
        <v>0</v>
      </c>
      <c r="BF1083" s="194">
        <f>IF(N1083="snížená",J1083,0)</f>
        <v>0</v>
      </c>
      <c r="BG1083" s="194">
        <f>IF(N1083="zákl. přenesená",J1083,0)</f>
        <v>0</v>
      </c>
      <c r="BH1083" s="194">
        <f>IF(N1083="sníž. přenesená",J1083,0)</f>
        <v>0</v>
      </c>
      <c r="BI1083" s="194">
        <f>IF(N1083="nulová",J1083,0)</f>
        <v>0</v>
      </c>
      <c r="BJ1083" s="193" t="s">
        <v>38</v>
      </c>
      <c r="BK1083" s="194">
        <f>ROUND(I1083*H1083,2)</f>
        <v>0</v>
      </c>
      <c r="BL1083" s="193" t="s">
        <v>195</v>
      </c>
      <c r="BM1083" s="193" t="s">
        <v>1476</v>
      </c>
    </row>
    <row r="1084" spans="2:65" s="227" customFormat="1" x14ac:dyDescent="0.3">
      <c r="B1084" s="232"/>
      <c r="D1084" s="240" t="s">
        <v>117</v>
      </c>
      <c r="E1084" s="239" t="s">
        <v>1</v>
      </c>
      <c r="F1084" s="238" t="s">
        <v>1472</v>
      </c>
      <c r="H1084" s="237">
        <v>6</v>
      </c>
      <c r="I1084" s="233"/>
      <c r="L1084" s="232"/>
      <c r="M1084" s="231"/>
      <c r="N1084" s="230"/>
      <c r="O1084" s="230"/>
      <c r="P1084" s="230"/>
      <c r="Q1084" s="230"/>
      <c r="R1084" s="230"/>
      <c r="S1084" s="230"/>
      <c r="T1084" s="229"/>
      <c r="AT1084" s="228" t="s">
        <v>117</v>
      </c>
      <c r="AU1084" s="228" t="s">
        <v>42</v>
      </c>
      <c r="AV1084" s="227" t="s">
        <v>42</v>
      </c>
      <c r="AW1084" s="227" t="s">
        <v>19</v>
      </c>
      <c r="AX1084" s="227" t="s">
        <v>37</v>
      </c>
      <c r="AY1084" s="228" t="s">
        <v>108</v>
      </c>
    </row>
    <row r="1085" spans="2:65" s="188" customFormat="1" ht="31.5" customHeight="1" x14ac:dyDescent="0.3">
      <c r="B1085" s="207"/>
      <c r="C1085" s="206" t="s">
        <v>1531</v>
      </c>
      <c r="D1085" s="206" t="s">
        <v>110</v>
      </c>
      <c r="E1085" s="205" t="s">
        <v>1478</v>
      </c>
      <c r="F1085" s="200" t="s">
        <v>1479</v>
      </c>
      <c r="G1085" s="204" t="s">
        <v>400</v>
      </c>
      <c r="H1085" s="203">
        <v>54</v>
      </c>
      <c r="I1085" s="202"/>
      <c r="J1085" s="201">
        <f>ROUND(I1085*H1085,2)</f>
        <v>0</v>
      </c>
      <c r="K1085" s="200" t="s">
        <v>114</v>
      </c>
      <c r="L1085" s="189"/>
      <c r="M1085" s="199" t="s">
        <v>1</v>
      </c>
      <c r="N1085" s="224" t="s">
        <v>26</v>
      </c>
      <c r="O1085" s="223"/>
      <c r="P1085" s="222">
        <f>O1085*H1085</f>
        <v>0</v>
      </c>
      <c r="Q1085" s="222">
        <v>2.3600000000000001E-3</v>
      </c>
      <c r="R1085" s="222">
        <f>Q1085*H1085</f>
        <v>0.12744</v>
      </c>
      <c r="S1085" s="222">
        <v>0</v>
      </c>
      <c r="T1085" s="221">
        <f>S1085*H1085</f>
        <v>0</v>
      </c>
      <c r="AR1085" s="193" t="s">
        <v>195</v>
      </c>
      <c r="AT1085" s="193" t="s">
        <v>110</v>
      </c>
      <c r="AU1085" s="193" t="s">
        <v>42</v>
      </c>
      <c r="AY1085" s="193" t="s">
        <v>108</v>
      </c>
      <c r="BE1085" s="194">
        <f>IF(N1085="základní",J1085,0)</f>
        <v>0</v>
      </c>
      <c r="BF1085" s="194">
        <f>IF(N1085="snížená",J1085,0)</f>
        <v>0</v>
      </c>
      <c r="BG1085" s="194">
        <f>IF(N1085="zákl. přenesená",J1085,0)</f>
        <v>0</v>
      </c>
      <c r="BH1085" s="194">
        <f>IF(N1085="sníž. přenesená",J1085,0)</f>
        <v>0</v>
      </c>
      <c r="BI1085" s="194">
        <f>IF(N1085="nulová",J1085,0)</f>
        <v>0</v>
      </c>
      <c r="BJ1085" s="193" t="s">
        <v>38</v>
      </c>
      <c r="BK1085" s="194">
        <f>ROUND(I1085*H1085,2)</f>
        <v>0</v>
      </c>
      <c r="BL1085" s="193" t="s">
        <v>195</v>
      </c>
      <c r="BM1085" s="193" t="s">
        <v>1480</v>
      </c>
    </row>
    <row r="1086" spans="2:65" s="227" customFormat="1" x14ac:dyDescent="0.3">
      <c r="B1086" s="232"/>
      <c r="D1086" s="240" t="s">
        <v>117</v>
      </c>
      <c r="E1086" s="239" t="s">
        <v>1</v>
      </c>
      <c r="F1086" s="238" t="s">
        <v>1453</v>
      </c>
      <c r="H1086" s="237">
        <v>54</v>
      </c>
      <c r="I1086" s="233"/>
      <c r="L1086" s="232"/>
      <c r="M1086" s="231"/>
      <c r="N1086" s="230"/>
      <c r="O1086" s="230"/>
      <c r="P1086" s="230"/>
      <c r="Q1086" s="230"/>
      <c r="R1086" s="230"/>
      <c r="S1086" s="230"/>
      <c r="T1086" s="229"/>
      <c r="AT1086" s="228" t="s">
        <v>117</v>
      </c>
      <c r="AU1086" s="228" t="s">
        <v>42</v>
      </c>
      <c r="AV1086" s="227" t="s">
        <v>42</v>
      </c>
      <c r="AW1086" s="227" t="s">
        <v>19</v>
      </c>
      <c r="AX1086" s="227" t="s">
        <v>37</v>
      </c>
      <c r="AY1086" s="228" t="s">
        <v>108</v>
      </c>
    </row>
    <row r="1087" spans="2:65" s="188" customFormat="1" ht="22.5" customHeight="1" x14ac:dyDescent="0.3">
      <c r="B1087" s="207"/>
      <c r="C1087" s="206" t="s">
        <v>1535</v>
      </c>
      <c r="D1087" s="206" t="s">
        <v>110</v>
      </c>
      <c r="E1087" s="205" t="s">
        <v>1482</v>
      </c>
      <c r="F1087" s="200" t="s">
        <v>1483</v>
      </c>
      <c r="G1087" s="204" t="s">
        <v>170</v>
      </c>
      <c r="H1087" s="203">
        <v>0.67100000000000004</v>
      </c>
      <c r="I1087" s="202"/>
      <c r="J1087" s="201">
        <f>ROUND(I1087*H1087,2)</f>
        <v>0</v>
      </c>
      <c r="K1087" s="200" t="s">
        <v>114</v>
      </c>
      <c r="L1087" s="189"/>
      <c r="M1087" s="199" t="s">
        <v>1</v>
      </c>
      <c r="N1087" s="224" t="s">
        <v>26</v>
      </c>
      <c r="O1087" s="223"/>
      <c r="P1087" s="222">
        <f>O1087*H1087</f>
        <v>0</v>
      </c>
      <c r="Q1087" s="222">
        <v>0</v>
      </c>
      <c r="R1087" s="222">
        <f>Q1087*H1087</f>
        <v>0</v>
      </c>
      <c r="S1087" s="222">
        <v>0</v>
      </c>
      <c r="T1087" s="221">
        <f>S1087*H1087</f>
        <v>0</v>
      </c>
      <c r="AR1087" s="193" t="s">
        <v>195</v>
      </c>
      <c r="AT1087" s="193" t="s">
        <v>110</v>
      </c>
      <c r="AU1087" s="193" t="s">
        <v>42</v>
      </c>
      <c r="AY1087" s="193" t="s">
        <v>108</v>
      </c>
      <c r="BE1087" s="194">
        <f>IF(N1087="základní",J1087,0)</f>
        <v>0</v>
      </c>
      <c r="BF1087" s="194">
        <f>IF(N1087="snížená",J1087,0)</f>
        <v>0</v>
      </c>
      <c r="BG1087" s="194">
        <f>IF(N1087="zákl. přenesená",J1087,0)</f>
        <v>0</v>
      </c>
      <c r="BH1087" s="194">
        <f>IF(N1087="sníž. přenesená",J1087,0)</f>
        <v>0</v>
      </c>
      <c r="BI1087" s="194">
        <f>IF(N1087="nulová",J1087,0)</f>
        <v>0</v>
      </c>
      <c r="BJ1087" s="193" t="s">
        <v>38</v>
      </c>
      <c r="BK1087" s="194">
        <f>ROUND(I1087*H1087,2)</f>
        <v>0</v>
      </c>
      <c r="BL1087" s="193" t="s">
        <v>195</v>
      </c>
      <c r="BM1087" s="193" t="s">
        <v>1484</v>
      </c>
    </row>
    <row r="1088" spans="2:65" s="208" customFormat="1" ht="29.85" customHeight="1" x14ac:dyDescent="0.3">
      <c r="B1088" s="216"/>
      <c r="D1088" s="220" t="s">
        <v>36</v>
      </c>
      <c r="E1088" s="219" t="s">
        <v>1485</v>
      </c>
      <c r="F1088" s="219" t="s">
        <v>1486</v>
      </c>
      <c r="I1088" s="218"/>
      <c r="J1088" s="217">
        <f>BK1088</f>
        <v>0</v>
      </c>
      <c r="L1088" s="216"/>
      <c r="M1088" s="215"/>
      <c r="N1088" s="213"/>
      <c r="O1088" s="213"/>
      <c r="P1088" s="214">
        <f>SUM(P1089:P1115)</f>
        <v>0</v>
      </c>
      <c r="Q1088" s="213"/>
      <c r="R1088" s="214">
        <f>SUM(R1089:R1115)</f>
        <v>1.6018528000000001</v>
      </c>
      <c r="S1088" s="213"/>
      <c r="T1088" s="212">
        <f>SUM(T1089:T1115)</f>
        <v>1.9471039999999999</v>
      </c>
      <c r="AR1088" s="210" t="s">
        <v>42</v>
      </c>
      <c r="AT1088" s="211" t="s">
        <v>36</v>
      </c>
      <c r="AU1088" s="211" t="s">
        <v>38</v>
      </c>
      <c r="AY1088" s="210" t="s">
        <v>108</v>
      </c>
      <c r="BK1088" s="209">
        <f>SUM(BK1089:BK1115)</f>
        <v>0</v>
      </c>
    </row>
    <row r="1089" spans="2:65" s="188" customFormat="1" ht="22.5" customHeight="1" x14ac:dyDescent="0.3">
      <c r="B1089" s="207"/>
      <c r="C1089" s="206" t="s">
        <v>1542</v>
      </c>
      <c r="D1089" s="206" t="s">
        <v>110</v>
      </c>
      <c r="E1089" s="205" t="s">
        <v>1488</v>
      </c>
      <c r="F1089" s="200" t="s">
        <v>1489</v>
      </c>
      <c r="G1089" s="204" t="s">
        <v>113</v>
      </c>
      <c r="H1089" s="203">
        <v>159.32</v>
      </c>
      <c r="I1089" s="202"/>
      <c r="J1089" s="201">
        <f>ROUND(I1089*H1089,2)</f>
        <v>0</v>
      </c>
      <c r="K1089" s="200" t="s">
        <v>114</v>
      </c>
      <c r="L1089" s="189"/>
      <c r="M1089" s="199" t="s">
        <v>1</v>
      </c>
      <c r="N1089" s="224" t="s">
        <v>26</v>
      </c>
      <c r="O1089" s="223"/>
      <c r="P1089" s="222">
        <f>O1089*H1089</f>
        <v>0</v>
      </c>
      <c r="Q1089" s="222">
        <v>0</v>
      </c>
      <c r="R1089" s="222">
        <f>Q1089*H1089</f>
        <v>0</v>
      </c>
      <c r="S1089" s="222">
        <v>0</v>
      </c>
      <c r="T1089" s="221">
        <f>S1089*H1089</f>
        <v>0</v>
      </c>
      <c r="AR1089" s="193" t="s">
        <v>195</v>
      </c>
      <c r="AT1089" s="193" t="s">
        <v>110</v>
      </c>
      <c r="AU1089" s="193" t="s">
        <v>42</v>
      </c>
      <c r="AY1089" s="193" t="s">
        <v>108</v>
      </c>
      <c r="BE1089" s="194">
        <f>IF(N1089="základní",J1089,0)</f>
        <v>0</v>
      </c>
      <c r="BF1089" s="194">
        <f>IF(N1089="snížená",J1089,0)</f>
        <v>0</v>
      </c>
      <c r="BG1089" s="194">
        <f>IF(N1089="zákl. přenesená",J1089,0)</f>
        <v>0</v>
      </c>
      <c r="BH1089" s="194">
        <f>IF(N1089="sníž. přenesená",J1089,0)</f>
        <v>0</v>
      </c>
      <c r="BI1089" s="194">
        <f>IF(N1089="nulová",J1089,0)</f>
        <v>0</v>
      </c>
      <c r="BJ1089" s="193" t="s">
        <v>38</v>
      </c>
      <c r="BK1089" s="194">
        <f>ROUND(I1089*H1089,2)</f>
        <v>0</v>
      </c>
      <c r="BL1089" s="193" t="s">
        <v>195</v>
      </c>
      <c r="BM1089" s="193" t="s">
        <v>1490</v>
      </c>
    </row>
    <row r="1090" spans="2:65" s="257" customFormat="1" x14ac:dyDescent="0.3">
      <c r="B1090" s="262"/>
      <c r="D1090" s="236" t="s">
        <v>117</v>
      </c>
      <c r="E1090" s="258" t="s">
        <v>1</v>
      </c>
      <c r="F1090" s="264" t="s">
        <v>1059</v>
      </c>
      <c r="H1090" s="258" t="s">
        <v>1</v>
      </c>
      <c r="I1090" s="263"/>
      <c r="L1090" s="262"/>
      <c r="M1090" s="261"/>
      <c r="N1090" s="260"/>
      <c r="O1090" s="260"/>
      <c r="P1090" s="260"/>
      <c r="Q1090" s="260"/>
      <c r="R1090" s="260"/>
      <c r="S1090" s="260"/>
      <c r="T1090" s="259"/>
      <c r="AT1090" s="258" t="s">
        <v>117</v>
      </c>
      <c r="AU1090" s="258" t="s">
        <v>42</v>
      </c>
      <c r="AV1090" s="257" t="s">
        <v>38</v>
      </c>
      <c r="AW1090" s="257" t="s">
        <v>19</v>
      </c>
      <c r="AX1090" s="257" t="s">
        <v>37</v>
      </c>
      <c r="AY1090" s="258" t="s">
        <v>108</v>
      </c>
    </row>
    <row r="1091" spans="2:65" s="227" customFormat="1" x14ac:dyDescent="0.3">
      <c r="B1091" s="232"/>
      <c r="D1091" s="236" t="s">
        <v>117</v>
      </c>
      <c r="E1091" s="228" t="s">
        <v>1</v>
      </c>
      <c r="F1091" s="235" t="s">
        <v>1079</v>
      </c>
      <c r="H1091" s="234">
        <v>15.75</v>
      </c>
      <c r="I1091" s="233"/>
      <c r="L1091" s="232"/>
      <c r="M1091" s="231"/>
      <c r="N1091" s="230"/>
      <c r="O1091" s="230"/>
      <c r="P1091" s="230"/>
      <c r="Q1091" s="230"/>
      <c r="R1091" s="230"/>
      <c r="S1091" s="230"/>
      <c r="T1091" s="229"/>
      <c r="AT1091" s="228" t="s">
        <v>117</v>
      </c>
      <c r="AU1091" s="228" t="s">
        <v>42</v>
      </c>
      <c r="AV1091" s="227" t="s">
        <v>42</v>
      </c>
      <c r="AW1091" s="227" t="s">
        <v>19</v>
      </c>
      <c r="AX1091" s="227" t="s">
        <v>37</v>
      </c>
      <c r="AY1091" s="228" t="s">
        <v>108</v>
      </c>
    </row>
    <row r="1092" spans="2:65" s="227" customFormat="1" x14ac:dyDescent="0.3">
      <c r="B1092" s="232"/>
      <c r="D1092" s="240" t="s">
        <v>117</v>
      </c>
      <c r="E1092" s="239" t="s">
        <v>1</v>
      </c>
      <c r="F1092" s="238" t="s">
        <v>1242</v>
      </c>
      <c r="H1092" s="237">
        <v>143.57</v>
      </c>
      <c r="I1092" s="233"/>
      <c r="L1092" s="232"/>
      <c r="M1092" s="231"/>
      <c r="N1092" s="230"/>
      <c r="O1092" s="230"/>
      <c r="P1092" s="230"/>
      <c r="Q1092" s="230"/>
      <c r="R1092" s="230"/>
      <c r="S1092" s="230"/>
      <c r="T1092" s="229"/>
      <c r="AT1092" s="228" t="s">
        <v>117</v>
      </c>
      <c r="AU1092" s="228" t="s">
        <v>42</v>
      </c>
      <c r="AV1092" s="227" t="s">
        <v>42</v>
      </c>
      <c r="AW1092" s="227" t="s">
        <v>19</v>
      </c>
      <c r="AX1092" s="227" t="s">
        <v>37</v>
      </c>
      <c r="AY1092" s="228" t="s">
        <v>108</v>
      </c>
    </row>
    <row r="1093" spans="2:65" s="188" customFormat="1" ht="31.5" customHeight="1" x14ac:dyDescent="0.3">
      <c r="B1093" s="207"/>
      <c r="C1093" s="252" t="s">
        <v>1546</v>
      </c>
      <c r="D1093" s="252" t="s">
        <v>186</v>
      </c>
      <c r="E1093" s="251" t="s">
        <v>1492</v>
      </c>
      <c r="F1093" s="246" t="s">
        <v>1493</v>
      </c>
      <c r="G1093" s="250" t="s">
        <v>285</v>
      </c>
      <c r="H1093" s="249">
        <v>398.3</v>
      </c>
      <c r="I1093" s="248"/>
      <c r="J1093" s="247">
        <f>ROUND(I1093*H1093,2)</f>
        <v>0</v>
      </c>
      <c r="K1093" s="246" t="s">
        <v>114</v>
      </c>
      <c r="L1093" s="245"/>
      <c r="M1093" s="244" t="s">
        <v>1</v>
      </c>
      <c r="N1093" s="243" t="s">
        <v>26</v>
      </c>
      <c r="O1093" s="223"/>
      <c r="P1093" s="222">
        <f>O1093*H1093</f>
        <v>0</v>
      </c>
      <c r="Q1093" s="222">
        <v>3.5999999999999999E-3</v>
      </c>
      <c r="R1093" s="222">
        <f>Q1093*H1093</f>
        <v>1.43388</v>
      </c>
      <c r="S1093" s="222">
        <v>0</v>
      </c>
      <c r="T1093" s="221">
        <f>S1093*H1093</f>
        <v>0</v>
      </c>
      <c r="AR1093" s="193" t="s">
        <v>282</v>
      </c>
      <c r="AT1093" s="193" t="s">
        <v>186</v>
      </c>
      <c r="AU1093" s="193" t="s">
        <v>42</v>
      </c>
      <c r="AY1093" s="193" t="s">
        <v>108</v>
      </c>
      <c r="BE1093" s="194">
        <f>IF(N1093="základní",J1093,0)</f>
        <v>0</v>
      </c>
      <c r="BF1093" s="194">
        <f>IF(N1093="snížená",J1093,0)</f>
        <v>0</v>
      </c>
      <c r="BG1093" s="194">
        <f>IF(N1093="zákl. přenesená",J1093,0)</f>
        <v>0</v>
      </c>
      <c r="BH1093" s="194">
        <f>IF(N1093="sníž. přenesená",J1093,0)</f>
        <v>0</v>
      </c>
      <c r="BI1093" s="194">
        <f>IF(N1093="nulová",J1093,0)</f>
        <v>0</v>
      </c>
      <c r="BJ1093" s="193" t="s">
        <v>38</v>
      </c>
      <c r="BK1093" s="194">
        <f>ROUND(I1093*H1093,2)</f>
        <v>0</v>
      </c>
      <c r="BL1093" s="193" t="s">
        <v>195</v>
      </c>
      <c r="BM1093" s="193" t="s">
        <v>1494</v>
      </c>
    </row>
    <row r="1094" spans="2:65" s="188" customFormat="1" ht="27" x14ac:dyDescent="0.3">
      <c r="B1094" s="189"/>
      <c r="D1094" s="236" t="s">
        <v>250</v>
      </c>
      <c r="F1094" s="256" t="s">
        <v>1495</v>
      </c>
      <c r="I1094" s="255"/>
      <c r="L1094" s="189"/>
      <c r="M1094" s="254"/>
      <c r="N1094" s="223"/>
      <c r="O1094" s="223"/>
      <c r="P1094" s="223"/>
      <c r="Q1094" s="223"/>
      <c r="R1094" s="223"/>
      <c r="S1094" s="223"/>
      <c r="T1094" s="253"/>
      <c r="AT1094" s="193" t="s">
        <v>250</v>
      </c>
      <c r="AU1094" s="193" t="s">
        <v>42</v>
      </c>
    </row>
    <row r="1095" spans="2:65" s="257" customFormat="1" x14ac:dyDescent="0.3">
      <c r="B1095" s="262"/>
      <c r="D1095" s="236" t="s">
        <v>117</v>
      </c>
      <c r="E1095" s="258" t="s">
        <v>1</v>
      </c>
      <c r="F1095" s="264" t="s">
        <v>1496</v>
      </c>
      <c r="H1095" s="258" t="s">
        <v>1</v>
      </c>
      <c r="I1095" s="263"/>
      <c r="L1095" s="262"/>
      <c r="M1095" s="261"/>
      <c r="N1095" s="260"/>
      <c r="O1095" s="260"/>
      <c r="P1095" s="260"/>
      <c r="Q1095" s="260"/>
      <c r="R1095" s="260"/>
      <c r="S1095" s="260"/>
      <c r="T1095" s="259"/>
      <c r="AT1095" s="258" t="s">
        <v>117</v>
      </c>
      <c r="AU1095" s="258" t="s">
        <v>42</v>
      </c>
      <c r="AV1095" s="257" t="s">
        <v>38</v>
      </c>
      <c r="AW1095" s="257" t="s">
        <v>19</v>
      </c>
      <c r="AX1095" s="257" t="s">
        <v>37</v>
      </c>
      <c r="AY1095" s="258" t="s">
        <v>108</v>
      </c>
    </row>
    <row r="1096" spans="2:65" s="257" customFormat="1" x14ac:dyDescent="0.3">
      <c r="B1096" s="262"/>
      <c r="D1096" s="236" t="s">
        <v>117</v>
      </c>
      <c r="E1096" s="258" t="s">
        <v>1</v>
      </c>
      <c r="F1096" s="264" t="s">
        <v>1059</v>
      </c>
      <c r="H1096" s="258" t="s">
        <v>1</v>
      </c>
      <c r="I1096" s="263"/>
      <c r="L1096" s="262"/>
      <c r="M1096" s="261"/>
      <c r="N1096" s="260"/>
      <c r="O1096" s="260"/>
      <c r="P1096" s="260"/>
      <c r="Q1096" s="260"/>
      <c r="R1096" s="260"/>
      <c r="S1096" s="260"/>
      <c r="T1096" s="259"/>
      <c r="AT1096" s="258" t="s">
        <v>117</v>
      </c>
      <c r="AU1096" s="258" t="s">
        <v>42</v>
      </c>
      <c r="AV1096" s="257" t="s">
        <v>38</v>
      </c>
      <c r="AW1096" s="257" t="s">
        <v>19</v>
      </c>
      <c r="AX1096" s="257" t="s">
        <v>37</v>
      </c>
      <c r="AY1096" s="258" t="s">
        <v>108</v>
      </c>
    </row>
    <row r="1097" spans="2:65" s="227" customFormat="1" x14ac:dyDescent="0.3">
      <c r="B1097" s="232"/>
      <c r="D1097" s="236" t="s">
        <v>117</v>
      </c>
      <c r="E1097" s="228" t="s">
        <v>1</v>
      </c>
      <c r="F1097" s="235" t="s">
        <v>1079</v>
      </c>
      <c r="H1097" s="234">
        <v>15.75</v>
      </c>
      <c r="I1097" s="233"/>
      <c r="L1097" s="232"/>
      <c r="M1097" s="231"/>
      <c r="N1097" s="230"/>
      <c r="O1097" s="230"/>
      <c r="P1097" s="230"/>
      <c r="Q1097" s="230"/>
      <c r="R1097" s="230"/>
      <c r="S1097" s="230"/>
      <c r="T1097" s="229"/>
      <c r="AT1097" s="228" t="s">
        <v>117</v>
      </c>
      <c r="AU1097" s="228" t="s">
        <v>42</v>
      </c>
      <c r="AV1097" s="227" t="s">
        <v>42</v>
      </c>
      <c r="AW1097" s="227" t="s">
        <v>19</v>
      </c>
      <c r="AX1097" s="227" t="s">
        <v>37</v>
      </c>
      <c r="AY1097" s="228" t="s">
        <v>108</v>
      </c>
    </row>
    <row r="1098" spans="2:65" s="227" customFormat="1" x14ac:dyDescent="0.3">
      <c r="B1098" s="232"/>
      <c r="D1098" s="236" t="s">
        <v>117</v>
      </c>
      <c r="E1098" s="228" t="s">
        <v>1</v>
      </c>
      <c r="F1098" s="235" t="s">
        <v>1242</v>
      </c>
      <c r="H1098" s="234">
        <v>143.57</v>
      </c>
      <c r="I1098" s="233"/>
      <c r="L1098" s="232"/>
      <c r="M1098" s="231"/>
      <c r="N1098" s="230"/>
      <c r="O1098" s="230"/>
      <c r="P1098" s="230"/>
      <c r="Q1098" s="230"/>
      <c r="R1098" s="230"/>
      <c r="S1098" s="230"/>
      <c r="T1098" s="229"/>
      <c r="AT1098" s="228" t="s">
        <v>117</v>
      </c>
      <c r="AU1098" s="228" t="s">
        <v>42</v>
      </c>
      <c r="AV1098" s="227" t="s">
        <v>42</v>
      </c>
      <c r="AW1098" s="227" t="s">
        <v>19</v>
      </c>
      <c r="AX1098" s="227" t="s">
        <v>37</v>
      </c>
      <c r="AY1098" s="228" t="s">
        <v>108</v>
      </c>
    </row>
    <row r="1099" spans="2:65" s="227" customFormat="1" x14ac:dyDescent="0.3">
      <c r="B1099" s="232"/>
      <c r="D1099" s="240" t="s">
        <v>117</v>
      </c>
      <c r="F1099" s="238" t="s">
        <v>1497</v>
      </c>
      <c r="H1099" s="237">
        <v>398.3</v>
      </c>
      <c r="I1099" s="233"/>
      <c r="L1099" s="232"/>
      <c r="M1099" s="231"/>
      <c r="N1099" s="230"/>
      <c r="O1099" s="230"/>
      <c r="P1099" s="230"/>
      <c r="Q1099" s="230"/>
      <c r="R1099" s="230"/>
      <c r="S1099" s="230"/>
      <c r="T1099" s="229"/>
      <c r="AT1099" s="228" t="s">
        <v>117</v>
      </c>
      <c r="AU1099" s="228" t="s">
        <v>42</v>
      </c>
      <c r="AV1099" s="227" t="s">
        <v>42</v>
      </c>
      <c r="AW1099" s="227" t="s">
        <v>2</v>
      </c>
      <c r="AX1099" s="227" t="s">
        <v>38</v>
      </c>
      <c r="AY1099" s="228" t="s">
        <v>108</v>
      </c>
    </row>
    <row r="1100" spans="2:65" s="188" customFormat="1" ht="22.5" customHeight="1" x14ac:dyDescent="0.3">
      <c r="B1100" s="207"/>
      <c r="C1100" s="206" t="s">
        <v>1550</v>
      </c>
      <c r="D1100" s="206" t="s">
        <v>110</v>
      </c>
      <c r="E1100" s="205" t="s">
        <v>1499</v>
      </c>
      <c r="F1100" s="200" t="s">
        <v>1500</v>
      </c>
      <c r="G1100" s="204" t="s">
        <v>400</v>
      </c>
      <c r="H1100" s="203">
        <v>9</v>
      </c>
      <c r="I1100" s="202"/>
      <c r="J1100" s="201">
        <f>ROUND(I1100*H1100,2)</f>
        <v>0</v>
      </c>
      <c r="K1100" s="200" t="s">
        <v>114</v>
      </c>
      <c r="L1100" s="189"/>
      <c r="M1100" s="199" t="s">
        <v>1</v>
      </c>
      <c r="N1100" s="224" t="s">
        <v>26</v>
      </c>
      <c r="O1100" s="223"/>
      <c r="P1100" s="222">
        <f>O1100*H1100</f>
        <v>0</v>
      </c>
      <c r="Q1100" s="222">
        <v>8.0000000000000002E-3</v>
      </c>
      <c r="R1100" s="222">
        <f>Q1100*H1100</f>
        <v>7.2000000000000008E-2</v>
      </c>
      <c r="S1100" s="222">
        <v>0</v>
      </c>
      <c r="T1100" s="221">
        <f>S1100*H1100</f>
        <v>0</v>
      </c>
      <c r="AR1100" s="193" t="s">
        <v>195</v>
      </c>
      <c r="AT1100" s="193" t="s">
        <v>110</v>
      </c>
      <c r="AU1100" s="193" t="s">
        <v>42</v>
      </c>
      <c r="AY1100" s="193" t="s">
        <v>108</v>
      </c>
      <c r="BE1100" s="194">
        <f>IF(N1100="základní",J1100,0)</f>
        <v>0</v>
      </c>
      <c r="BF1100" s="194">
        <f>IF(N1100="snížená",J1100,0)</f>
        <v>0</v>
      </c>
      <c r="BG1100" s="194">
        <f>IF(N1100="zákl. přenesená",J1100,0)</f>
        <v>0</v>
      </c>
      <c r="BH1100" s="194">
        <f>IF(N1100="sníž. přenesená",J1100,0)</f>
        <v>0</v>
      </c>
      <c r="BI1100" s="194">
        <f>IF(N1100="nulová",J1100,0)</f>
        <v>0</v>
      </c>
      <c r="BJ1100" s="193" t="s">
        <v>38</v>
      </c>
      <c r="BK1100" s="194">
        <f>ROUND(I1100*H1100,2)</f>
        <v>0</v>
      </c>
      <c r="BL1100" s="193" t="s">
        <v>195</v>
      </c>
      <c r="BM1100" s="193" t="s">
        <v>1501</v>
      </c>
    </row>
    <row r="1101" spans="2:65" s="227" customFormat="1" x14ac:dyDescent="0.3">
      <c r="B1101" s="232"/>
      <c r="D1101" s="240" t="s">
        <v>117</v>
      </c>
      <c r="E1101" s="239" t="s">
        <v>1</v>
      </c>
      <c r="F1101" s="238" t="s">
        <v>1502</v>
      </c>
      <c r="H1101" s="237">
        <v>9</v>
      </c>
      <c r="I1101" s="233"/>
      <c r="L1101" s="232"/>
      <c r="M1101" s="231"/>
      <c r="N1101" s="230"/>
      <c r="O1101" s="230"/>
      <c r="P1101" s="230"/>
      <c r="Q1101" s="230"/>
      <c r="R1101" s="230"/>
      <c r="S1101" s="230"/>
      <c r="T1101" s="229"/>
      <c r="AT1101" s="228" t="s">
        <v>117</v>
      </c>
      <c r="AU1101" s="228" t="s">
        <v>42</v>
      </c>
      <c r="AV1101" s="227" t="s">
        <v>42</v>
      </c>
      <c r="AW1101" s="227" t="s">
        <v>19</v>
      </c>
      <c r="AX1101" s="227" t="s">
        <v>37</v>
      </c>
      <c r="AY1101" s="228" t="s">
        <v>108</v>
      </c>
    </row>
    <row r="1102" spans="2:65" s="188" customFormat="1" ht="22.5" customHeight="1" x14ac:dyDescent="0.3">
      <c r="B1102" s="207"/>
      <c r="C1102" s="252" t="s">
        <v>1553</v>
      </c>
      <c r="D1102" s="252" t="s">
        <v>186</v>
      </c>
      <c r="E1102" s="251" t="s">
        <v>1504</v>
      </c>
      <c r="F1102" s="246" t="s">
        <v>1505</v>
      </c>
      <c r="G1102" s="250" t="s">
        <v>285</v>
      </c>
      <c r="H1102" s="249">
        <v>28</v>
      </c>
      <c r="I1102" s="248"/>
      <c r="J1102" s="247">
        <f>ROUND(I1102*H1102,2)</f>
        <v>0</v>
      </c>
      <c r="K1102" s="246" t="s">
        <v>114</v>
      </c>
      <c r="L1102" s="245"/>
      <c r="M1102" s="244" t="s">
        <v>1</v>
      </c>
      <c r="N1102" s="243" t="s">
        <v>26</v>
      </c>
      <c r="O1102" s="223"/>
      <c r="P1102" s="222">
        <f>O1102*H1102</f>
        <v>0</v>
      </c>
      <c r="Q1102" s="222">
        <v>3.2000000000000002E-3</v>
      </c>
      <c r="R1102" s="222">
        <f>Q1102*H1102</f>
        <v>8.9599999999999999E-2</v>
      </c>
      <c r="S1102" s="222">
        <v>0</v>
      </c>
      <c r="T1102" s="221">
        <f>S1102*H1102</f>
        <v>0</v>
      </c>
      <c r="AR1102" s="193" t="s">
        <v>282</v>
      </c>
      <c r="AT1102" s="193" t="s">
        <v>186</v>
      </c>
      <c r="AU1102" s="193" t="s">
        <v>42</v>
      </c>
      <c r="AY1102" s="193" t="s">
        <v>108</v>
      </c>
      <c r="BE1102" s="194">
        <f>IF(N1102="základní",J1102,0)</f>
        <v>0</v>
      </c>
      <c r="BF1102" s="194">
        <f>IF(N1102="snížená",J1102,0)</f>
        <v>0</v>
      </c>
      <c r="BG1102" s="194">
        <f>IF(N1102="zákl. přenesená",J1102,0)</f>
        <v>0</v>
      </c>
      <c r="BH1102" s="194">
        <f>IF(N1102="sníž. přenesená",J1102,0)</f>
        <v>0</v>
      </c>
      <c r="BI1102" s="194">
        <f>IF(N1102="nulová",J1102,0)</f>
        <v>0</v>
      </c>
      <c r="BJ1102" s="193" t="s">
        <v>38</v>
      </c>
      <c r="BK1102" s="194">
        <f>ROUND(I1102*H1102,2)</f>
        <v>0</v>
      </c>
      <c r="BL1102" s="193" t="s">
        <v>195</v>
      </c>
      <c r="BM1102" s="193" t="s">
        <v>1506</v>
      </c>
    </row>
    <row r="1103" spans="2:65" s="188" customFormat="1" ht="27" x14ac:dyDescent="0.3">
      <c r="B1103" s="189"/>
      <c r="D1103" s="236" t="s">
        <v>250</v>
      </c>
      <c r="F1103" s="256" t="s">
        <v>1507</v>
      </c>
      <c r="I1103" s="255"/>
      <c r="L1103" s="189"/>
      <c r="M1103" s="254"/>
      <c r="N1103" s="223"/>
      <c r="O1103" s="223"/>
      <c r="P1103" s="223"/>
      <c r="Q1103" s="223"/>
      <c r="R1103" s="223"/>
      <c r="S1103" s="223"/>
      <c r="T1103" s="253"/>
      <c r="AT1103" s="193" t="s">
        <v>250</v>
      </c>
      <c r="AU1103" s="193" t="s">
        <v>42</v>
      </c>
    </row>
    <row r="1104" spans="2:65" s="227" customFormat="1" x14ac:dyDescent="0.3">
      <c r="B1104" s="232"/>
      <c r="D1104" s="240" t="s">
        <v>117</v>
      </c>
      <c r="F1104" s="238" t="s">
        <v>1508</v>
      </c>
      <c r="H1104" s="237">
        <v>28</v>
      </c>
      <c r="I1104" s="233"/>
      <c r="L1104" s="232"/>
      <c r="M1104" s="231"/>
      <c r="N1104" s="230"/>
      <c r="O1104" s="230"/>
      <c r="P1104" s="230"/>
      <c r="Q1104" s="230"/>
      <c r="R1104" s="230"/>
      <c r="S1104" s="230"/>
      <c r="T1104" s="229"/>
      <c r="AT1104" s="228" t="s">
        <v>117</v>
      </c>
      <c r="AU1104" s="228" t="s">
        <v>42</v>
      </c>
      <c r="AV1104" s="227" t="s">
        <v>42</v>
      </c>
      <c r="AW1104" s="227" t="s">
        <v>2</v>
      </c>
      <c r="AX1104" s="227" t="s">
        <v>38</v>
      </c>
      <c r="AY1104" s="228" t="s">
        <v>108</v>
      </c>
    </row>
    <row r="1105" spans="2:65" s="188" customFormat="1" ht="22.5" customHeight="1" x14ac:dyDescent="0.3">
      <c r="B1105" s="207"/>
      <c r="C1105" s="206" t="s">
        <v>1559</v>
      </c>
      <c r="D1105" s="206" t="s">
        <v>110</v>
      </c>
      <c r="E1105" s="205" t="s">
        <v>1510</v>
      </c>
      <c r="F1105" s="200" t="s">
        <v>1511</v>
      </c>
      <c r="G1105" s="204" t="s">
        <v>113</v>
      </c>
      <c r="H1105" s="203">
        <v>159.32</v>
      </c>
      <c r="I1105" s="202"/>
      <c r="J1105" s="201">
        <f>ROUND(I1105*H1105,2)</f>
        <v>0</v>
      </c>
      <c r="K1105" s="200" t="s">
        <v>114</v>
      </c>
      <c r="L1105" s="189"/>
      <c r="M1105" s="199" t="s">
        <v>1</v>
      </c>
      <c r="N1105" s="224" t="s">
        <v>26</v>
      </c>
      <c r="O1105" s="223"/>
      <c r="P1105" s="222">
        <f>O1105*H1105</f>
        <v>0</v>
      </c>
      <c r="Q1105" s="222">
        <v>0</v>
      </c>
      <c r="R1105" s="222">
        <f>Q1105*H1105</f>
        <v>0</v>
      </c>
      <c r="S1105" s="222">
        <v>1.12E-2</v>
      </c>
      <c r="T1105" s="221">
        <f>S1105*H1105</f>
        <v>1.784384</v>
      </c>
      <c r="AR1105" s="193" t="s">
        <v>195</v>
      </c>
      <c r="AT1105" s="193" t="s">
        <v>110</v>
      </c>
      <c r="AU1105" s="193" t="s">
        <v>42</v>
      </c>
      <c r="AY1105" s="193" t="s">
        <v>108</v>
      </c>
      <c r="BE1105" s="194">
        <f>IF(N1105="základní",J1105,0)</f>
        <v>0</v>
      </c>
      <c r="BF1105" s="194">
        <f>IF(N1105="snížená",J1105,0)</f>
        <v>0</v>
      </c>
      <c r="BG1105" s="194">
        <f>IF(N1105="zákl. přenesená",J1105,0)</f>
        <v>0</v>
      </c>
      <c r="BH1105" s="194">
        <f>IF(N1105="sníž. přenesená",J1105,0)</f>
        <v>0</v>
      </c>
      <c r="BI1105" s="194">
        <f>IF(N1105="nulová",J1105,0)</f>
        <v>0</v>
      </c>
      <c r="BJ1105" s="193" t="s">
        <v>38</v>
      </c>
      <c r="BK1105" s="194">
        <f>ROUND(I1105*H1105,2)</f>
        <v>0</v>
      </c>
      <c r="BL1105" s="193" t="s">
        <v>195</v>
      </c>
      <c r="BM1105" s="193" t="s">
        <v>1512</v>
      </c>
    </row>
    <row r="1106" spans="2:65" s="257" customFormat="1" x14ac:dyDescent="0.3">
      <c r="B1106" s="262"/>
      <c r="D1106" s="236" t="s">
        <v>117</v>
      </c>
      <c r="E1106" s="258" t="s">
        <v>1</v>
      </c>
      <c r="F1106" s="264" t="s">
        <v>1059</v>
      </c>
      <c r="H1106" s="258" t="s">
        <v>1</v>
      </c>
      <c r="I1106" s="263"/>
      <c r="L1106" s="262"/>
      <c r="M1106" s="261"/>
      <c r="N1106" s="260"/>
      <c r="O1106" s="260"/>
      <c r="P1106" s="260"/>
      <c r="Q1106" s="260"/>
      <c r="R1106" s="260"/>
      <c r="S1106" s="260"/>
      <c r="T1106" s="259"/>
      <c r="AT1106" s="258" t="s">
        <v>117</v>
      </c>
      <c r="AU1106" s="258" t="s">
        <v>42</v>
      </c>
      <c r="AV1106" s="257" t="s">
        <v>38</v>
      </c>
      <c r="AW1106" s="257" t="s">
        <v>19</v>
      </c>
      <c r="AX1106" s="257" t="s">
        <v>37</v>
      </c>
      <c r="AY1106" s="258" t="s">
        <v>108</v>
      </c>
    </row>
    <row r="1107" spans="2:65" s="227" customFormat="1" x14ac:dyDescent="0.3">
      <c r="B1107" s="232"/>
      <c r="D1107" s="236" t="s">
        <v>117</v>
      </c>
      <c r="E1107" s="228" t="s">
        <v>1</v>
      </c>
      <c r="F1107" s="235" t="s">
        <v>1079</v>
      </c>
      <c r="H1107" s="234">
        <v>15.75</v>
      </c>
      <c r="I1107" s="233"/>
      <c r="L1107" s="232"/>
      <c r="M1107" s="231"/>
      <c r="N1107" s="230"/>
      <c r="O1107" s="230"/>
      <c r="P1107" s="230"/>
      <c r="Q1107" s="230"/>
      <c r="R1107" s="230"/>
      <c r="S1107" s="230"/>
      <c r="T1107" s="229"/>
      <c r="AT1107" s="228" t="s">
        <v>117</v>
      </c>
      <c r="AU1107" s="228" t="s">
        <v>42</v>
      </c>
      <c r="AV1107" s="227" t="s">
        <v>42</v>
      </c>
      <c r="AW1107" s="227" t="s">
        <v>19</v>
      </c>
      <c r="AX1107" s="227" t="s">
        <v>37</v>
      </c>
      <c r="AY1107" s="228" t="s">
        <v>108</v>
      </c>
    </row>
    <row r="1108" spans="2:65" s="227" customFormat="1" x14ac:dyDescent="0.3">
      <c r="B1108" s="232"/>
      <c r="D1108" s="240" t="s">
        <v>117</v>
      </c>
      <c r="E1108" s="239" t="s">
        <v>1</v>
      </c>
      <c r="F1108" s="238" t="s">
        <v>1242</v>
      </c>
      <c r="H1108" s="237">
        <v>143.57</v>
      </c>
      <c r="I1108" s="233"/>
      <c r="L1108" s="232"/>
      <c r="M1108" s="231"/>
      <c r="N1108" s="230"/>
      <c r="O1108" s="230"/>
      <c r="P1108" s="230"/>
      <c r="Q1108" s="230"/>
      <c r="R1108" s="230"/>
      <c r="S1108" s="230"/>
      <c r="T1108" s="229"/>
      <c r="AT1108" s="228" t="s">
        <v>117</v>
      </c>
      <c r="AU1108" s="228" t="s">
        <v>42</v>
      </c>
      <c r="AV1108" s="227" t="s">
        <v>42</v>
      </c>
      <c r="AW1108" s="227" t="s">
        <v>19</v>
      </c>
      <c r="AX1108" s="227" t="s">
        <v>37</v>
      </c>
      <c r="AY1108" s="228" t="s">
        <v>108</v>
      </c>
    </row>
    <row r="1109" spans="2:65" s="188" customFormat="1" ht="22.5" customHeight="1" x14ac:dyDescent="0.3">
      <c r="B1109" s="207"/>
      <c r="C1109" s="206" t="s">
        <v>1563</v>
      </c>
      <c r="D1109" s="206" t="s">
        <v>110</v>
      </c>
      <c r="E1109" s="205" t="s">
        <v>1514</v>
      </c>
      <c r="F1109" s="200" t="s">
        <v>1515</v>
      </c>
      <c r="G1109" s="204" t="s">
        <v>400</v>
      </c>
      <c r="H1109" s="203">
        <v>9</v>
      </c>
      <c r="I1109" s="202"/>
      <c r="J1109" s="201">
        <f>ROUND(I1109*H1109,2)</f>
        <v>0</v>
      </c>
      <c r="K1109" s="200" t="s">
        <v>114</v>
      </c>
      <c r="L1109" s="189"/>
      <c r="M1109" s="199" t="s">
        <v>1</v>
      </c>
      <c r="N1109" s="224" t="s">
        <v>26</v>
      </c>
      <c r="O1109" s="223"/>
      <c r="P1109" s="222">
        <f>O1109*H1109</f>
        <v>0</v>
      </c>
      <c r="Q1109" s="222">
        <v>0</v>
      </c>
      <c r="R1109" s="222">
        <f>Q1109*H1109</f>
        <v>0</v>
      </c>
      <c r="S1109" s="222">
        <v>1.8079999999999999E-2</v>
      </c>
      <c r="T1109" s="221">
        <f>S1109*H1109</f>
        <v>0.16271999999999998</v>
      </c>
      <c r="AR1109" s="193" t="s">
        <v>195</v>
      </c>
      <c r="AT1109" s="193" t="s">
        <v>110</v>
      </c>
      <c r="AU1109" s="193" t="s">
        <v>42</v>
      </c>
      <c r="AY1109" s="193" t="s">
        <v>108</v>
      </c>
      <c r="BE1109" s="194">
        <f>IF(N1109="základní",J1109,0)</f>
        <v>0</v>
      </c>
      <c r="BF1109" s="194">
        <f>IF(N1109="snížená",J1109,0)</f>
        <v>0</v>
      </c>
      <c r="BG1109" s="194">
        <f>IF(N1109="zákl. přenesená",J1109,0)</f>
        <v>0</v>
      </c>
      <c r="BH1109" s="194">
        <f>IF(N1109="sníž. přenesená",J1109,0)</f>
        <v>0</v>
      </c>
      <c r="BI1109" s="194">
        <f>IF(N1109="nulová",J1109,0)</f>
        <v>0</v>
      </c>
      <c r="BJ1109" s="193" t="s">
        <v>38</v>
      </c>
      <c r="BK1109" s="194">
        <f>ROUND(I1109*H1109,2)</f>
        <v>0</v>
      </c>
      <c r="BL1109" s="193" t="s">
        <v>195</v>
      </c>
      <c r="BM1109" s="193" t="s">
        <v>1516</v>
      </c>
    </row>
    <row r="1110" spans="2:65" s="227" customFormat="1" x14ac:dyDescent="0.3">
      <c r="B1110" s="232"/>
      <c r="D1110" s="240" t="s">
        <v>117</v>
      </c>
      <c r="E1110" s="239" t="s">
        <v>1</v>
      </c>
      <c r="F1110" s="238" t="s">
        <v>1502</v>
      </c>
      <c r="H1110" s="237">
        <v>9</v>
      </c>
      <c r="I1110" s="233"/>
      <c r="L1110" s="232"/>
      <c r="M1110" s="231"/>
      <c r="N1110" s="230"/>
      <c r="O1110" s="230"/>
      <c r="P1110" s="230"/>
      <c r="Q1110" s="230"/>
      <c r="R1110" s="230"/>
      <c r="S1110" s="230"/>
      <c r="T1110" s="229"/>
      <c r="AT1110" s="228" t="s">
        <v>117</v>
      </c>
      <c r="AU1110" s="228" t="s">
        <v>42</v>
      </c>
      <c r="AV1110" s="227" t="s">
        <v>42</v>
      </c>
      <c r="AW1110" s="227" t="s">
        <v>19</v>
      </c>
      <c r="AX1110" s="227" t="s">
        <v>37</v>
      </c>
      <c r="AY1110" s="228" t="s">
        <v>108</v>
      </c>
    </row>
    <row r="1111" spans="2:65" s="188" customFormat="1" ht="22.5" customHeight="1" x14ac:dyDescent="0.3">
      <c r="B1111" s="207"/>
      <c r="C1111" s="206" t="s">
        <v>1567</v>
      </c>
      <c r="D1111" s="206" t="s">
        <v>110</v>
      </c>
      <c r="E1111" s="205" t="s">
        <v>1518</v>
      </c>
      <c r="F1111" s="200" t="s">
        <v>1519</v>
      </c>
      <c r="G1111" s="204" t="s">
        <v>113</v>
      </c>
      <c r="H1111" s="203">
        <v>159.32</v>
      </c>
      <c r="I1111" s="202"/>
      <c r="J1111" s="201">
        <f>ROUND(I1111*H1111,2)</f>
        <v>0</v>
      </c>
      <c r="K1111" s="200" t="s">
        <v>114</v>
      </c>
      <c r="L1111" s="189"/>
      <c r="M1111" s="199" t="s">
        <v>1</v>
      </c>
      <c r="N1111" s="224" t="s">
        <v>26</v>
      </c>
      <c r="O1111" s="223"/>
      <c r="P1111" s="222">
        <f>O1111*H1111</f>
        <v>0</v>
      </c>
      <c r="Q1111" s="222">
        <v>4.0000000000000003E-5</v>
      </c>
      <c r="R1111" s="222">
        <f>Q1111*H1111</f>
        <v>6.3728000000000005E-3</v>
      </c>
      <c r="S1111" s="222">
        <v>0</v>
      </c>
      <c r="T1111" s="221">
        <f>S1111*H1111</f>
        <v>0</v>
      </c>
      <c r="AR1111" s="193" t="s">
        <v>195</v>
      </c>
      <c r="AT1111" s="193" t="s">
        <v>110</v>
      </c>
      <c r="AU1111" s="193" t="s">
        <v>42</v>
      </c>
      <c r="AY1111" s="193" t="s">
        <v>108</v>
      </c>
      <c r="BE1111" s="194">
        <f>IF(N1111="základní",J1111,0)</f>
        <v>0</v>
      </c>
      <c r="BF1111" s="194">
        <f>IF(N1111="snížená",J1111,0)</f>
        <v>0</v>
      </c>
      <c r="BG1111" s="194">
        <f>IF(N1111="zákl. přenesená",J1111,0)</f>
        <v>0</v>
      </c>
      <c r="BH1111" s="194">
        <f>IF(N1111="sníž. přenesená",J1111,0)</f>
        <v>0</v>
      </c>
      <c r="BI1111" s="194">
        <f>IF(N1111="nulová",J1111,0)</f>
        <v>0</v>
      </c>
      <c r="BJ1111" s="193" t="s">
        <v>38</v>
      </c>
      <c r="BK1111" s="194">
        <f>ROUND(I1111*H1111,2)</f>
        <v>0</v>
      </c>
      <c r="BL1111" s="193" t="s">
        <v>195</v>
      </c>
      <c r="BM1111" s="193" t="s">
        <v>1520</v>
      </c>
    </row>
    <row r="1112" spans="2:65" s="257" customFormat="1" x14ac:dyDescent="0.3">
      <c r="B1112" s="262"/>
      <c r="D1112" s="236" t="s">
        <v>117</v>
      </c>
      <c r="E1112" s="258" t="s">
        <v>1</v>
      </c>
      <c r="F1112" s="264" t="s">
        <v>1059</v>
      </c>
      <c r="H1112" s="258" t="s">
        <v>1</v>
      </c>
      <c r="I1112" s="263"/>
      <c r="L1112" s="262"/>
      <c r="M1112" s="261"/>
      <c r="N1112" s="260"/>
      <c r="O1112" s="260"/>
      <c r="P1112" s="260"/>
      <c r="Q1112" s="260"/>
      <c r="R1112" s="260"/>
      <c r="S1112" s="260"/>
      <c r="T1112" s="259"/>
      <c r="AT1112" s="258" t="s">
        <v>117</v>
      </c>
      <c r="AU1112" s="258" t="s">
        <v>42</v>
      </c>
      <c r="AV1112" s="257" t="s">
        <v>38</v>
      </c>
      <c r="AW1112" s="257" t="s">
        <v>19</v>
      </c>
      <c r="AX1112" s="257" t="s">
        <v>37</v>
      </c>
      <c r="AY1112" s="258" t="s">
        <v>108</v>
      </c>
    </row>
    <row r="1113" spans="2:65" s="227" customFormat="1" x14ac:dyDescent="0.3">
      <c r="B1113" s="232"/>
      <c r="D1113" s="236" t="s">
        <v>117</v>
      </c>
      <c r="E1113" s="228" t="s">
        <v>1</v>
      </c>
      <c r="F1113" s="235" t="s">
        <v>1079</v>
      </c>
      <c r="H1113" s="234">
        <v>15.75</v>
      </c>
      <c r="I1113" s="233"/>
      <c r="L1113" s="232"/>
      <c r="M1113" s="231"/>
      <c r="N1113" s="230"/>
      <c r="O1113" s="230"/>
      <c r="P1113" s="230"/>
      <c r="Q1113" s="230"/>
      <c r="R1113" s="230"/>
      <c r="S1113" s="230"/>
      <c r="T1113" s="229"/>
      <c r="AT1113" s="228" t="s">
        <v>117</v>
      </c>
      <c r="AU1113" s="228" t="s">
        <v>42</v>
      </c>
      <c r="AV1113" s="227" t="s">
        <v>42</v>
      </c>
      <c r="AW1113" s="227" t="s">
        <v>19</v>
      </c>
      <c r="AX1113" s="227" t="s">
        <v>37</v>
      </c>
      <c r="AY1113" s="228" t="s">
        <v>108</v>
      </c>
    </row>
    <row r="1114" spans="2:65" s="227" customFormat="1" x14ac:dyDescent="0.3">
      <c r="B1114" s="232"/>
      <c r="D1114" s="240" t="s">
        <v>117</v>
      </c>
      <c r="E1114" s="239" t="s">
        <v>1</v>
      </c>
      <c r="F1114" s="238" t="s">
        <v>1242</v>
      </c>
      <c r="H1114" s="237">
        <v>143.57</v>
      </c>
      <c r="I1114" s="233"/>
      <c r="L1114" s="232"/>
      <c r="M1114" s="231"/>
      <c r="N1114" s="230"/>
      <c r="O1114" s="230"/>
      <c r="P1114" s="230"/>
      <c r="Q1114" s="230"/>
      <c r="R1114" s="230"/>
      <c r="S1114" s="230"/>
      <c r="T1114" s="229"/>
      <c r="AT1114" s="228" t="s">
        <v>117</v>
      </c>
      <c r="AU1114" s="228" t="s">
        <v>42</v>
      </c>
      <c r="AV1114" s="227" t="s">
        <v>42</v>
      </c>
      <c r="AW1114" s="227" t="s">
        <v>19</v>
      </c>
      <c r="AX1114" s="227" t="s">
        <v>37</v>
      </c>
      <c r="AY1114" s="228" t="s">
        <v>108</v>
      </c>
    </row>
    <row r="1115" spans="2:65" s="188" customFormat="1" ht="22.5" customHeight="1" x14ac:dyDescent="0.3">
      <c r="B1115" s="207"/>
      <c r="C1115" s="206" t="s">
        <v>1575</v>
      </c>
      <c r="D1115" s="206" t="s">
        <v>110</v>
      </c>
      <c r="E1115" s="205" t="s">
        <v>1522</v>
      </c>
      <c r="F1115" s="200" t="s">
        <v>1523</v>
      </c>
      <c r="G1115" s="204" t="s">
        <v>170</v>
      </c>
      <c r="H1115" s="203">
        <v>1.6020000000000001</v>
      </c>
      <c r="I1115" s="202"/>
      <c r="J1115" s="201">
        <f>ROUND(I1115*H1115,2)</f>
        <v>0</v>
      </c>
      <c r="K1115" s="200" t="s">
        <v>114</v>
      </c>
      <c r="L1115" s="189"/>
      <c r="M1115" s="199" t="s">
        <v>1</v>
      </c>
      <c r="N1115" s="224" t="s">
        <v>26</v>
      </c>
      <c r="O1115" s="223"/>
      <c r="P1115" s="222">
        <f>O1115*H1115</f>
        <v>0</v>
      </c>
      <c r="Q1115" s="222">
        <v>0</v>
      </c>
      <c r="R1115" s="222">
        <f>Q1115*H1115</f>
        <v>0</v>
      </c>
      <c r="S1115" s="222">
        <v>0</v>
      </c>
      <c r="T1115" s="221">
        <f>S1115*H1115</f>
        <v>0</v>
      </c>
      <c r="AR1115" s="193" t="s">
        <v>195</v>
      </c>
      <c r="AT1115" s="193" t="s">
        <v>110</v>
      </c>
      <c r="AU1115" s="193" t="s">
        <v>42</v>
      </c>
      <c r="AY1115" s="193" t="s">
        <v>108</v>
      </c>
      <c r="BE1115" s="194">
        <f>IF(N1115="základní",J1115,0)</f>
        <v>0</v>
      </c>
      <c r="BF1115" s="194">
        <f>IF(N1115="snížená",J1115,0)</f>
        <v>0</v>
      </c>
      <c r="BG1115" s="194">
        <f>IF(N1115="zákl. přenesená",J1115,0)</f>
        <v>0</v>
      </c>
      <c r="BH1115" s="194">
        <f>IF(N1115="sníž. přenesená",J1115,0)</f>
        <v>0</v>
      </c>
      <c r="BI1115" s="194">
        <f>IF(N1115="nulová",J1115,0)</f>
        <v>0</v>
      </c>
      <c r="BJ1115" s="193" t="s">
        <v>38</v>
      </c>
      <c r="BK1115" s="194">
        <f>ROUND(I1115*H1115,2)</f>
        <v>0</v>
      </c>
      <c r="BL1115" s="193" t="s">
        <v>195</v>
      </c>
      <c r="BM1115" s="193" t="s">
        <v>1524</v>
      </c>
    </row>
    <row r="1116" spans="2:65" s="208" customFormat="1" ht="29.85" customHeight="1" x14ac:dyDescent="0.3">
      <c r="B1116" s="216"/>
      <c r="D1116" s="220" t="s">
        <v>36</v>
      </c>
      <c r="E1116" s="219" t="s">
        <v>1525</v>
      </c>
      <c r="F1116" s="219" t="s">
        <v>1526</v>
      </c>
      <c r="I1116" s="218"/>
      <c r="J1116" s="217">
        <f>BK1116</f>
        <v>0</v>
      </c>
      <c r="L1116" s="216"/>
      <c r="M1116" s="215"/>
      <c r="N1116" s="213"/>
      <c r="O1116" s="213"/>
      <c r="P1116" s="214">
        <f>SUM(P1117:P1263)</f>
        <v>0</v>
      </c>
      <c r="Q1116" s="213"/>
      <c r="R1116" s="214">
        <f>SUM(R1117:R1263)</f>
        <v>1.0452742500000001</v>
      </c>
      <c r="S1116" s="213"/>
      <c r="T1116" s="212">
        <f>SUM(T1117:T1263)</f>
        <v>0.14400000000000002</v>
      </c>
      <c r="AR1116" s="210" t="s">
        <v>42</v>
      </c>
      <c r="AT1116" s="211" t="s">
        <v>36</v>
      </c>
      <c r="AU1116" s="211" t="s">
        <v>38</v>
      </c>
      <c r="AY1116" s="210" t="s">
        <v>108</v>
      </c>
      <c r="BK1116" s="209">
        <f>SUM(BK1117:BK1263)</f>
        <v>0</v>
      </c>
    </row>
    <row r="1117" spans="2:65" s="188" customFormat="1" ht="22.5" customHeight="1" x14ac:dyDescent="0.3">
      <c r="B1117" s="207"/>
      <c r="C1117" s="206" t="s">
        <v>1587</v>
      </c>
      <c r="D1117" s="206" t="s">
        <v>110</v>
      </c>
      <c r="E1117" s="205" t="s">
        <v>1528</v>
      </c>
      <c r="F1117" s="200" t="s">
        <v>1529</v>
      </c>
      <c r="G1117" s="204" t="s">
        <v>113</v>
      </c>
      <c r="H1117" s="203">
        <v>70.692999999999998</v>
      </c>
      <c r="I1117" s="202"/>
      <c r="J1117" s="201">
        <f>ROUND(I1117*H1117,2)</f>
        <v>0</v>
      </c>
      <c r="K1117" s="200" t="s">
        <v>114</v>
      </c>
      <c r="L1117" s="189"/>
      <c r="M1117" s="199" t="s">
        <v>1</v>
      </c>
      <c r="N1117" s="224" t="s">
        <v>26</v>
      </c>
      <c r="O1117" s="223"/>
      <c r="P1117" s="222">
        <f>O1117*H1117</f>
        <v>0</v>
      </c>
      <c r="Q1117" s="222">
        <v>2.5000000000000001E-4</v>
      </c>
      <c r="R1117" s="222">
        <f>Q1117*H1117</f>
        <v>1.7673250000000001E-2</v>
      </c>
      <c r="S1117" s="222">
        <v>0</v>
      </c>
      <c r="T1117" s="221">
        <f>S1117*H1117</f>
        <v>0</v>
      </c>
      <c r="AR1117" s="193" t="s">
        <v>195</v>
      </c>
      <c r="AT1117" s="193" t="s">
        <v>110</v>
      </c>
      <c r="AU1117" s="193" t="s">
        <v>42</v>
      </c>
      <c r="AY1117" s="193" t="s">
        <v>108</v>
      </c>
      <c r="BE1117" s="194">
        <f>IF(N1117="základní",J1117,0)</f>
        <v>0</v>
      </c>
      <c r="BF1117" s="194">
        <f>IF(N1117="snížená",J1117,0)</f>
        <v>0</v>
      </c>
      <c r="BG1117" s="194">
        <f>IF(N1117="zákl. přenesená",J1117,0)</f>
        <v>0</v>
      </c>
      <c r="BH1117" s="194">
        <f>IF(N1117="sníž. přenesená",J1117,0)</f>
        <v>0</v>
      </c>
      <c r="BI1117" s="194">
        <f>IF(N1117="nulová",J1117,0)</f>
        <v>0</v>
      </c>
      <c r="BJ1117" s="193" t="s">
        <v>38</v>
      </c>
      <c r="BK1117" s="194">
        <f>ROUND(I1117*H1117,2)</f>
        <v>0</v>
      </c>
      <c r="BL1117" s="193" t="s">
        <v>195</v>
      </c>
      <c r="BM1117" s="193" t="s">
        <v>1530</v>
      </c>
    </row>
    <row r="1118" spans="2:65" s="257" customFormat="1" x14ac:dyDescent="0.3">
      <c r="B1118" s="262"/>
      <c r="D1118" s="236" t="s">
        <v>117</v>
      </c>
      <c r="E1118" s="258" t="s">
        <v>1</v>
      </c>
      <c r="F1118" s="264" t="s">
        <v>556</v>
      </c>
      <c r="H1118" s="258" t="s">
        <v>1</v>
      </c>
      <c r="I1118" s="263"/>
      <c r="L1118" s="262"/>
      <c r="M1118" s="261"/>
      <c r="N1118" s="260"/>
      <c r="O1118" s="260"/>
      <c r="P1118" s="260"/>
      <c r="Q1118" s="260"/>
      <c r="R1118" s="260"/>
      <c r="S1118" s="260"/>
      <c r="T1118" s="259"/>
      <c r="AT1118" s="258" t="s">
        <v>117</v>
      </c>
      <c r="AU1118" s="258" t="s">
        <v>42</v>
      </c>
      <c r="AV1118" s="257" t="s">
        <v>38</v>
      </c>
      <c r="AW1118" s="257" t="s">
        <v>19</v>
      </c>
      <c r="AX1118" s="257" t="s">
        <v>37</v>
      </c>
      <c r="AY1118" s="258" t="s">
        <v>108</v>
      </c>
    </row>
    <row r="1119" spans="2:65" s="227" customFormat="1" x14ac:dyDescent="0.3">
      <c r="B1119" s="232"/>
      <c r="D1119" s="236" t="s">
        <v>117</v>
      </c>
      <c r="E1119" s="228" t="s">
        <v>1</v>
      </c>
      <c r="F1119" s="235" t="s">
        <v>626</v>
      </c>
      <c r="H1119" s="234">
        <v>6.09</v>
      </c>
      <c r="I1119" s="233"/>
      <c r="L1119" s="232"/>
      <c r="M1119" s="231"/>
      <c r="N1119" s="230"/>
      <c r="O1119" s="230"/>
      <c r="P1119" s="230"/>
      <c r="Q1119" s="230"/>
      <c r="R1119" s="230"/>
      <c r="S1119" s="230"/>
      <c r="T1119" s="229"/>
      <c r="AT1119" s="228" t="s">
        <v>117</v>
      </c>
      <c r="AU1119" s="228" t="s">
        <v>42</v>
      </c>
      <c r="AV1119" s="227" t="s">
        <v>42</v>
      </c>
      <c r="AW1119" s="227" t="s">
        <v>19</v>
      </c>
      <c r="AX1119" s="227" t="s">
        <v>37</v>
      </c>
      <c r="AY1119" s="228" t="s">
        <v>108</v>
      </c>
    </row>
    <row r="1120" spans="2:65" s="227" customFormat="1" x14ac:dyDescent="0.3">
      <c r="B1120" s="232"/>
      <c r="D1120" s="236" t="s">
        <v>117</v>
      </c>
      <c r="E1120" s="228" t="s">
        <v>1</v>
      </c>
      <c r="F1120" s="235" t="s">
        <v>627</v>
      </c>
      <c r="H1120" s="234">
        <v>12.13</v>
      </c>
      <c r="I1120" s="233"/>
      <c r="L1120" s="232"/>
      <c r="M1120" s="231"/>
      <c r="N1120" s="230"/>
      <c r="O1120" s="230"/>
      <c r="P1120" s="230"/>
      <c r="Q1120" s="230"/>
      <c r="R1120" s="230"/>
      <c r="S1120" s="230"/>
      <c r="T1120" s="229"/>
      <c r="AT1120" s="228" t="s">
        <v>117</v>
      </c>
      <c r="AU1120" s="228" t="s">
        <v>42</v>
      </c>
      <c r="AV1120" s="227" t="s">
        <v>42</v>
      </c>
      <c r="AW1120" s="227" t="s">
        <v>19</v>
      </c>
      <c r="AX1120" s="227" t="s">
        <v>37</v>
      </c>
      <c r="AY1120" s="228" t="s">
        <v>108</v>
      </c>
    </row>
    <row r="1121" spans="2:65" s="227" customFormat="1" x14ac:dyDescent="0.3">
      <c r="B1121" s="232"/>
      <c r="D1121" s="236" t="s">
        <v>117</v>
      </c>
      <c r="E1121" s="228" t="s">
        <v>1</v>
      </c>
      <c r="F1121" s="235" t="s">
        <v>628</v>
      </c>
      <c r="H1121" s="234">
        <v>17.885000000000002</v>
      </c>
      <c r="I1121" s="233"/>
      <c r="L1121" s="232"/>
      <c r="M1121" s="231"/>
      <c r="N1121" s="230"/>
      <c r="O1121" s="230"/>
      <c r="P1121" s="230"/>
      <c r="Q1121" s="230"/>
      <c r="R1121" s="230"/>
      <c r="S1121" s="230"/>
      <c r="T1121" s="229"/>
      <c r="AT1121" s="228" t="s">
        <v>117</v>
      </c>
      <c r="AU1121" s="228" t="s">
        <v>42</v>
      </c>
      <c r="AV1121" s="227" t="s">
        <v>42</v>
      </c>
      <c r="AW1121" s="227" t="s">
        <v>19</v>
      </c>
      <c r="AX1121" s="227" t="s">
        <v>37</v>
      </c>
      <c r="AY1121" s="228" t="s">
        <v>108</v>
      </c>
    </row>
    <row r="1122" spans="2:65" s="257" customFormat="1" x14ac:dyDescent="0.3">
      <c r="B1122" s="262"/>
      <c r="D1122" s="236" t="s">
        <v>117</v>
      </c>
      <c r="E1122" s="258" t="s">
        <v>1</v>
      </c>
      <c r="F1122" s="264" t="s">
        <v>310</v>
      </c>
      <c r="H1122" s="258" t="s">
        <v>1</v>
      </c>
      <c r="I1122" s="263"/>
      <c r="L1122" s="262"/>
      <c r="M1122" s="261"/>
      <c r="N1122" s="260"/>
      <c r="O1122" s="260"/>
      <c r="P1122" s="260"/>
      <c r="Q1122" s="260"/>
      <c r="R1122" s="260"/>
      <c r="S1122" s="260"/>
      <c r="T1122" s="259"/>
      <c r="AT1122" s="258" t="s">
        <v>117</v>
      </c>
      <c r="AU1122" s="258" t="s">
        <v>42</v>
      </c>
      <c r="AV1122" s="257" t="s">
        <v>38</v>
      </c>
      <c r="AW1122" s="257" t="s">
        <v>19</v>
      </c>
      <c r="AX1122" s="257" t="s">
        <v>37</v>
      </c>
      <c r="AY1122" s="258" t="s">
        <v>108</v>
      </c>
    </row>
    <row r="1123" spans="2:65" s="227" customFormat="1" x14ac:dyDescent="0.3">
      <c r="B1123" s="232"/>
      <c r="D1123" s="236" t="s">
        <v>117</v>
      </c>
      <c r="E1123" s="228" t="s">
        <v>1</v>
      </c>
      <c r="F1123" s="235" t="s">
        <v>626</v>
      </c>
      <c r="H1123" s="234">
        <v>6.09</v>
      </c>
      <c r="I1123" s="233"/>
      <c r="L1123" s="232"/>
      <c r="M1123" s="231"/>
      <c r="N1123" s="230"/>
      <c r="O1123" s="230"/>
      <c r="P1123" s="230"/>
      <c r="Q1123" s="230"/>
      <c r="R1123" s="230"/>
      <c r="S1123" s="230"/>
      <c r="T1123" s="229"/>
      <c r="AT1123" s="228" t="s">
        <v>117</v>
      </c>
      <c r="AU1123" s="228" t="s">
        <v>42</v>
      </c>
      <c r="AV1123" s="227" t="s">
        <v>42</v>
      </c>
      <c r="AW1123" s="227" t="s">
        <v>19</v>
      </c>
      <c r="AX1123" s="227" t="s">
        <v>37</v>
      </c>
      <c r="AY1123" s="228" t="s">
        <v>108</v>
      </c>
    </row>
    <row r="1124" spans="2:65" s="227" customFormat="1" x14ac:dyDescent="0.3">
      <c r="B1124" s="232"/>
      <c r="D1124" s="236" t="s">
        <v>117</v>
      </c>
      <c r="E1124" s="228" t="s">
        <v>1</v>
      </c>
      <c r="F1124" s="235" t="s">
        <v>628</v>
      </c>
      <c r="H1124" s="234">
        <v>17.885000000000002</v>
      </c>
      <c r="I1124" s="233"/>
      <c r="L1124" s="232"/>
      <c r="M1124" s="231"/>
      <c r="N1124" s="230"/>
      <c r="O1124" s="230"/>
      <c r="P1124" s="230"/>
      <c r="Q1124" s="230"/>
      <c r="R1124" s="230"/>
      <c r="S1124" s="230"/>
      <c r="T1124" s="229"/>
      <c r="AT1124" s="228" t="s">
        <v>117</v>
      </c>
      <c r="AU1124" s="228" t="s">
        <v>42</v>
      </c>
      <c r="AV1124" s="227" t="s">
        <v>42</v>
      </c>
      <c r="AW1124" s="227" t="s">
        <v>19</v>
      </c>
      <c r="AX1124" s="227" t="s">
        <v>37</v>
      </c>
      <c r="AY1124" s="228" t="s">
        <v>108</v>
      </c>
    </row>
    <row r="1125" spans="2:65" s="227" customFormat="1" x14ac:dyDescent="0.3">
      <c r="B1125" s="232"/>
      <c r="D1125" s="240" t="s">
        <v>117</v>
      </c>
      <c r="E1125" s="239" t="s">
        <v>1</v>
      </c>
      <c r="F1125" s="238" t="s">
        <v>631</v>
      </c>
      <c r="H1125" s="237">
        <v>10.613</v>
      </c>
      <c r="I1125" s="233"/>
      <c r="L1125" s="232"/>
      <c r="M1125" s="231"/>
      <c r="N1125" s="230"/>
      <c r="O1125" s="230"/>
      <c r="P1125" s="230"/>
      <c r="Q1125" s="230"/>
      <c r="R1125" s="230"/>
      <c r="S1125" s="230"/>
      <c r="T1125" s="229"/>
      <c r="AT1125" s="228" t="s">
        <v>117</v>
      </c>
      <c r="AU1125" s="228" t="s">
        <v>42</v>
      </c>
      <c r="AV1125" s="227" t="s">
        <v>42</v>
      </c>
      <c r="AW1125" s="227" t="s">
        <v>19</v>
      </c>
      <c r="AX1125" s="227" t="s">
        <v>37</v>
      </c>
      <c r="AY1125" s="228" t="s">
        <v>108</v>
      </c>
    </row>
    <row r="1126" spans="2:65" s="188" customFormat="1" ht="22.5" customHeight="1" x14ac:dyDescent="0.3">
      <c r="B1126" s="207"/>
      <c r="C1126" s="206" t="s">
        <v>1597</v>
      </c>
      <c r="D1126" s="206" t="s">
        <v>110</v>
      </c>
      <c r="E1126" s="205" t="s">
        <v>1532</v>
      </c>
      <c r="F1126" s="200" t="s">
        <v>1533</v>
      </c>
      <c r="G1126" s="204" t="s">
        <v>113</v>
      </c>
      <c r="H1126" s="203">
        <v>14.93</v>
      </c>
      <c r="I1126" s="202"/>
      <c r="J1126" s="201">
        <f>ROUND(I1126*H1126,2)</f>
        <v>0</v>
      </c>
      <c r="K1126" s="200" t="s">
        <v>114</v>
      </c>
      <c r="L1126" s="189"/>
      <c r="M1126" s="199" t="s">
        <v>1</v>
      </c>
      <c r="N1126" s="224" t="s">
        <v>26</v>
      </c>
      <c r="O1126" s="223"/>
      <c r="P1126" s="222">
        <f>O1126*H1126</f>
        <v>0</v>
      </c>
      <c r="Q1126" s="222">
        <v>2.5000000000000001E-4</v>
      </c>
      <c r="R1126" s="222">
        <f>Q1126*H1126</f>
        <v>3.7325000000000001E-3</v>
      </c>
      <c r="S1126" s="222">
        <v>0</v>
      </c>
      <c r="T1126" s="221">
        <f>S1126*H1126</f>
        <v>0</v>
      </c>
      <c r="AR1126" s="193" t="s">
        <v>195</v>
      </c>
      <c r="AT1126" s="193" t="s">
        <v>110</v>
      </c>
      <c r="AU1126" s="193" t="s">
        <v>42</v>
      </c>
      <c r="AY1126" s="193" t="s">
        <v>108</v>
      </c>
      <c r="BE1126" s="194">
        <f>IF(N1126="základní",J1126,0)</f>
        <v>0</v>
      </c>
      <c r="BF1126" s="194">
        <f>IF(N1126="snížená",J1126,0)</f>
        <v>0</v>
      </c>
      <c r="BG1126" s="194">
        <f>IF(N1126="zákl. přenesená",J1126,0)</f>
        <v>0</v>
      </c>
      <c r="BH1126" s="194">
        <f>IF(N1126="sníž. přenesená",J1126,0)</f>
        <v>0</v>
      </c>
      <c r="BI1126" s="194">
        <f>IF(N1126="nulová",J1126,0)</f>
        <v>0</v>
      </c>
      <c r="BJ1126" s="193" t="s">
        <v>38</v>
      </c>
      <c r="BK1126" s="194">
        <f>ROUND(I1126*H1126,2)</f>
        <v>0</v>
      </c>
      <c r="BL1126" s="193" t="s">
        <v>195</v>
      </c>
      <c r="BM1126" s="193" t="s">
        <v>1534</v>
      </c>
    </row>
    <row r="1127" spans="2:65" s="257" customFormat="1" x14ac:dyDescent="0.3">
      <c r="B1127" s="262"/>
      <c r="D1127" s="236" t="s">
        <v>117</v>
      </c>
      <c r="E1127" s="258" t="s">
        <v>1</v>
      </c>
      <c r="F1127" s="264" t="s">
        <v>556</v>
      </c>
      <c r="H1127" s="258" t="s">
        <v>1</v>
      </c>
      <c r="I1127" s="263"/>
      <c r="L1127" s="262"/>
      <c r="M1127" s="261"/>
      <c r="N1127" s="260"/>
      <c r="O1127" s="260"/>
      <c r="P1127" s="260"/>
      <c r="Q1127" s="260"/>
      <c r="R1127" s="260"/>
      <c r="S1127" s="260"/>
      <c r="T1127" s="259"/>
      <c r="AT1127" s="258" t="s">
        <v>117</v>
      </c>
      <c r="AU1127" s="258" t="s">
        <v>42</v>
      </c>
      <c r="AV1127" s="257" t="s">
        <v>38</v>
      </c>
      <c r="AW1127" s="257" t="s">
        <v>19</v>
      </c>
      <c r="AX1127" s="257" t="s">
        <v>37</v>
      </c>
      <c r="AY1127" s="258" t="s">
        <v>108</v>
      </c>
    </row>
    <row r="1128" spans="2:65" s="227" customFormat="1" x14ac:dyDescent="0.3">
      <c r="B1128" s="232"/>
      <c r="D1128" s="236" t="s">
        <v>117</v>
      </c>
      <c r="E1128" s="228" t="s">
        <v>1</v>
      </c>
      <c r="F1128" s="235" t="s">
        <v>629</v>
      </c>
      <c r="H1128" s="234">
        <v>1.766</v>
      </c>
      <c r="I1128" s="233"/>
      <c r="L1128" s="232"/>
      <c r="M1128" s="231"/>
      <c r="N1128" s="230"/>
      <c r="O1128" s="230"/>
      <c r="P1128" s="230"/>
      <c r="Q1128" s="230"/>
      <c r="R1128" s="230"/>
      <c r="S1128" s="230"/>
      <c r="T1128" s="229"/>
      <c r="AT1128" s="228" t="s">
        <v>117</v>
      </c>
      <c r="AU1128" s="228" t="s">
        <v>42</v>
      </c>
      <c r="AV1128" s="227" t="s">
        <v>42</v>
      </c>
      <c r="AW1128" s="227" t="s">
        <v>19</v>
      </c>
      <c r="AX1128" s="227" t="s">
        <v>37</v>
      </c>
      <c r="AY1128" s="228" t="s">
        <v>108</v>
      </c>
    </row>
    <row r="1129" spans="2:65" s="257" customFormat="1" x14ac:dyDescent="0.3">
      <c r="B1129" s="262"/>
      <c r="D1129" s="236" t="s">
        <v>117</v>
      </c>
      <c r="E1129" s="258" t="s">
        <v>1</v>
      </c>
      <c r="F1129" s="264" t="s">
        <v>310</v>
      </c>
      <c r="H1129" s="258" t="s">
        <v>1</v>
      </c>
      <c r="I1129" s="263"/>
      <c r="L1129" s="262"/>
      <c r="M1129" s="261"/>
      <c r="N1129" s="260"/>
      <c r="O1129" s="260"/>
      <c r="P1129" s="260"/>
      <c r="Q1129" s="260"/>
      <c r="R1129" s="260"/>
      <c r="S1129" s="260"/>
      <c r="T1129" s="259"/>
      <c r="AT1129" s="258" t="s">
        <v>117</v>
      </c>
      <c r="AU1129" s="258" t="s">
        <v>42</v>
      </c>
      <c r="AV1129" s="257" t="s">
        <v>38</v>
      </c>
      <c r="AW1129" s="257" t="s">
        <v>19</v>
      </c>
      <c r="AX1129" s="257" t="s">
        <v>37</v>
      </c>
      <c r="AY1129" s="258" t="s">
        <v>108</v>
      </c>
    </row>
    <row r="1130" spans="2:65" s="227" customFormat="1" x14ac:dyDescent="0.3">
      <c r="B1130" s="232"/>
      <c r="D1130" s="236" t="s">
        <v>117</v>
      </c>
      <c r="E1130" s="228" t="s">
        <v>1</v>
      </c>
      <c r="F1130" s="235" t="s">
        <v>632</v>
      </c>
      <c r="H1130" s="234">
        <v>9.0969999999999995</v>
      </c>
      <c r="I1130" s="233"/>
      <c r="L1130" s="232"/>
      <c r="M1130" s="231"/>
      <c r="N1130" s="230"/>
      <c r="O1130" s="230"/>
      <c r="P1130" s="230"/>
      <c r="Q1130" s="230"/>
      <c r="R1130" s="230"/>
      <c r="S1130" s="230"/>
      <c r="T1130" s="229"/>
      <c r="AT1130" s="228" t="s">
        <v>117</v>
      </c>
      <c r="AU1130" s="228" t="s">
        <v>42</v>
      </c>
      <c r="AV1130" s="227" t="s">
        <v>42</v>
      </c>
      <c r="AW1130" s="227" t="s">
        <v>19</v>
      </c>
      <c r="AX1130" s="227" t="s">
        <v>37</v>
      </c>
      <c r="AY1130" s="228" t="s">
        <v>108</v>
      </c>
    </row>
    <row r="1131" spans="2:65" s="227" customFormat="1" x14ac:dyDescent="0.3">
      <c r="B1131" s="232"/>
      <c r="D1131" s="236" t="s">
        <v>117</v>
      </c>
      <c r="E1131" s="228" t="s">
        <v>1</v>
      </c>
      <c r="F1131" s="235" t="s">
        <v>633</v>
      </c>
      <c r="H1131" s="234">
        <v>2.3010000000000002</v>
      </c>
      <c r="I1131" s="233"/>
      <c r="L1131" s="232"/>
      <c r="M1131" s="231"/>
      <c r="N1131" s="230"/>
      <c r="O1131" s="230"/>
      <c r="P1131" s="230"/>
      <c r="Q1131" s="230"/>
      <c r="R1131" s="230"/>
      <c r="S1131" s="230"/>
      <c r="T1131" s="229"/>
      <c r="AT1131" s="228" t="s">
        <v>117</v>
      </c>
      <c r="AU1131" s="228" t="s">
        <v>42</v>
      </c>
      <c r="AV1131" s="227" t="s">
        <v>42</v>
      </c>
      <c r="AW1131" s="227" t="s">
        <v>19</v>
      </c>
      <c r="AX1131" s="227" t="s">
        <v>37</v>
      </c>
      <c r="AY1131" s="228" t="s">
        <v>108</v>
      </c>
    </row>
    <row r="1132" spans="2:65" s="227" customFormat="1" x14ac:dyDescent="0.3">
      <c r="B1132" s="232"/>
      <c r="D1132" s="240" t="s">
        <v>117</v>
      </c>
      <c r="E1132" s="239" t="s">
        <v>1</v>
      </c>
      <c r="F1132" s="238" t="s">
        <v>629</v>
      </c>
      <c r="H1132" s="237">
        <v>1.766</v>
      </c>
      <c r="I1132" s="233"/>
      <c r="L1132" s="232"/>
      <c r="M1132" s="231"/>
      <c r="N1132" s="230"/>
      <c r="O1132" s="230"/>
      <c r="P1132" s="230"/>
      <c r="Q1132" s="230"/>
      <c r="R1132" s="230"/>
      <c r="S1132" s="230"/>
      <c r="T1132" s="229"/>
      <c r="AT1132" s="228" t="s">
        <v>117</v>
      </c>
      <c r="AU1132" s="228" t="s">
        <v>42</v>
      </c>
      <c r="AV1132" s="227" t="s">
        <v>42</v>
      </c>
      <c r="AW1132" s="227" t="s">
        <v>19</v>
      </c>
      <c r="AX1132" s="227" t="s">
        <v>37</v>
      </c>
      <c r="AY1132" s="228" t="s">
        <v>108</v>
      </c>
    </row>
    <row r="1133" spans="2:65" s="188" customFormat="1" ht="22.5" customHeight="1" x14ac:dyDescent="0.3">
      <c r="B1133" s="207"/>
      <c r="C1133" s="206" t="s">
        <v>1601</v>
      </c>
      <c r="D1133" s="206" t="s">
        <v>110</v>
      </c>
      <c r="E1133" s="205" t="s">
        <v>1536</v>
      </c>
      <c r="F1133" s="200" t="s">
        <v>1537</v>
      </c>
      <c r="G1133" s="204" t="s">
        <v>285</v>
      </c>
      <c r="H1133" s="203">
        <v>23</v>
      </c>
      <c r="I1133" s="202"/>
      <c r="J1133" s="201">
        <f>ROUND(I1133*H1133,2)</f>
        <v>0</v>
      </c>
      <c r="K1133" s="200" t="s">
        <v>114</v>
      </c>
      <c r="L1133" s="189"/>
      <c r="M1133" s="199" t="s">
        <v>1</v>
      </c>
      <c r="N1133" s="224" t="s">
        <v>26</v>
      </c>
      <c r="O1133" s="223"/>
      <c r="P1133" s="222">
        <f>O1133*H1133</f>
        <v>0</v>
      </c>
      <c r="Q1133" s="222">
        <v>2.5000000000000001E-4</v>
      </c>
      <c r="R1133" s="222">
        <f>Q1133*H1133</f>
        <v>5.7499999999999999E-3</v>
      </c>
      <c r="S1133" s="222">
        <v>0</v>
      </c>
      <c r="T1133" s="221">
        <f>S1133*H1133</f>
        <v>0</v>
      </c>
      <c r="AR1133" s="193" t="s">
        <v>195</v>
      </c>
      <c r="AT1133" s="193" t="s">
        <v>110</v>
      </c>
      <c r="AU1133" s="193" t="s">
        <v>42</v>
      </c>
      <c r="AY1133" s="193" t="s">
        <v>108</v>
      </c>
      <c r="BE1133" s="194">
        <f>IF(N1133="základní",J1133,0)</f>
        <v>0</v>
      </c>
      <c r="BF1133" s="194">
        <f>IF(N1133="snížená",J1133,0)</f>
        <v>0</v>
      </c>
      <c r="BG1133" s="194">
        <f>IF(N1133="zákl. přenesená",J1133,0)</f>
        <v>0</v>
      </c>
      <c r="BH1133" s="194">
        <f>IF(N1133="sníž. přenesená",J1133,0)</f>
        <v>0</v>
      </c>
      <c r="BI1133" s="194">
        <f>IF(N1133="nulová",J1133,0)</f>
        <v>0</v>
      </c>
      <c r="BJ1133" s="193" t="s">
        <v>38</v>
      </c>
      <c r="BK1133" s="194">
        <f>ROUND(I1133*H1133,2)</f>
        <v>0</v>
      </c>
      <c r="BL1133" s="193" t="s">
        <v>195</v>
      </c>
      <c r="BM1133" s="193" t="s">
        <v>1538</v>
      </c>
    </row>
    <row r="1134" spans="2:65" s="227" customFormat="1" x14ac:dyDescent="0.3">
      <c r="B1134" s="232"/>
      <c r="D1134" s="236" t="s">
        <v>117</v>
      </c>
      <c r="E1134" s="228" t="s">
        <v>1</v>
      </c>
      <c r="F1134" s="235" t="s">
        <v>1539</v>
      </c>
      <c r="H1134" s="234">
        <v>21</v>
      </c>
      <c r="I1134" s="233"/>
      <c r="L1134" s="232"/>
      <c r="M1134" s="231"/>
      <c r="N1134" s="230"/>
      <c r="O1134" s="230"/>
      <c r="P1134" s="230"/>
      <c r="Q1134" s="230"/>
      <c r="R1134" s="230"/>
      <c r="S1134" s="230"/>
      <c r="T1134" s="229"/>
      <c r="AT1134" s="228" t="s">
        <v>117</v>
      </c>
      <c r="AU1134" s="228" t="s">
        <v>42</v>
      </c>
      <c r="AV1134" s="227" t="s">
        <v>42</v>
      </c>
      <c r="AW1134" s="227" t="s">
        <v>19</v>
      </c>
      <c r="AX1134" s="227" t="s">
        <v>37</v>
      </c>
      <c r="AY1134" s="228" t="s">
        <v>108</v>
      </c>
    </row>
    <row r="1135" spans="2:65" s="227" customFormat="1" x14ac:dyDescent="0.3">
      <c r="B1135" s="232"/>
      <c r="D1135" s="236" t="s">
        <v>117</v>
      </c>
      <c r="E1135" s="228" t="s">
        <v>1</v>
      </c>
      <c r="F1135" s="235" t="s">
        <v>1540</v>
      </c>
      <c r="H1135" s="234">
        <v>1</v>
      </c>
      <c r="I1135" s="233"/>
      <c r="L1135" s="232"/>
      <c r="M1135" s="231"/>
      <c r="N1135" s="230"/>
      <c r="O1135" s="230"/>
      <c r="P1135" s="230"/>
      <c r="Q1135" s="230"/>
      <c r="R1135" s="230"/>
      <c r="S1135" s="230"/>
      <c r="T1135" s="229"/>
      <c r="AT1135" s="228" t="s">
        <v>117</v>
      </c>
      <c r="AU1135" s="228" t="s">
        <v>42</v>
      </c>
      <c r="AV1135" s="227" t="s">
        <v>42</v>
      </c>
      <c r="AW1135" s="227" t="s">
        <v>19</v>
      </c>
      <c r="AX1135" s="227" t="s">
        <v>37</v>
      </c>
      <c r="AY1135" s="228" t="s">
        <v>108</v>
      </c>
    </row>
    <row r="1136" spans="2:65" s="227" customFormat="1" x14ac:dyDescent="0.3">
      <c r="B1136" s="232"/>
      <c r="D1136" s="240" t="s">
        <v>117</v>
      </c>
      <c r="E1136" s="239" t="s">
        <v>1</v>
      </c>
      <c r="F1136" s="238" t="s">
        <v>1541</v>
      </c>
      <c r="H1136" s="237">
        <v>1</v>
      </c>
      <c r="I1136" s="233"/>
      <c r="L1136" s="232"/>
      <c r="M1136" s="231"/>
      <c r="N1136" s="230"/>
      <c r="O1136" s="230"/>
      <c r="P1136" s="230"/>
      <c r="Q1136" s="230"/>
      <c r="R1136" s="230"/>
      <c r="S1136" s="230"/>
      <c r="T1136" s="229"/>
      <c r="AT1136" s="228" t="s">
        <v>117</v>
      </c>
      <c r="AU1136" s="228" t="s">
        <v>42</v>
      </c>
      <c r="AV1136" s="227" t="s">
        <v>42</v>
      </c>
      <c r="AW1136" s="227" t="s">
        <v>19</v>
      </c>
      <c r="AX1136" s="227" t="s">
        <v>37</v>
      </c>
      <c r="AY1136" s="228" t="s">
        <v>108</v>
      </c>
    </row>
    <row r="1137" spans="2:65" s="188" customFormat="1" ht="31.5" customHeight="1" x14ac:dyDescent="0.3">
      <c r="B1137" s="207"/>
      <c r="C1137" s="252" t="s">
        <v>1605</v>
      </c>
      <c r="D1137" s="252" t="s">
        <v>186</v>
      </c>
      <c r="E1137" s="251" t="s">
        <v>1543</v>
      </c>
      <c r="F1137" s="246" t="s">
        <v>2159</v>
      </c>
      <c r="G1137" s="250" t="s">
        <v>285</v>
      </c>
      <c r="H1137" s="249">
        <v>14</v>
      </c>
      <c r="I1137" s="248"/>
      <c r="J1137" s="247">
        <f>ROUND(I1137*H1137,2)</f>
        <v>0</v>
      </c>
      <c r="K1137" s="246" t="s">
        <v>1</v>
      </c>
      <c r="L1137" s="245"/>
      <c r="M1137" s="244" t="s">
        <v>1</v>
      </c>
      <c r="N1137" s="243" t="s">
        <v>26</v>
      </c>
      <c r="O1137" s="223"/>
      <c r="P1137" s="222">
        <f>O1137*H1137</f>
        <v>0</v>
      </c>
      <c r="Q1137" s="222">
        <v>0.01</v>
      </c>
      <c r="R1137" s="222">
        <f>Q1137*H1137</f>
        <v>0.14000000000000001</v>
      </c>
      <c r="S1137" s="222">
        <v>0</v>
      </c>
      <c r="T1137" s="221">
        <f>S1137*H1137</f>
        <v>0</v>
      </c>
      <c r="AR1137" s="193" t="s">
        <v>282</v>
      </c>
      <c r="AT1137" s="193" t="s">
        <v>186</v>
      </c>
      <c r="AU1137" s="193" t="s">
        <v>42</v>
      </c>
      <c r="AY1137" s="193" t="s">
        <v>108</v>
      </c>
      <c r="BE1137" s="194">
        <f>IF(N1137="základní",J1137,0)</f>
        <v>0</v>
      </c>
      <c r="BF1137" s="194">
        <f>IF(N1137="snížená",J1137,0)</f>
        <v>0</v>
      </c>
      <c r="BG1137" s="194">
        <f>IF(N1137="zákl. přenesená",J1137,0)</f>
        <v>0</v>
      </c>
      <c r="BH1137" s="194">
        <f>IF(N1137="sníž. přenesená",J1137,0)</f>
        <v>0</v>
      </c>
      <c r="BI1137" s="194">
        <f>IF(N1137="nulová",J1137,0)</f>
        <v>0</v>
      </c>
      <c r="BJ1137" s="193" t="s">
        <v>38</v>
      </c>
      <c r="BK1137" s="194">
        <f>ROUND(I1137*H1137,2)</f>
        <v>0</v>
      </c>
      <c r="BL1137" s="193" t="s">
        <v>195</v>
      </c>
      <c r="BM1137" s="193" t="s">
        <v>1544</v>
      </c>
    </row>
    <row r="1138" spans="2:65" s="227" customFormat="1" x14ac:dyDescent="0.3">
      <c r="B1138" s="232"/>
      <c r="D1138" s="240" t="s">
        <v>117</v>
      </c>
      <c r="E1138" s="239" t="s">
        <v>1</v>
      </c>
      <c r="F1138" s="238" t="s">
        <v>1545</v>
      </c>
      <c r="H1138" s="237">
        <v>14</v>
      </c>
      <c r="I1138" s="233"/>
      <c r="L1138" s="232"/>
      <c r="M1138" s="231"/>
      <c r="N1138" s="230"/>
      <c r="O1138" s="230"/>
      <c r="P1138" s="230"/>
      <c r="Q1138" s="230"/>
      <c r="R1138" s="230"/>
      <c r="S1138" s="230"/>
      <c r="T1138" s="229"/>
      <c r="AT1138" s="228" t="s">
        <v>117</v>
      </c>
      <c r="AU1138" s="228" t="s">
        <v>42</v>
      </c>
      <c r="AV1138" s="227" t="s">
        <v>42</v>
      </c>
      <c r="AW1138" s="227" t="s">
        <v>19</v>
      </c>
      <c r="AX1138" s="227" t="s">
        <v>37</v>
      </c>
      <c r="AY1138" s="228" t="s">
        <v>108</v>
      </c>
    </row>
    <row r="1139" spans="2:65" s="188" customFormat="1" ht="31.5" customHeight="1" x14ac:dyDescent="0.3">
      <c r="B1139" s="207"/>
      <c r="C1139" s="252" t="s">
        <v>1609</v>
      </c>
      <c r="D1139" s="252" t="s">
        <v>186</v>
      </c>
      <c r="E1139" s="251" t="s">
        <v>1547</v>
      </c>
      <c r="F1139" s="246" t="s">
        <v>2158</v>
      </c>
      <c r="G1139" s="250" t="s">
        <v>285</v>
      </c>
      <c r="H1139" s="249">
        <v>6</v>
      </c>
      <c r="I1139" s="248"/>
      <c r="J1139" s="247">
        <f>ROUND(I1139*H1139,2)</f>
        <v>0</v>
      </c>
      <c r="K1139" s="246" t="s">
        <v>1</v>
      </c>
      <c r="L1139" s="245"/>
      <c r="M1139" s="244" t="s">
        <v>1</v>
      </c>
      <c r="N1139" s="243" t="s">
        <v>26</v>
      </c>
      <c r="O1139" s="223"/>
      <c r="P1139" s="222">
        <f>O1139*H1139</f>
        <v>0</v>
      </c>
      <c r="Q1139" s="222">
        <v>0.01</v>
      </c>
      <c r="R1139" s="222">
        <f>Q1139*H1139</f>
        <v>0.06</v>
      </c>
      <c r="S1139" s="222">
        <v>0</v>
      </c>
      <c r="T1139" s="221">
        <f>S1139*H1139</f>
        <v>0</v>
      </c>
      <c r="AR1139" s="193" t="s">
        <v>282</v>
      </c>
      <c r="AT1139" s="193" t="s">
        <v>186</v>
      </c>
      <c r="AU1139" s="193" t="s">
        <v>42</v>
      </c>
      <c r="AY1139" s="193" t="s">
        <v>108</v>
      </c>
      <c r="BE1139" s="194">
        <f>IF(N1139="základní",J1139,0)</f>
        <v>0</v>
      </c>
      <c r="BF1139" s="194">
        <f>IF(N1139="snížená",J1139,0)</f>
        <v>0</v>
      </c>
      <c r="BG1139" s="194">
        <f>IF(N1139="zákl. přenesená",J1139,0)</f>
        <v>0</v>
      </c>
      <c r="BH1139" s="194">
        <f>IF(N1139="sníž. přenesená",J1139,0)</f>
        <v>0</v>
      </c>
      <c r="BI1139" s="194">
        <f>IF(N1139="nulová",J1139,0)</f>
        <v>0</v>
      </c>
      <c r="BJ1139" s="193" t="s">
        <v>38</v>
      </c>
      <c r="BK1139" s="194">
        <f>ROUND(I1139*H1139,2)</f>
        <v>0</v>
      </c>
      <c r="BL1139" s="193" t="s">
        <v>195</v>
      </c>
      <c r="BM1139" s="193" t="s">
        <v>1548</v>
      </c>
    </row>
    <row r="1140" spans="2:65" s="227" customFormat="1" x14ac:dyDescent="0.3">
      <c r="B1140" s="232"/>
      <c r="D1140" s="240" t="s">
        <v>117</v>
      </c>
      <c r="E1140" s="239" t="s">
        <v>1</v>
      </c>
      <c r="F1140" s="238" t="s">
        <v>1549</v>
      </c>
      <c r="H1140" s="237">
        <v>6</v>
      </c>
      <c r="I1140" s="233"/>
      <c r="L1140" s="232"/>
      <c r="M1140" s="231"/>
      <c r="N1140" s="230"/>
      <c r="O1140" s="230"/>
      <c r="P1140" s="230"/>
      <c r="Q1140" s="230"/>
      <c r="R1140" s="230"/>
      <c r="S1140" s="230"/>
      <c r="T1140" s="229"/>
      <c r="AT1140" s="228" t="s">
        <v>117</v>
      </c>
      <c r="AU1140" s="228" t="s">
        <v>42</v>
      </c>
      <c r="AV1140" s="227" t="s">
        <v>42</v>
      </c>
      <c r="AW1140" s="227" t="s">
        <v>19</v>
      </c>
      <c r="AX1140" s="227" t="s">
        <v>37</v>
      </c>
      <c r="AY1140" s="228" t="s">
        <v>108</v>
      </c>
    </row>
    <row r="1141" spans="2:65" s="188" customFormat="1" ht="31.5" customHeight="1" x14ac:dyDescent="0.3">
      <c r="B1141" s="207"/>
      <c r="C1141" s="252" t="s">
        <v>1613</v>
      </c>
      <c r="D1141" s="252" t="s">
        <v>186</v>
      </c>
      <c r="E1141" s="251" t="s">
        <v>1551</v>
      </c>
      <c r="F1141" s="246" t="s">
        <v>2157</v>
      </c>
      <c r="G1141" s="250" t="s">
        <v>285</v>
      </c>
      <c r="H1141" s="249">
        <v>1</v>
      </c>
      <c r="I1141" s="248"/>
      <c r="J1141" s="247">
        <f>ROUND(I1141*H1141,2)</f>
        <v>0</v>
      </c>
      <c r="K1141" s="246" t="s">
        <v>1</v>
      </c>
      <c r="L1141" s="245"/>
      <c r="M1141" s="244" t="s">
        <v>1</v>
      </c>
      <c r="N1141" s="243" t="s">
        <v>26</v>
      </c>
      <c r="O1141" s="223"/>
      <c r="P1141" s="222">
        <f>O1141*H1141</f>
        <v>0</v>
      </c>
      <c r="Q1141" s="222">
        <v>0.01</v>
      </c>
      <c r="R1141" s="222">
        <f>Q1141*H1141</f>
        <v>0.01</v>
      </c>
      <c r="S1141" s="222">
        <v>0</v>
      </c>
      <c r="T1141" s="221">
        <f>S1141*H1141</f>
        <v>0</v>
      </c>
      <c r="AR1141" s="193" t="s">
        <v>282</v>
      </c>
      <c r="AT1141" s="193" t="s">
        <v>186</v>
      </c>
      <c r="AU1141" s="193" t="s">
        <v>42</v>
      </c>
      <c r="AY1141" s="193" t="s">
        <v>108</v>
      </c>
      <c r="BE1141" s="194">
        <f>IF(N1141="základní",J1141,0)</f>
        <v>0</v>
      </c>
      <c r="BF1141" s="194">
        <f>IF(N1141="snížená",J1141,0)</f>
        <v>0</v>
      </c>
      <c r="BG1141" s="194">
        <f>IF(N1141="zákl. přenesená",J1141,0)</f>
        <v>0</v>
      </c>
      <c r="BH1141" s="194">
        <f>IF(N1141="sníž. přenesená",J1141,0)</f>
        <v>0</v>
      </c>
      <c r="BI1141" s="194">
        <f>IF(N1141="nulová",J1141,0)</f>
        <v>0</v>
      </c>
      <c r="BJ1141" s="193" t="s">
        <v>38</v>
      </c>
      <c r="BK1141" s="194">
        <f>ROUND(I1141*H1141,2)</f>
        <v>0</v>
      </c>
      <c r="BL1141" s="193" t="s">
        <v>195</v>
      </c>
      <c r="BM1141" s="193" t="s">
        <v>1552</v>
      </c>
    </row>
    <row r="1142" spans="2:65" s="227" customFormat="1" x14ac:dyDescent="0.3">
      <c r="B1142" s="232"/>
      <c r="D1142" s="240" t="s">
        <v>117</v>
      </c>
      <c r="E1142" s="239" t="s">
        <v>1</v>
      </c>
      <c r="F1142" s="238" t="s">
        <v>725</v>
      </c>
      <c r="H1142" s="237">
        <v>1</v>
      </c>
      <c r="I1142" s="233"/>
      <c r="L1142" s="232"/>
      <c r="M1142" s="231"/>
      <c r="N1142" s="230"/>
      <c r="O1142" s="230"/>
      <c r="P1142" s="230"/>
      <c r="Q1142" s="230"/>
      <c r="R1142" s="230"/>
      <c r="S1142" s="230"/>
      <c r="T1142" s="229"/>
      <c r="AT1142" s="228" t="s">
        <v>117</v>
      </c>
      <c r="AU1142" s="228" t="s">
        <v>42</v>
      </c>
      <c r="AV1142" s="227" t="s">
        <v>42</v>
      </c>
      <c r="AW1142" s="227" t="s">
        <v>19</v>
      </c>
      <c r="AX1142" s="227" t="s">
        <v>37</v>
      </c>
      <c r="AY1142" s="228" t="s">
        <v>108</v>
      </c>
    </row>
    <row r="1143" spans="2:65" s="188" customFormat="1" ht="31.5" customHeight="1" x14ac:dyDescent="0.3">
      <c r="B1143" s="207"/>
      <c r="C1143" s="206" t="s">
        <v>1617</v>
      </c>
      <c r="D1143" s="206" t="s">
        <v>110</v>
      </c>
      <c r="E1143" s="205" t="s">
        <v>1554</v>
      </c>
      <c r="F1143" s="200" t="s">
        <v>1555</v>
      </c>
      <c r="G1143" s="204" t="s">
        <v>113</v>
      </c>
      <c r="H1143" s="203">
        <v>1.28</v>
      </c>
      <c r="I1143" s="202"/>
      <c r="J1143" s="201">
        <f>ROUND(I1143*H1143,2)</f>
        <v>0</v>
      </c>
      <c r="K1143" s="200" t="s">
        <v>114</v>
      </c>
      <c r="L1143" s="189"/>
      <c r="M1143" s="199" t="s">
        <v>1</v>
      </c>
      <c r="N1143" s="224" t="s">
        <v>26</v>
      </c>
      <c r="O1143" s="223"/>
      <c r="P1143" s="222">
        <f>O1143*H1143</f>
        <v>0</v>
      </c>
      <c r="Q1143" s="222">
        <v>0</v>
      </c>
      <c r="R1143" s="222">
        <f>Q1143*H1143</f>
        <v>0</v>
      </c>
      <c r="S1143" s="222">
        <v>0</v>
      </c>
      <c r="T1143" s="221">
        <f>S1143*H1143</f>
        <v>0</v>
      </c>
      <c r="AR1143" s="193" t="s">
        <v>195</v>
      </c>
      <c r="AT1143" s="193" t="s">
        <v>110</v>
      </c>
      <c r="AU1143" s="193" t="s">
        <v>42</v>
      </c>
      <c r="AY1143" s="193" t="s">
        <v>108</v>
      </c>
      <c r="BE1143" s="194">
        <f>IF(N1143="základní",J1143,0)</f>
        <v>0</v>
      </c>
      <c r="BF1143" s="194">
        <f>IF(N1143="snížená",J1143,0)</f>
        <v>0</v>
      </c>
      <c r="BG1143" s="194">
        <f>IF(N1143="zákl. přenesená",J1143,0)</f>
        <v>0</v>
      </c>
      <c r="BH1143" s="194">
        <f>IF(N1143="sníž. přenesená",J1143,0)</f>
        <v>0</v>
      </c>
      <c r="BI1143" s="194">
        <f>IF(N1143="nulová",J1143,0)</f>
        <v>0</v>
      </c>
      <c r="BJ1143" s="193" t="s">
        <v>38</v>
      </c>
      <c r="BK1143" s="194">
        <f>ROUND(I1143*H1143,2)</f>
        <v>0</v>
      </c>
      <c r="BL1143" s="193" t="s">
        <v>195</v>
      </c>
      <c r="BM1143" s="193" t="s">
        <v>1556</v>
      </c>
    </row>
    <row r="1144" spans="2:65" s="227" customFormat="1" x14ac:dyDescent="0.3">
      <c r="B1144" s="232"/>
      <c r="D1144" s="236" t="s">
        <v>117</v>
      </c>
      <c r="E1144" s="228" t="s">
        <v>1</v>
      </c>
      <c r="F1144" s="235" t="s">
        <v>1557</v>
      </c>
      <c r="H1144" s="234">
        <v>0.64</v>
      </c>
      <c r="I1144" s="233"/>
      <c r="L1144" s="232"/>
      <c r="M1144" s="231"/>
      <c r="N1144" s="230"/>
      <c r="O1144" s="230"/>
      <c r="P1144" s="230"/>
      <c r="Q1144" s="230"/>
      <c r="R1144" s="230"/>
      <c r="S1144" s="230"/>
      <c r="T1144" s="229"/>
      <c r="AT1144" s="228" t="s">
        <v>117</v>
      </c>
      <c r="AU1144" s="228" t="s">
        <v>42</v>
      </c>
      <c r="AV1144" s="227" t="s">
        <v>42</v>
      </c>
      <c r="AW1144" s="227" t="s">
        <v>19</v>
      </c>
      <c r="AX1144" s="227" t="s">
        <v>37</v>
      </c>
      <c r="AY1144" s="228" t="s">
        <v>108</v>
      </c>
    </row>
    <row r="1145" spans="2:65" s="227" customFormat="1" x14ac:dyDescent="0.3">
      <c r="B1145" s="232"/>
      <c r="D1145" s="240" t="s">
        <v>117</v>
      </c>
      <c r="E1145" s="239" t="s">
        <v>1</v>
      </c>
      <c r="F1145" s="238" t="s">
        <v>1558</v>
      </c>
      <c r="H1145" s="237">
        <v>0.64</v>
      </c>
      <c r="I1145" s="233"/>
      <c r="L1145" s="232"/>
      <c r="M1145" s="231"/>
      <c r="N1145" s="230"/>
      <c r="O1145" s="230"/>
      <c r="P1145" s="230"/>
      <c r="Q1145" s="230"/>
      <c r="R1145" s="230"/>
      <c r="S1145" s="230"/>
      <c r="T1145" s="229"/>
      <c r="AT1145" s="228" t="s">
        <v>117</v>
      </c>
      <c r="AU1145" s="228" t="s">
        <v>42</v>
      </c>
      <c r="AV1145" s="227" t="s">
        <v>42</v>
      </c>
      <c r="AW1145" s="227" t="s">
        <v>19</v>
      </c>
      <c r="AX1145" s="227" t="s">
        <v>37</v>
      </c>
      <c r="AY1145" s="228" t="s">
        <v>108</v>
      </c>
    </row>
    <row r="1146" spans="2:65" s="188" customFormat="1" ht="31.5" customHeight="1" x14ac:dyDescent="0.3">
      <c r="B1146" s="207"/>
      <c r="C1146" s="206" t="s">
        <v>1622</v>
      </c>
      <c r="D1146" s="206" t="s">
        <v>110</v>
      </c>
      <c r="E1146" s="205" t="s">
        <v>1560</v>
      </c>
      <c r="F1146" s="200" t="s">
        <v>1561</v>
      </c>
      <c r="G1146" s="204" t="s">
        <v>113</v>
      </c>
      <c r="H1146" s="203">
        <v>40.756</v>
      </c>
      <c r="I1146" s="202"/>
      <c r="J1146" s="201">
        <f>ROUND(I1146*H1146,2)</f>
        <v>0</v>
      </c>
      <c r="K1146" s="200" t="s">
        <v>114</v>
      </c>
      <c r="L1146" s="189"/>
      <c r="M1146" s="199" t="s">
        <v>1</v>
      </c>
      <c r="N1146" s="224" t="s">
        <v>26</v>
      </c>
      <c r="O1146" s="223"/>
      <c r="P1146" s="222">
        <f>O1146*H1146</f>
        <v>0</v>
      </c>
      <c r="Q1146" s="222">
        <v>0</v>
      </c>
      <c r="R1146" s="222">
        <f>Q1146*H1146</f>
        <v>0</v>
      </c>
      <c r="S1146" s="222">
        <v>0</v>
      </c>
      <c r="T1146" s="221">
        <f>S1146*H1146</f>
        <v>0</v>
      </c>
      <c r="AR1146" s="193" t="s">
        <v>195</v>
      </c>
      <c r="AT1146" s="193" t="s">
        <v>110</v>
      </c>
      <c r="AU1146" s="193" t="s">
        <v>42</v>
      </c>
      <c r="AY1146" s="193" t="s">
        <v>108</v>
      </c>
      <c r="BE1146" s="194">
        <f>IF(N1146="základní",J1146,0)</f>
        <v>0</v>
      </c>
      <c r="BF1146" s="194">
        <f>IF(N1146="snížená",J1146,0)</f>
        <v>0</v>
      </c>
      <c r="BG1146" s="194">
        <f>IF(N1146="zákl. přenesená",J1146,0)</f>
        <v>0</v>
      </c>
      <c r="BH1146" s="194">
        <f>IF(N1146="sníž. přenesená",J1146,0)</f>
        <v>0</v>
      </c>
      <c r="BI1146" s="194">
        <f>IF(N1146="nulová",J1146,0)</f>
        <v>0</v>
      </c>
      <c r="BJ1146" s="193" t="s">
        <v>38</v>
      </c>
      <c r="BK1146" s="194">
        <f>ROUND(I1146*H1146,2)</f>
        <v>0</v>
      </c>
      <c r="BL1146" s="193" t="s">
        <v>195</v>
      </c>
      <c r="BM1146" s="193" t="s">
        <v>1562</v>
      </c>
    </row>
    <row r="1147" spans="2:65" s="257" customFormat="1" x14ac:dyDescent="0.3">
      <c r="B1147" s="262"/>
      <c r="D1147" s="236" t="s">
        <v>117</v>
      </c>
      <c r="E1147" s="258" t="s">
        <v>1</v>
      </c>
      <c r="F1147" s="264" t="s">
        <v>556</v>
      </c>
      <c r="H1147" s="258" t="s">
        <v>1</v>
      </c>
      <c r="I1147" s="263"/>
      <c r="L1147" s="262"/>
      <c r="M1147" s="261"/>
      <c r="N1147" s="260"/>
      <c r="O1147" s="260"/>
      <c r="P1147" s="260"/>
      <c r="Q1147" s="260"/>
      <c r="R1147" s="260"/>
      <c r="S1147" s="260"/>
      <c r="T1147" s="259"/>
      <c r="AT1147" s="258" t="s">
        <v>117</v>
      </c>
      <c r="AU1147" s="258" t="s">
        <v>42</v>
      </c>
      <c r="AV1147" s="257" t="s">
        <v>38</v>
      </c>
      <c r="AW1147" s="257" t="s">
        <v>19</v>
      </c>
      <c r="AX1147" s="257" t="s">
        <v>37</v>
      </c>
      <c r="AY1147" s="258" t="s">
        <v>108</v>
      </c>
    </row>
    <row r="1148" spans="2:65" s="227" customFormat="1" x14ac:dyDescent="0.3">
      <c r="B1148" s="232"/>
      <c r="D1148" s="236" t="s">
        <v>117</v>
      </c>
      <c r="E1148" s="228" t="s">
        <v>1</v>
      </c>
      <c r="F1148" s="235" t="s">
        <v>626</v>
      </c>
      <c r="H1148" s="234">
        <v>6.09</v>
      </c>
      <c r="I1148" s="233"/>
      <c r="L1148" s="232"/>
      <c r="M1148" s="231"/>
      <c r="N1148" s="230"/>
      <c r="O1148" s="230"/>
      <c r="P1148" s="230"/>
      <c r="Q1148" s="230"/>
      <c r="R1148" s="230"/>
      <c r="S1148" s="230"/>
      <c r="T1148" s="229"/>
      <c r="AT1148" s="228" t="s">
        <v>117</v>
      </c>
      <c r="AU1148" s="228" t="s">
        <v>42</v>
      </c>
      <c r="AV1148" s="227" t="s">
        <v>42</v>
      </c>
      <c r="AW1148" s="227" t="s">
        <v>19</v>
      </c>
      <c r="AX1148" s="227" t="s">
        <v>37</v>
      </c>
      <c r="AY1148" s="228" t="s">
        <v>108</v>
      </c>
    </row>
    <row r="1149" spans="2:65" s="227" customFormat="1" x14ac:dyDescent="0.3">
      <c r="B1149" s="232"/>
      <c r="D1149" s="236" t="s">
        <v>117</v>
      </c>
      <c r="E1149" s="228" t="s">
        <v>1</v>
      </c>
      <c r="F1149" s="235" t="s">
        <v>627</v>
      </c>
      <c r="H1149" s="234">
        <v>12.13</v>
      </c>
      <c r="I1149" s="233"/>
      <c r="L1149" s="232"/>
      <c r="M1149" s="231"/>
      <c r="N1149" s="230"/>
      <c r="O1149" s="230"/>
      <c r="P1149" s="230"/>
      <c r="Q1149" s="230"/>
      <c r="R1149" s="230"/>
      <c r="S1149" s="230"/>
      <c r="T1149" s="229"/>
      <c r="AT1149" s="228" t="s">
        <v>117</v>
      </c>
      <c r="AU1149" s="228" t="s">
        <v>42</v>
      </c>
      <c r="AV1149" s="227" t="s">
        <v>42</v>
      </c>
      <c r="AW1149" s="227" t="s">
        <v>19</v>
      </c>
      <c r="AX1149" s="227" t="s">
        <v>37</v>
      </c>
      <c r="AY1149" s="228" t="s">
        <v>108</v>
      </c>
    </row>
    <row r="1150" spans="2:65" s="227" customFormat="1" x14ac:dyDescent="0.3">
      <c r="B1150" s="232"/>
      <c r="D1150" s="236" t="s">
        <v>117</v>
      </c>
      <c r="E1150" s="228" t="s">
        <v>1</v>
      </c>
      <c r="F1150" s="235" t="s">
        <v>629</v>
      </c>
      <c r="H1150" s="234">
        <v>1.766</v>
      </c>
      <c r="I1150" s="233"/>
      <c r="L1150" s="232"/>
      <c r="M1150" s="231"/>
      <c r="N1150" s="230"/>
      <c r="O1150" s="230"/>
      <c r="P1150" s="230"/>
      <c r="Q1150" s="230"/>
      <c r="R1150" s="230"/>
      <c r="S1150" s="230"/>
      <c r="T1150" s="229"/>
      <c r="AT1150" s="228" t="s">
        <v>117</v>
      </c>
      <c r="AU1150" s="228" t="s">
        <v>42</v>
      </c>
      <c r="AV1150" s="227" t="s">
        <v>42</v>
      </c>
      <c r="AW1150" s="227" t="s">
        <v>19</v>
      </c>
      <c r="AX1150" s="227" t="s">
        <v>37</v>
      </c>
      <c r="AY1150" s="228" t="s">
        <v>108</v>
      </c>
    </row>
    <row r="1151" spans="2:65" s="257" customFormat="1" x14ac:dyDescent="0.3">
      <c r="B1151" s="262"/>
      <c r="D1151" s="236" t="s">
        <v>117</v>
      </c>
      <c r="E1151" s="258" t="s">
        <v>1</v>
      </c>
      <c r="F1151" s="264" t="s">
        <v>310</v>
      </c>
      <c r="H1151" s="258" t="s">
        <v>1</v>
      </c>
      <c r="I1151" s="263"/>
      <c r="L1151" s="262"/>
      <c r="M1151" s="261"/>
      <c r="N1151" s="260"/>
      <c r="O1151" s="260"/>
      <c r="P1151" s="260"/>
      <c r="Q1151" s="260"/>
      <c r="R1151" s="260"/>
      <c r="S1151" s="260"/>
      <c r="T1151" s="259"/>
      <c r="AT1151" s="258" t="s">
        <v>117</v>
      </c>
      <c r="AU1151" s="258" t="s">
        <v>42</v>
      </c>
      <c r="AV1151" s="257" t="s">
        <v>38</v>
      </c>
      <c r="AW1151" s="257" t="s">
        <v>19</v>
      </c>
      <c r="AX1151" s="257" t="s">
        <v>37</v>
      </c>
      <c r="AY1151" s="258" t="s">
        <v>108</v>
      </c>
    </row>
    <row r="1152" spans="2:65" s="227" customFormat="1" x14ac:dyDescent="0.3">
      <c r="B1152" s="232"/>
      <c r="D1152" s="236" t="s">
        <v>117</v>
      </c>
      <c r="E1152" s="228" t="s">
        <v>1</v>
      </c>
      <c r="F1152" s="235" t="s">
        <v>626</v>
      </c>
      <c r="H1152" s="234">
        <v>6.09</v>
      </c>
      <c r="I1152" s="233"/>
      <c r="L1152" s="232"/>
      <c r="M1152" s="231"/>
      <c r="N1152" s="230"/>
      <c r="O1152" s="230"/>
      <c r="P1152" s="230"/>
      <c r="Q1152" s="230"/>
      <c r="R1152" s="230"/>
      <c r="S1152" s="230"/>
      <c r="T1152" s="229"/>
      <c r="AT1152" s="228" t="s">
        <v>117</v>
      </c>
      <c r="AU1152" s="228" t="s">
        <v>42</v>
      </c>
      <c r="AV1152" s="227" t="s">
        <v>42</v>
      </c>
      <c r="AW1152" s="227" t="s">
        <v>19</v>
      </c>
      <c r="AX1152" s="227" t="s">
        <v>37</v>
      </c>
      <c r="AY1152" s="228" t="s">
        <v>108</v>
      </c>
    </row>
    <row r="1153" spans="2:65" s="227" customFormat="1" x14ac:dyDescent="0.3">
      <c r="B1153" s="232"/>
      <c r="D1153" s="236" t="s">
        <v>117</v>
      </c>
      <c r="E1153" s="228" t="s">
        <v>1</v>
      </c>
      <c r="F1153" s="235" t="s">
        <v>631</v>
      </c>
      <c r="H1153" s="234">
        <v>10.613</v>
      </c>
      <c r="I1153" s="233"/>
      <c r="L1153" s="232"/>
      <c r="M1153" s="231"/>
      <c r="N1153" s="230"/>
      <c r="O1153" s="230"/>
      <c r="P1153" s="230"/>
      <c r="Q1153" s="230"/>
      <c r="R1153" s="230"/>
      <c r="S1153" s="230"/>
      <c r="T1153" s="229"/>
      <c r="AT1153" s="228" t="s">
        <v>117</v>
      </c>
      <c r="AU1153" s="228" t="s">
        <v>42</v>
      </c>
      <c r="AV1153" s="227" t="s">
        <v>42</v>
      </c>
      <c r="AW1153" s="227" t="s">
        <v>19</v>
      </c>
      <c r="AX1153" s="227" t="s">
        <v>37</v>
      </c>
      <c r="AY1153" s="228" t="s">
        <v>108</v>
      </c>
    </row>
    <row r="1154" spans="2:65" s="227" customFormat="1" x14ac:dyDescent="0.3">
      <c r="B1154" s="232"/>
      <c r="D1154" s="236" t="s">
        <v>117</v>
      </c>
      <c r="E1154" s="228" t="s">
        <v>1</v>
      </c>
      <c r="F1154" s="235" t="s">
        <v>633</v>
      </c>
      <c r="H1154" s="234">
        <v>2.3010000000000002</v>
      </c>
      <c r="I1154" s="233"/>
      <c r="L1154" s="232"/>
      <c r="M1154" s="231"/>
      <c r="N1154" s="230"/>
      <c r="O1154" s="230"/>
      <c r="P1154" s="230"/>
      <c r="Q1154" s="230"/>
      <c r="R1154" s="230"/>
      <c r="S1154" s="230"/>
      <c r="T1154" s="229"/>
      <c r="AT1154" s="228" t="s">
        <v>117</v>
      </c>
      <c r="AU1154" s="228" t="s">
        <v>42</v>
      </c>
      <c r="AV1154" s="227" t="s">
        <v>42</v>
      </c>
      <c r="AW1154" s="227" t="s">
        <v>19</v>
      </c>
      <c r="AX1154" s="227" t="s">
        <v>37</v>
      </c>
      <c r="AY1154" s="228" t="s">
        <v>108</v>
      </c>
    </row>
    <row r="1155" spans="2:65" s="227" customFormat="1" x14ac:dyDescent="0.3">
      <c r="B1155" s="232"/>
      <c r="D1155" s="240" t="s">
        <v>117</v>
      </c>
      <c r="E1155" s="239" t="s">
        <v>1</v>
      </c>
      <c r="F1155" s="238" t="s">
        <v>629</v>
      </c>
      <c r="H1155" s="237">
        <v>1.766</v>
      </c>
      <c r="I1155" s="233"/>
      <c r="L1155" s="232"/>
      <c r="M1155" s="231"/>
      <c r="N1155" s="230"/>
      <c r="O1155" s="230"/>
      <c r="P1155" s="230"/>
      <c r="Q1155" s="230"/>
      <c r="R1155" s="230"/>
      <c r="S1155" s="230"/>
      <c r="T1155" s="229"/>
      <c r="AT1155" s="228" t="s">
        <v>117</v>
      </c>
      <c r="AU1155" s="228" t="s">
        <v>42</v>
      </c>
      <c r="AV1155" s="227" t="s">
        <v>42</v>
      </c>
      <c r="AW1155" s="227" t="s">
        <v>19</v>
      </c>
      <c r="AX1155" s="227" t="s">
        <v>37</v>
      </c>
      <c r="AY1155" s="228" t="s">
        <v>108</v>
      </c>
    </row>
    <row r="1156" spans="2:65" s="188" customFormat="1" ht="31.5" customHeight="1" x14ac:dyDescent="0.3">
      <c r="B1156" s="207"/>
      <c r="C1156" s="206" t="s">
        <v>1626</v>
      </c>
      <c r="D1156" s="206" t="s">
        <v>110</v>
      </c>
      <c r="E1156" s="205" t="s">
        <v>1564</v>
      </c>
      <c r="F1156" s="200" t="s">
        <v>1565</v>
      </c>
      <c r="G1156" s="204" t="s">
        <v>113</v>
      </c>
      <c r="H1156" s="203">
        <v>44.866999999999997</v>
      </c>
      <c r="I1156" s="202"/>
      <c r="J1156" s="201">
        <f>ROUND(I1156*H1156,2)</f>
        <v>0</v>
      </c>
      <c r="K1156" s="200" t="s">
        <v>114</v>
      </c>
      <c r="L1156" s="189"/>
      <c r="M1156" s="199" t="s">
        <v>1</v>
      </c>
      <c r="N1156" s="224" t="s">
        <v>26</v>
      </c>
      <c r="O1156" s="223"/>
      <c r="P1156" s="222">
        <f>O1156*H1156</f>
        <v>0</v>
      </c>
      <c r="Q1156" s="222">
        <v>0</v>
      </c>
      <c r="R1156" s="222">
        <f>Q1156*H1156</f>
        <v>0</v>
      </c>
      <c r="S1156" s="222">
        <v>0</v>
      </c>
      <c r="T1156" s="221">
        <f>S1156*H1156</f>
        <v>0</v>
      </c>
      <c r="AR1156" s="193" t="s">
        <v>195</v>
      </c>
      <c r="AT1156" s="193" t="s">
        <v>110</v>
      </c>
      <c r="AU1156" s="193" t="s">
        <v>42</v>
      </c>
      <c r="AY1156" s="193" t="s">
        <v>108</v>
      </c>
      <c r="BE1156" s="194">
        <f>IF(N1156="základní",J1156,0)</f>
        <v>0</v>
      </c>
      <c r="BF1156" s="194">
        <f>IF(N1156="snížená",J1156,0)</f>
        <v>0</v>
      </c>
      <c r="BG1156" s="194">
        <f>IF(N1156="zákl. přenesená",J1156,0)</f>
        <v>0</v>
      </c>
      <c r="BH1156" s="194">
        <f>IF(N1156="sníž. přenesená",J1156,0)</f>
        <v>0</v>
      </c>
      <c r="BI1156" s="194">
        <f>IF(N1156="nulová",J1156,0)</f>
        <v>0</v>
      </c>
      <c r="BJ1156" s="193" t="s">
        <v>38</v>
      </c>
      <c r="BK1156" s="194">
        <f>ROUND(I1156*H1156,2)</f>
        <v>0</v>
      </c>
      <c r="BL1156" s="193" t="s">
        <v>195</v>
      </c>
      <c r="BM1156" s="193" t="s">
        <v>1566</v>
      </c>
    </row>
    <row r="1157" spans="2:65" s="257" customFormat="1" x14ac:dyDescent="0.3">
      <c r="B1157" s="262"/>
      <c r="D1157" s="236" t="s">
        <v>117</v>
      </c>
      <c r="E1157" s="258" t="s">
        <v>1</v>
      </c>
      <c r="F1157" s="264" t="s">
        <v>556</v>
      </c>
      <c r="H1157" s="258" t="s">
        <v>1</v>
      </c>
      <c r="I1157" s="263"/>
      <c r="L1157" s="262"/>
      <c r="M1157" s="261"/>
      <c r="N1157" s="260"/>
      <c r="O1157" s="260"/>
      <c r="P1157" s="260"/>
      <c r="Q1157" s="260"/>
      <c r="R1157" s="260"/>
      <c r="S1157" s="260"/>
      <c r="T1157" s="259"/>
      <c r="AT1157" s="258" t="s">
        <v>117</v>
      </c>
      <c r="AU1157" s="258" t="s">
        <v>42</v>
      </c>
      <c r="AV1157" s="257" t="s">
        <v>38</v>
      </c>
      <c r="AW1157" s="257" t="s">
        <v>19</v>
      </c>
      <c r="AX1157" s="257" t="s">
        <v>37</v>
      </c>
      <c r="AY1157" s="258" t="s">
        <v>108</v>
      </c>
    </row>
    <row r="1158" spans="2:65" s="227" customFormat="1" x14ac:dyDescent="0.3">
      <c r="B1158" s="232"/>
      <c r="D1158" s="236" t="s">
        <v>117</v>
      </c>
      <c r="E1158" s="228" t="s">
        <v>1</v>
      </c>
      <c r="F1158" s="235" t="s">
        <v>628</v>
      </c>
      <c r="H1158" s="234">
        <v>17.885000000000002</v>
      </c>
      <c r="I1158" s="233"/>
      <c r="L1158" s="232"/>
      <c r="M1158" s="231"/>
      <c r="N1158" s="230"/>
      <c r="O1158" s="230"/>
      <c r="P1158" s="230"/>
      <c r="Q1158" s="230"/>
      <c r="R1158" s="230"/>
      <c r="S1158" s="230"/>
      <c r="T1158" s="229"/>
      <c r="AT1158" s="228" t="s">
        <v>117</v>
      </c>
      <c r="AU1158" s="228" t="s">
        <v>42</v>
      </c>
      <c r="AV1158" s="227" t="s">
        <v>42</v>
      </c>
      <c r="AW1158" s="227" t="s">
        <v>19</v>
      </c>
      <c r="AX1158" s="227" t="s">
        <v>37</v>
      </c>
      <c r="AY1158" s="228" t="s">
        <v>108</v>
      </c>
    </row>
    <row r="1159" spans="2:65" s="257" customFormat="1" x14ac:dyDescent="0.3">
      <c r="B1159" s="262"/>
      <c r="D1159" s="236" t="s">
        <v>117</v>
      </c>
      <c r="E1159" s="258" t="s">
        <v>1</v>
      </c>
      <c r="F1159" s="264" t="s">
        <v>310</v>
      </c>
      <c r="H1159" s="258" t="s">
        <v>1</v>
      </c>
      <c r="I1159" s="263"/>
      <c r="L1159" s="262"/>
      <c r="M1159" s="261"/>
      <c r="N1159" s="260"/>
      <c r="O1159" s="260"/>
      <c r="P1159" s="260"/>
      <c r="Q1159" s="260"/>
      <c r="R1159" s="260"/>
      <c r="S1159" s="260"/>
      <c r="T1159" s="259"/>
      <c r="AT1159" s="258" t="s">
        <v>117</v>
      </c>
      <c r="AU1159" s="258" t="s">
        <v>42</v>
      </c>
      <c r="AV1159" s="257" t="s">
        <v>38</v>
      </c>
      <c r="AW1159" s="257" t="s">
        <v>19</v>
      </c>
      <c r="AX1159" s="257" t="s">
        <v>37</v>
      </c>
      <c r="AY1159" s="258" t="s">
        <v>108</v>
      </c>
    </row>
    <row r="1160" spans="2:65" s="227" customFormat="1" x14ac:dyDescent="0.3">
      <c r="B1160" s="232"/>
      <c r="D1160" s="236" t="s">
        <v>117</v>
      </c>
      <c r="E1160" s="228" t="s">
        <v>1</v>
      </c>
      <c r="F1160" s="235" t="s">
        <v>628</v>
      </c>
      <c r="H1160" s="234">
        <v>17.885000000000002</v>
      </c>
      <c r="I1160" s="233"/>
      <c r="L1160" s="232"/>
      <c r="M1160" s="231"/>
      <c r="N1160" s="230"/>
      <c r="O1160" s="230"/>
      <c r="P1160" s="230"/>
      <c r="Q1160" s="230"/>
      <c r="R1160" s="230"/>
      <c r="S1160" s="230"/>
      <c r="T1160" s="229"/>
      <c r="AT1160" s="228" t="s">
        <v>117</v>
      </c>
      <c r="AU1160" s="228" t="s">
        <v>42</v>
      </c>
      <c r="AV1160" s="227" t="s">
        <v>42</v>
      </c>
      <c r="AW1160" s="227" t="s">
        <v>19</v>
      </c>
      <c r="AX1160" s="227" t="s">
        <v>37</v>
      </c>
      <c r="AY1160" s="228" t="s">
        <v>108</v>
      </c>
    </row>
    <row r="1161" spans="2:65" s="227" customFormat="1" x14ac:dyDescent="0.3">
      <c r="B1161" s="232"/>
      <c r="D1161" s="240" t="s">
        <v>117</v>
      </c>
      <c r="E1161" s="239" t="s">
        <v>1</v>
      </c>
      <c r="F1161" s="238" t="s">
        <v>632</v>
      </c>
      <c r="H1161" s="237">
        <v>9.0969999999999995</v>
      </c>
      <c r="I1161" s="233"/>
      <c r="L1161" s="232"/>
      <c r="M1161" s="231"/>
      <c r="N1161" s="230"/>
      <c r="O1161" s="230"/>
      <c r="P1161" s="230"/>
      <c r="Q1161" s="230"/>
      <c r="R1161" s="230"/>
      <c r="S1161" s="230"/>
      <c r="T1161" s="229"/>
      <c r="AT1161" s="228" t="s">
        <v>117</v>
      </c>
      <c r="AU1161" s="228" t="s">
        <v>42</v>
      </c>
      <c r="AV1161" s="227" t="s">
        <v>42</v>
      </c>
      <c r="AW1161" s="227" t="s">
        <v>19</v>
      </c>
      <c r="AX1161" s="227" t="s">
        <v>37</v>
      </c>
      <c r="AY1161" s="228" t="s">
        <v>108</v>
      </c>
    </row>
    <row r="1162" spans="2:65" s="188" customFormat="1" ht="22.5" customHeight="1" x14ac:dyDescent="0.3">
      <c r="B1162" s="207"/>
      <c r="C1162" s="206" t="s">
        <v>1630</v>
      </c>
      <c r="D1162" s="206" t="s">
        <v>110</v>
      </c>
      <c r="E1162" s="205" t="s">
        <v>1568</v>
      </c>
      <c r="F1162" s="200" t="s">
        <v>1569</v>
      </c>
      <c r="G1162" s="204" t="s">
        <v>285</v>
      </c>
      <c r="H1162" s="203">
        <v>84</v>
      </c>
      <c r="I1162" s="202"/>
      <c r="J1162" s="201">
        <f>ROUND(I1162*H1162,2)</f>
        <v>0</v>
      </c>
      <c r="K1162" s="200" t="s">
        <v>114</v>
      </c>
      <c r="L1162" s="189"/>
      <c r="M1162" s="199" t="s">
        <v>1</v>
      </c>
      <c r="N1162" s="224" t="s">
        <v>26</v>
      </c>
      <c r="O1162" s="223"/>
      <c r="P1162" s="222">
        <f>O1162*H1162</f>
        <v>0</v>
      </c>
      <c r="Q1162" s="222">
        <v>0</v>
      </c>
      <c r="R1162" s="222">
        <f>Q1162*H1162</f>
        <v>0</v>
      </c>
      <c r="S1162" s="222">
        <v>0</v>
      </c>
      <c r="T1162" s="221">
        <f>S1162*H1162</f>
        <v>0</v>
      </c>
      <c r="AR1162" s="193" t="s">
        <v>195</v>
      </c>
      <c r="AT1162" s="193" t="s">
        <v>110</v>
      </c>
      <c r="AU1162" s="193" t="s">
        <v>42</v>
      </c>
      <c r="AY1162" s="193" t="s">
        <v>108</v>
      </c>
      <c r="BE1162" s="194">
        <f>IF(N1162="základní",J1162,0)</f>
        <v>0</v>
      </c>
      <c r="BF1162" s="194">
        <f>IF(N1162="snížená",J1162,0)</f>
        <v>0</v>
      </c>
      <c r="BG1162" s="194">
        <f>IF(N1162="zákl. přenesená",J1162,0)</f>
        <v>0</v>
      </c>
      <c r="BH1162" s="194">
        <f>IF(N1162="sníž. přenesená",J1162,0)</f>
        <v>0</v>
      </c>
      <c r="BI1162" s="194">
        <f>IF(N1162="nulová",J1162,0)</f>
        <v>0</v>
      </c>
      <c r="BJ1162" s="193" t="s">
        <v>38</v>
      </c>
      <c r="BK1162" s="194">
        <f>ROUND(I1162*H1162,2)</f>
        <v>0</v>
      </c>
      <c r="BL1162" s="193" t="s">
        <v>195</v>
      </c>
      <c r="BM1162" s="193" t="s">
        <v>1570</v>
      </c>
    </row>
    <row r="1163" spans="2:65" s="227" customFormat="1" x14ac:dyDescent="0.3">
      <c r="B1163" s="232"/>
      <c r="D1163" s="236" t="s">
        <v>117</v>
      </c>
      <c r="E1163" s="228" t="s">
        <v>1</v>
      </c>
      <c r="F1163" s="235" t="s">
        <v>1571</v>
      </c>
      <c r="H1163" s="234">
        <v>32</v>
      </c>
      <c r="I1163" s="233"/>
      <c r="L1163" s="232"/>
      <c r="M1163" s="231"/>
      <c r="N1163" s="230"/>
      <c r="O1163" s="230"/>
      <c r="P1163" s="230"/>
      <c r="Q1163" s="230"/>
      <c r="R1163" s="230"/>
      <c r="S1163" s="230"/>
      <c r="T1163" s="229"/>
      <c r="AT1163" s="228" t="s">
        <v>117</v>
      </c>
      <c r="AU1163" s="228" t="s">
        <v>42</v>
      </c>
      <c r="AV1163" s="227" t="s">
        <v>42</v>
      </c>
      <c r="AW1163" s="227" t="s">
        <v>19</v>
      </c>
      <c r="AX1163" s="227" t="s">
        <v>37</v>
      </c>
      <c r="AY1163" s="228" t="s">
        <v>108</v>
      </c>
    </row>
    <row r="1164" spans="2:65" s="227" customFormat="1" x14ac:dyDescent="0.3">
      <c r="B1164" s="232"/>
      <c r="D1164" s="236" t="s">
        <v>117</v>
      </c>
      <c r="E1164" s="228" t="s">
        <v>1</v>
      </c>
      <c r="F1164" s="235" t="s">
        <v>1572</v>
      </c>
      <c r="H1164" s="234">
        <v>20</v>
      </c>
      <c r="I1164" s="233"/>
      <c r="L1164" s="232"/>
      <c r="M1164" s="231"/>
      <c r="N1164" s="230"/>
      <c r="O1164" s="230"/>
      <c r="P1164" s="230"/>
      <c r="Q1164" s="230"/>
      <c r="R1164" s="230"/>
      <c r="S1164" s="230"/>
      <c r="T1164" s="229"/>
      <c r="AT1164" s="228" t="s">
        <v>117</v>
      </c>
      <c r="AU1164" s="228" t="s">
        <v>42</v>
      </c>
      <c r="AV1164" s="227" t="s">
        <v>42</v>
      </c>
      <c r="AW1164" s="227" t="s">
        <v>19</v>
      </c>
      <c r="AX1164" s="227" t="s">
        <v>37</v>
      </c>
      <c r="AY1164" s="228" t="s">
        <v>108</v>
      </c>
    </row>
    <row r="1165" spans="2:65" s="227" customFormat="1" x14ac:dyDescent="0.3">
      <c r="B1165" s="232"/>
      <c r="D1165" s="236" t="s">
        <v>117</v>
      </c>
      <c r="E1165" s="228" t="s">
        <v>1</v>
      </c>
      <c r="F1165" s="235" t="s">
        <v>1573</v>
      </c>
      <c r="H1165" s="234">
        <v>20</v>
      </c>
      <c r="I1165" s="233"/>
      <c r="L1165" s="232"/>
      <c r="M1165" s="231"/>
      <c r="N1165" s="230"/>
      <c r="O1165" s="230"/>
      <c r="P1165" s="230"/>
      <c r="Q1165" s="230"/>
      <c r="R1165" s="230"/>
      <c r="S1165" s="230"/>
      <c r="T1165" s="229"/>
      <c r="AT1165" s="228" t="s">
        <v>117</v>
      </c>
      <c r="AU1165" s="228" t="s">
        <v>42</v>
      </c>
      <c r="AV1165" s="227" t="s">
        <v>42</v>
      </c>
      <c r="AW1165" s="227" t="s">
        <v>19</v>
      </c>
      <c r="AX1165" s="227" t="s">
        <v>37</v>
      </c>
      <c r="AY1165" s="228" t="s">
        <v>108</v>
      </c>
    </row>
    <row r="1166" spans="2:65" s="227" customFormat="1" x14ac:dyDescent="0.3">
      <c r="B1166" s="232"/>
      <c r="D1166" s="240" t="s">
        <v>117</v>
      </c>
      <c r="E1166" s="239" t="s">
        <v>1</v>
      </c>
      <c r="F1166" s="238" t="s">
        <v>1574</v>
      </c>
      <c r="H1166" s="237">
        <v>12</v>
      </c>
      <c r="I1166" s="233"/>
      <c r="L1166" s="232"/>
      <c r="M1166" s="231"/>
      <c r="N1166" s="230"/>
      <c r="O1166" s="230"/>
      <c r="P1166" s="230"/>
      <c r="Q1166" s="230"/>
      <c r="R1166" s="230"/>
      <c r="S1166" s="230"/>
      <c r="T1166" s="229"/>
      <c r="AT1166" s="228" t="s">
        <v>117</v>
      </c>
      <c r="AU1166" s="228" t="s">
        <v>42</v>
      </c>
      <c r="AV1166" s="227" t="s">
        <v>42</v>
      </c>
      <c r="AW1166" s="227" t="s">
        <v>19</v>
      </c>
      <c r="AX1166" s="227" t="s">
        <v>37</v>
      </c>
      <c r="AY1166" s="228" t="s">
        <v>108</v>
      </c>
    </row>
    <row r="1167" spans="2:65" s="188" customFormat="1" ht="31.5" customHeight="1" x14ac:dyDescent="0.3">
      <c r="B1167" s="207"/>
      <c r="C1167" s="206" t="s">
        <v>1634</v>
      </c>
      <c r="D1167" s="206" t="s">
        <v>110</v>
      </c>
      <c r="E1167" s="205" t="s">
        <v>1576</v>
      </c>
      <c r="F1167" s="200" t="s">
        <v>1577</v>
      </c>
      <c r="G1167" s="204" t="s">
        <v>400</v>
      </c>
      <c r="H1167" s="203">
        <v>259.87</v>
      </c>
      <c r="I1167" s="202"/>
      <c r="J1167" s="201">
        <f>ROUND(I1167*H1167,2)</f>
        <v>0</v>
      </c>
      <c r="K1167" s="200" t="s">
        <v>1</v>
      </c>
      <c r="L1167" s="189"/>
      <c r="M1167" s="199" t="s">
        <v>1</v>
      </c>
      <c r="N1167" s="224" t="s">
        <v>26</v>
      </c>
      <c r="O1167" s="223"/>
      <c r="P1167" s="222">
        <f>O1167*H1167</f>
        <v>0</v>
      </c>
      <c r="Q1167" s="222">
        <v>1.4999999999999999E-4</v>
      </c>
      <c r="R1167" s="222">
        <f>Q1167*H1167</f>
        <v>3.8980499999999994E-2</v>
      </c>
      <c r="S1167" s="222">
        <v>0</v>
      </c>
      <c r="T1167" s="221">
        <f>S1167*H1167</f>
        <v>0</v>
      </c>
      <c r="AR1167" s="193" t="s">
        <v>115</v>
      </c>
      <c r="AT1167" s="193" t="s">
        <v>110</v>
      </c>
      <c r="AU1167" s="193" t="s">
        <v>42</v>
      </c>
      <c r="AY1167" s="193" t="s">
        <v>108</v>
      </c>
      <c r="BE1167" s="194">
        <f>IF(N1167="základní",J1167,0)</f>
        <v>0</v>
      </c>
      <c r="BF1167" s="194">
        <f>IF(N1167="snížená",J1167,0)</f>
        <v>0</v>
      </c>
      <c r="BG1167" s="194">
        <f>IF(N1167="zákl. přenesená",J1167,0)</f>
        <v>0</v>
      </c>
      <c r="BH1167" s="194">
        <f>IF(N1167="sníž. přenesená",J1167,0)</f>
        <v>0</v>
      </c>
      <c r="BI1167" s="194">
        <f>IF(N1167="nulová",J1167,0)</f>
        <v>0</v>
      </c>
      <c r="BJ1167" s="193" t="s">
        <v>38</v>
      </c>
      <c r="BK1167" s="194">
        <f>ROUND(I1167*H1167,2)</f>
        <v>0</v>
      </c>
      <c r="BL1167" s="193" t="s">
        <v>115</v>
      </c>
      <c r="BM1167" s="193" t="s">
        <v>1578</v>
      </c>
    </row>
    <row r="1168" spans="2:65" s="257" customFormat="1" x14ac:dyDescent="0.3">
      <c r="B1168" s="262"/>
      <c r="D1168" s="236" t="s">
        <v>117</v>
      </c>
      <c r="E1168" s="258" t="s">
        <v>1</v>
      </c>
      <c r="F1168" s="264" t="s">
        <v>556</v>
      </c>
      <c r="H1168" s="258" t="s">
        <v>1</v>
      </c>
      <c r="I1168" s="263"/>
      <c r="L1168" s="262"/>
      <c r="M1168" s="261"/>
      <c r="N1168" s="260"/>
      <c r="O1168" s="260"/>
      <c r="P1168" s="260"/>
      <c r="Q1168" s="260"/>
      <c r="R1168" s="260"/>
      <c r="S1168" s="260"/>
      <c r="T1168" s="259"/>
      <c r="AT1168" s="258" t="s">
        <v>117</v>
      </c>
      <c r="AU1168" s="258" t="s">
        <v>42</v>
      </c>
      <c r="AV1168" s="257" t="s">
        <v>38</v>
      </c>
      <c r="AW1168" s="257" t="s">
        <v>19</v>
      </c>
      <c r="AX1168" s="257" t="s">
        <v>37</v>
      </c>
      <c r="AY1168" s="258" t="s">
        <v>108</v>
      </c>
    </row>
    <row r="1169" spans="2:65" s="227" customFormat="1" x14ac:dyDescent="0.3">
      <c r="B1169" s="232"/>
      <c r="D1169" s="236" t="s">
        <v>117</v>
      </c>
      <c r="E1169" s="228" t="s">
        <v>1</v>
      </c>
      <c r="F1169" s="235" t="s">
        <v>1579</v>
      </c>
      <c r="H1169" s="234">
        <v>27</v>
      </c>
      <c r="I1169" s="233"/>
      <c r="L1169" s="232"/>
      <c r="M1169" s="231"/>
      <c r="N1169" s="230"/>
      <c r="O1169" s="230"/>
      <c r="P1169" s="230"/>
      <c r="Q1169" s="230"/>
      <c r="R1169" s="230"/>
      <c r="S1169" s="230"/>
      <c r="T1169" s="229"/>
      <c r="AT1169" s="228" t="s">
        <v>117</v>
      </c>
      <c r="AU1169" s="228" t="s">
        <v>42</v>
      </c>
      <c r="AV1169" s="227" t="s">
        <v>42</v>
      </c>
      <c r="AW1169" s="227" t="s">
        <v>19</v>
      </c>
      <c r="AX1169" s="227" t="s">
        <v>37</v>
      </c>
      <c r="AY1169" s="228" t="s">
        <v>108</v>
      </c>
    </row>
    <row r="1170" spans="2:65" s="227" customFormat="1" x14ac:dyDescent="0.3">
      <c r="B1170" s="232"/>
      <c r="D1170" s="236" t="s">
        <v>117</v>
      </c>
      <c r="E1170" s="228" t="s">
        <v>1</v>
      </c>
      <c r="F1170" s="235" t="s">
        <v>1580</v>
      </c>
      <c r="H1170" s="234">
        <v>41.12</v>
      </c>
      <c r="I1170" s="233"/>
      <c r="L1170" s="232"/>
      <c r="M1170" s="231"/>
      <c r="N1170" s="230"/>
      <c r="O1170" s="230"/>
      <c r="P1170" s="230"/>
      <c r="Q1170" s="230"/>
      <c r="R1170" s="230"/>
      <c r="S1170" s="230"/>
      <c r="T1170" s="229"/>
      <c r="AT1170" s="228" t="s">
        <v>117</v>
      </c>
      <c r="AU1170" s="228" t="s">
        <v>42</v>
      </c>
      <c r="AV1170" s="227" t="s">
        <v>42</v>
      </c>
      <c r="AW1170" s="227" t="s">
        <v>19</v>
      </c>
      <c r="AX1170" s="227" t="s">
        <v>37</v>
      </c>
      <c r="AY1170" s="228" t="s">
        <v>108</v>
      </c>
    </row>
    <row r="1171" spans="2:65" s="227" customFormat="1" x14ac:dyDescent="0.3">
      <c r="B1171" s="232"/>
      <c r="D1171" s="236" t="s">
        <v>117</v>
      </c>
      <c r="E1171" s="228" t="s">
        <v>1</v>
      </c>
      <c r="F1171" s="235" t="s">
        <v>1581</v>
      </c>
      <c r="H1171" s="234">
        <v>43.32</v>
      </c>
      <c r="I1171" s="233"/>
      <c r="L1171" s="232"/>
      <c r="M1171" s="231"/>
      <c r="N1171" s="230"/>
      <c r="O1171" s="230"/>
      <c r="P1171" s="230"/>
      <c r="Q1171" s="230"/>
      <c r="R1171" s="230"/>
      <c r="S1171" s="230"/>
      <c r="T1171" s="229"/>
      <c r="AT1171" s="228" t="s">
        <v>117</v>
      </c>
      <c r="AU1171" s="228" t="s">
        <v>42</v>
      </c>
      <c r="AV1171" s="227" t="s">
        <v>42</v>
      </c>
      <c r="AW1171" s="227" t="s">
        <v>19</v>
      </c>
      <c r="AX1171" s="227" t="s">
        <v>37</v>
      </c>
      <c r="AY1171" s="228" t="s">
        <v>108</v>
      </c>
    </row>
    <row r="1172" spans="2:65" s="227" customFormat="1" x14ac:dyDescent="0.3">
      <c r="B1172" s="232"/>
      <c r="D1172" s="236" t="s">
        <v>117</v>
      </c>
      <c r="E1172" s="228" t="s">
        <v>1</v>
      </c>
      <c r="F1172" s="235" t="s">
        <v>1582</v>
      </c>
      <c r="H1172" s="234">
        <v>5.37</v>
      </c>
      <c r="I1172" s="233"/>
      <c r="L1172" s="232"/>
      <c r="M1172" s="231"/>
      <c r="N1172" s="230"/>
      <c r="O1172" s="230"/>
      <c r="P1172" s="230"/>
      <c r="Q1172" s="230"/>
      <c r="R1172" s="230"/>
      <c r="S1172" s="230"/>
      <c r="T1172" s="229"/>
      <c r="AT1172" s="228" t="s">
        <v>117</v>
      </c>
      <c r="AU1172" s="228" t="s">
        <v>42</v>
      </c>
      <c r="AV1172" s="227" t="s">
        <v>42</v>
      </c>
      <c r="AW1172" s="227" t="s">
        <v>19</v>
      </c>
      <c r="AX1172" s="227" t="s">
        <v>37</v>
      </c>
      <c r="AY1172" s="228" t="s">
        <v>108</v>
      </c>
    </row>
    <row r="1173" spans="2:65" s="227" customFormat="1" x14ac:dyDescent="0.3">
      <c r="B1173" s="232"/>
      <c r="D1173" s="236" t="s">
        <v>117</v>
      </c>
      <c r="E1173" s="228" t="s">
        <v>1</v>
      </c>
      <c r="F1173" s="235" t="s">
        <v>1583</v>
      </c>
      <c r="H1173" s="234">
        <v>3.4</v>
      </c>
      <c r="I1173" s="233"/>
      <c r="L1173" s="232"/>
      <c r="M1173" s="231"/>
      <c r="N1173" s="230"/>
      <c r="O1173" s="230"/>
      <c r="P1173" s="230"/>
      <c r="Q1173" s="230"/>
      <c r="R1173" s="230"/>
      <c r="S1173" s="230"/>
      <c r="T1173" s="229"/>
      <c r="AT1173" s="228" t="s">
        <v>117</v>
      </c>
      <c r="AU1173" s="228" t="s">
        <v>42</v>
      </c>
      <c r="AV1173" s="227" t="s">
        <v>42</v>
      </c>
      <c r="AW1173" s="227" t="s">
        <v>19</v>
      </c>
      <c r="AX1173" s="227" t="s">
        <v>37</v>
      </c>
      <c r="AY1173" s="228" t="s">
        <v>108</v>
      </c>
    </row>
    <row r="1174" spans="2:65" s="257" customFormat="1" x14ac:dyDescent="0.3">
      <c r="B1174" s="262"/>
      <c r="D1174" s="236" t="s">
        <v>117</v>
      </c>
      <c r="E1174" s="258" t="s">
        <v>1</v>
      </c>
      <c r="F1174" s="264" t="s">
        <v>310</v>
      </c>
      <c r="H1174" s="258" t="s">
        <v>1</v>
      </c>
      <c r="I1174" s="263"/>
      <c r="L1174" s="262"/>
      <c r="M1174" s="261"/>
      <c r="N1174" s="260"/>
      <c r="O1174" s="260"/>
      <c r="P1174" s="260"/>
      <c r="Q1174" s="260"/>
      <c r="R1174" s="260"/>
      <c r="S1174" s="260"/>
      <c r="T1174" s="259"/>
      <c r="AT1174" s="258" t="s">
        <v>117</v>
      </c>
      <c r="AU1174" s="258" t="s">
        <v>42</v>
      </c>
      <c r="AV1174" s="257" t="s">
        <v>38</v>
      </c>
      <c r="AW1174" s="257" t="s">
        <v>19</v>
      </c>
      <c r="AX1174" s="257" t="s">
        <v>37</v>
      </c>
      <c r="AY1174" s="258" t="s">
        <v>108</v>
      </c>
    </row>
    <row r="1175" spans="2:65" s="227" customFormat="1" x14ac:dyDescent="0.3">
      <c r="B1175" s="232"/>
      <c r="D1175" s="236" t="s">
        <v>117</v>
      </c>
      <c r="E1175" s="228" t="s">
        <v>1</v>
      </c>
      <c r="F1175" s="235" t="s">
        <v>1579</v>
      </c>
      <c r="H1175" s="234">
        <v>27</v>
      </c>
      <c r="I1175" s="233"/>
      <c r="L1175" s="232"/>
      <c r="M1175" s="231"/>
      <c r="N1175" s="230"/>
      <c r="O1175" s="230"/>
      <c r="P1175" s="230"/>
      <c r="Q1175" s="230"/>
      <c r="R1175" s="230"/>
      <c r="S1175" s="230"/>
      <c r="T1175" s="229"/>
      <c r="AT1175" s="228" t="s">
        <v>117</v>
      </c>
      <c r="AU1175" s="228" t="s">
        <v>42</v>
      </c>
      <c r="AV1175" s="227" t="s">
        <v>42</v>
      </c>
      <c r="AW1175" s="227" t="s">
        <v>19</v>
      </c>
      <c r="AX1175" s="227" t="s">
        <v>37</v>
      </c>
      <c r="AY1175" s="228" t="s">
        <v>108</v>
      </c>
    </row>
    <row r="1176" spans="2:65" s="227" customFormat="1" x14ac:dyDescent="0.3">
      <c r="B1176" s="232"/>
      <c r="D1176" s="236" t="s">
        <v>117</v>
      </c>
      <c r="E1176" s="228" t="s">
        <v>1</v>
      </c>
      <c r="F1176" s="235" t="s">
        <v>1581</v>
      </c>
      <c r="H1176" s="234">
        <v>43.32</v>
      </c>
      <c r="I1176" s="233"/>
      <c r="L1176" s="232"/>
      <c r="M1176" s="231"/>
      <c r="N1176" s="230"/>
      <c r="O1176" s="230"/>
      <c r="P1176" s="230"/>
      <c r="Q1176" s="230"/>
      <c r="R1176" s="230"/>
      <c r="S1176" s="230"/>
      <c r="T1176" s="229"/>
      <c r="AT1176" s="228" t="s">
        <v>117</v>
      </c>
      <c r="AU1176" s="228" t="s">
        <v>42</v>
      </c>
      <c r="AV1176" s="227" t="s">
        <v>42</v>
      </c>
      <c r="AW1176" s="227" t="s">
        <v>19</v>
      </c>
      <c r="AX1176" s="227" t="s">
        <v>37</v>
      </c>
      <c r="AY1176" s="228" t="s">
        <v>108</v>
      </c>
    </row>
    <row r="1177" spans="2:65" s="227" customFormat="1" x14ac:dyDescent="0.3">
      <c r="B1177" s="232"/>
      <c r="D1177" s="236" t="s">
        <v>117</v>
      </c>
      <c r="E1177" s="228" t="s">
        <v>1</v>
      </c>
      <c r="F1177" s="235" t="s">
        <v>1584</v>
      </c>
      <c r="H1177" s="234">
        <v>35.979999999999997</v>
      </c>
      <c r="I1177" s="233"/>
      <c r="L1177" s="232"/>
      <c r="M1177" s="231"/>
      <c r="N1177" s="230"/>
      <c r="O1177" s="230"/>
      <c r="P1177" s="230"/>
      <c r="Q1177" s="230"/>
      <c r="R1177" s="230"/>
      <c r="S1177" s="230"/>
      <c r="T1177" s="229"/>
      <c r="AT1177" s="228" t="s">
        <v>117</v>
      </c>
      <c r="AU1177" s="228" t="s">
        <v>42</v>
      </c>
      <c r="AV1177" s="227" t="s">
        <v>42</v>
      </c>
      <c r="AW1177" s="227" t="s">
        <v>19</v>
      </c>
      <c r="AX1177" s="227" t="s">
        <v>37</v>
      </c>
      <c r="AY1177" s="228" t="s">
        <v>108</v>
      </c>
    </row>
    <row r="1178" spans="2:65" s="227" customFormat="1" x14ac:dyDescent="0.3">
      <c r="B1178" s="232"/>
      <c r="D1178" s="236" t="s">
        <v>117</v>
      </c>
      <c r="E1178" s="228" t="s">
        <v>1</v>
      </c>
      <c r="F1178" s="235" t="s">
        <v>1585</v>
      </c>
      <c r="H1178" s="234">
        <v>18.27</v>
      </c>
      <c r="I1178" s="233"/>
      <c r="L1178" s="232"/>
      <c r="M1178" s="231"/>
      <c r="N1178" s="230"/>
      <c r="O1178" s="230"/>
      <c r="P1178" s="230"/>
      <c r="Q1178" s="230"/>
      <c r="R1178" s="230"/>
      <c r="S1178" s="230"/>
      <c r="T1178" s="229"/>
      <c r="AT1178" s="228" t="s">
        <v>117</v>
      </c>
      <c r="AU1178" s="228" t="s">
        <v>42</v>
      </c>
      <c r="AV1178" s="227" t="s">
        <v>42</v>
      </c>
      <c r="AW1178" s="227" t="s">
        <v>19</v>
      </c>
      <c r="AX1178" s="227" t="s">
        <v>37</v>
      </c>
      <c r="AY1178" s="228" t="s">
        <v>108</v>
      </c>
    </row>
    <row r="1179" spans="2:65" s="227" customFormat="1" x14ac:dyDescent="0.3">
      <c r="B1179" s="232"/>
      <c r="D1179" s="236" t="s">
        <v>117</v>
      </c>
      <c r="E1179" s="228" t="s">
        <v>1</v>
      </c>
      <c r="F1179" s="235" t="s">
        <v>1586</v>
      </c>
      <c r="H1179" s="234">
        <v>6.32</v>
      </c>
      <c r="I1179" s="233"/>
      <c r="L1179" s="232"/>
      <c r="M1179" s="231"/>
      <c r="N1179" s="230"/>
      <c r="O1179" s="230"/>
      <c r="P1179" s="230"/>
      <c r="Q1179" s="230"/>
      <c r="R1179" s="230"/>
      <c r="S1179" s="230"/>
      <c r="T1179" s="229"/>
      <c r="AT1179" s="228" t="s">
        <v>117</v>
      </c>
      <c r="AU1179" s="228" t="s">
        <v>42</v>
      </c>
      <c r="AV1179" s="227" t="s">
        <v>42</v>
      </c>
      <c r="AW1179" s="227" t="s">
        <v>19</v>
      </c>
      <c r="AX1179" s="227" t="s">
        <v>37</v>
      </c>
      <c r="AY1179" s="228" t="s">
        <v>108</v>
      </c>
    </row>
    <row r="1180" spans="2:65" s="227" customFormat="1" x14ac:dyDescent="0.3">
      <c r="B1180" s="232"/>
      <c r="D1180" s="236" t="s">
        <v>117</v>
      </c>
      <c r="E1180" s="228" t="s">
        <v>1</v>
      </c>
      <c r="F1180" s="235" t="s">
        <v>1582</v>
      </c>
      <c r="H1180" s="234">
        <v>5.37</v>
      </c>
      <c r="I1180" s="233"/>
      <c r="L1180" s="232"/>
      <c r="M1180" s="231"/>
      <c r="N1180" s="230"/>
      <c r="O1180" s="230"/>
      <c r="P1180" s="230"/>
      <c r="Q1180" s="230"/>
      <c r="R1180" s="230"/>
      <c r="S1180" s="230"/>
      <c r="T1180" s="229"/>
      <c r="AT1180" s="228" t="s">
        <v>117</v>
      </c>
      <c r="AU1180" s="228" t="s">
        <v>42</v>
      </c>
      <c r="AV1180" s="227" t="s">
        <v>42</v>
      </c>
      <c r="AW1180" s="227" t="s">
        <v>19</v>
      </c>
      <c r="AX1180" s="227" t="s">
        <v>37</v>
      </c>
      <c r="AY1180" s="228" t="s">
        <v>108</v>
      </c>
    </row>
    <row r="1181" spans="2:65" s="227" customFormat="1" x14ac:dyDescent="0.3">
      <c r="B1181" s="232"/>
      <c r="D1181" s="240" t="s">
        <v>117</v>
      </c>
      <c r="E1181" s="239" t="s">
        <v>1</v>
      </c>
      <c r="F1181" s="238" t="s">
        <v>1583</v>
      </c>
      <c r="H1181" s="237">
        <v>3.4</v>
      </c>
      <c r="I1181" s="233"/>
      <c r="L1181" s="232"/>
      <c r="M1181" s="231"/>
      <c r="N1181" s="230"/>
      <c r="O1181" s="230"/>
      <c r="P1181" s="230"/>
      <c r="Q1181" s="230"/>
      <c r="R1181" s="230"/>
      <c r="S1181" s="230"/>
      <c r="T1181" s="229"/>
      <c r="AT1181" s="228" t="s">
        <v>117</v>
      </c>
      <c r="AU1181" s="228" t="s">
        <v>42</v>
      </c>
      <c r="AV1181" s="227" t="s">
        <v>42</v>
      </c>
      <c r="AW1181" s="227" t="s">
        <v>19</v>
      </c>
      <c r="AX1181" s="227" t="s">
        <v>37</v>
      </c>
      <c r="AY1181" s="228" t="s">
        <v>108</v>
      </c>
    </row>
    <row r="1182" spans="2:65" s="188" customFormat="1" ht="22.5" customHeight="1" x14ac:dyDescent="0.3">
      <c r="B1182" s="207"/>
      <c r="C1182" s="206" t="s">
        <v>1639</v>
      </c>
      <c r="D1182" s="206" t="s">
        <v>110</v>
      </c>
      <c r="E1182" s="205" t="s">
        <v>1588</v>
      </c>
      <c r="F1182" s="200" t="s">
        <v>1589</v>
      </c>
      <c r="G1182" s="204" t="s">
        <v>400</v>
      </c>
      <c r="H1182" s="203">
        <v>329.8</v>
      </c>
      <c r="I1182" s="202"/>
      <c r="J1182" s="201">
        <f>ROUND(I1182*H1182,2)</f>
        <v>0</v>
      </c>
      <c r="K1182" s="200" t="s">
        <v>114</v>
      </c>
      <c r="L1182" s="189"/>
      <c r="M1182" s="199" t="s">
        <v>1</v>
      </c>
      <c r="N1182" s="224" t="s">
        <v>26</v>
      </c>
      <c r="O1182" s="223"/>
      <c r="P1182" s="222">
        <f>O1182*H1182</f>
        <v>0</v>
      </c>
      <c r="Q1182" s="222">
        <v>1.4999999999999999E-4</v>
      </c>
      <c r="R1182" s="222">
        <f>Q1182*H1182</f>
        <v>4.947E-2</v>
      </c>
      <c r="S1182" s="222">
        <v>0</v>
      </c>
      <c r="T1182" s="221">
        <f>S1182*H1182</f>
        <v>0</v>
      </c>
      <c r="AR1182" s="193" t="s">
        <v>115</v>
      </c>
      <c r="AT1182" s="193" t="s">
        <v>110</v>
      </c>
      <c r="AU1182" s="193" t="s">
        <v>42</v>
      </c>
      <c r="AY1182" s="193" t="s">
        <v>108</v>
      </c>
      <c r="BE1182" s="194">
        <f>IF(N1182="základní",J1182,0)</f>
        <v>0</v>
      </c>
      <c r="BF1182" s="194">
        <f>IF(N1182="snížená",J1182,0)</f>
        <v>0</v>
      </c>
      <c r="BG1182" s="194">
        <f>IF(N1182="zákl. přenesená",J1182,0)</f>
        <v>0</v>
      </c>
      <c r="BH1182" s="194">
        <f>IF(N1182="sníž. přenesená",J1182,0)</f>
        <v>0</v>
      </c>
      <c r="BI1182" s="194">
        <f>IF(N1182="nulová",J1182,0)</f>
        <v>0</v>
      </c>
      <c r="BJ1182" s="193" t="s">
        <v>38</v>
      </c>
      <c r="BK1182" s="194">
        <f>ROUND(I1182*H1182,2)</f>
        <v>0</v>
      </c>
      <c r="BL1182" s="193" t="s">
        <v>115</v>
      </c>
      <c r="BM1182" s="193" t="s">
        <v>1590</v>
      </c>
    </row>
    <row r="1183" spans="2:65" s="257" customFormat="1" x14ac:dyDescent="0.3">
      <c r="B1183" s="262"/>
      <c r="D1183" s="236" t="s">
        <v>117</v>
      </c>
      <c r="E1183" s="258" t="s">
        <v>1</v>
      </c>
      <c r="F1183" s="264" t="s">
        <v>1591</v>
      </c>
      <c r="H1183" s="258" t="s">
        <v>1</v>
      </c>
      <c r="I1183" s="263"/>
      <c r="L1183" s="262"/>
      <c r="M1183" s="261"/>
      <c r="N1183" s="260"/>
      <c r="O1183" s="260"/>
      <c r="P1183" s="260"/>
      <c r="Q1183" s="260"/>
      <c r="R1183" s="260"/>
      <c r="S1183" s="260"/>
      <c r="T1183" s="259"/>
      <c r="AT1183" s="258" t="s">
        <v>117</v>
      </c>
      <c r="AU1183" s="258" t="s">
        <v>42</v>
      </c>
      <c r="AV1183" s="257" t="s">
        <v>38</v>
      </c>
      <c r="AW1183" s="257" t="s">
        <v>19</v>
      </c>
      <c r="AX1183" s="257" t="s">
        <v>37</v>
      </c>
      <c r="AY1183" s="258" t="s">
        <v>108</v>
      </c>
    </row>
    <row r="1184" spans="2:65" s="257" customFormat="1" x14ac:dyDescent="0.3">
      <c r="B1184" s="262"/>
      <c r="D1184" s="236" t="s">
        <v>117</v>
      </c>
      <c r="E1184" s="258" t="s">
        <v>1</v>
      </c>
      <c r="F1184" s="264" t="s">
        <v>294</v>
      </c>
      <c r="H1184" s="258" t="s">
        <v>1</v>
      </c>
      <c r="I1184" s="263"/>
      <c r="L1184" s="262"/>
      <c r="M1184" s="261"/>
      <c r="N1184" s="260"/>
      <c r="O1184" s="260"/>
      <c r="P1184" s="260"/>
      <c r="Q1184" s="260"/>
      <c r="R1184" s="260"/>
      <c r="S1184" s="260"/>
      <c r="T1184" s="259"/>
      <c r="AT1184" s="258" t="s">
        <v>117</v>
      </c>
      <c r="AU1184" s="258" t="s">
        <v>42</v>
      </c>
      <c r="AV1184" s="257" t="s">
        <v>38</v>
      </c>
      <c r="AW1184" s="257" t="s">
        <v>19</v>
      </c>
      <c r="AX1184" s="257" t="s">
        <v>37</v>
      </c>
      <c r="AY1184" s="258" t="s">
        <v>108</v>
      </c>
    </row>
    <row r="1185" spans="2:51" s="227" customFormat="1" x14ac:dyDescent="0.3">
      <c r="B1185" s="232"/>
      <c r="D1185" s="236" t="s">
        <v>117</v>
      </c>
      <c r="E1185" s="228" t="s">
        <v>1</v>
      </c>
      <c r="F1185" s="235" t="s">
        <v>1592</v>
      </c>
      <c r="H1185" s="234">
        <v>2.2000000000000002</v>
      </c>
      <c r="I1185" s="233"/>
      <c r="L1185" s="232"/>
      <c r="M1185" s="231"/>
      <c r="N1185" s="230"/>
      <c r="O1185" s="230"/>
      <c r="P1185" s="230"/>
      <c r="Q1185" s="230"/>
      <c r="R1185" s="230"/>
      <c r="S1185" s="230"/>
      <c r="T1185" s="229"/>
      <c r="AT1185" s="228" t="s">
        <v>117</v>
      </c>
      <c r="AU1185" s="228" t="s">
        <v>42</v>
      </c>
      <c r="AV1185" s="227" t="s">
        <v>42</v>
      </c>
      <c r="AW1185" s="227" t="s">
        <v>19</v>
      </c>
      <c r="AX1185" s="227" t="s">
        <v>37</v>
      </c>
      <c r="AY1185" s="228" t="s">
        <v>108</v>
      </c>
    </row>
    <row r="1186" spans="2:51" s="227" customFormat="1" x14ac:dyDescent="0.3">
      <c r="B1186" s="232"/>
      <c r="D1186" s="236" t="s">
        <v>117</v>
      </c>
      <c r="E1186" s="228" t="s">
        <v>1</v>
      </c>
      <c r="F1186" s="235" t="s">
        <v>1593</v>
      </c>
      <c r="H1186" s="234">
        <v>48.72</v>
      </c>
      <c r="I1186" s="233"/>
      <c r="L1186" s="232"/>
      <c r="M1186" s="231"/>
      <c r="N1186" s="230"/>
      <c r="O1186" s="230"/>
      <c r="P1186" s="230"/>
      <c r="Q1186" s="230"/>
      <c r="R1186" s="230"/>
      <c r="S1186" s="230"/>
      <c r="T1186" s="229"/>
      <c r="AT1186" s="228" t="s">
        <v>117</v>
      </c>
      <c r="AU1186" s="228" t="s">
        <v>42</v>
      </c>
      <c r="AV1186" s="227" t="s">
        <v>42</v>
      </c>
      <c r="AW1186" s="227" t="s">
        <v>19</v>
      </c>
      <c r="AX1186" s="227" t="s">
        <v>37</v>
      </c>
      <c r="AY1186" s="228" t="s">
        <v>108</v>
      </c>
    </row>
    <row r="1187" spans="2:51" s="227" customFormat="1" x14ac:dyDescent="0.3">
      <c r="B1187" s="232"/>
      <c r="D1187" s="236" t="s">
        <v>117</v>
      </c>
      <c r="E1187" s="228" t="s">
        <v>1</v>
      </c>
      <c r="F1187" s="235" t="s">
        <v>1594</v>
      </c>
      <c r="H1187" s="234">
        <v>22.8</v>
      </c>
      <c r="I1187" s="233"/>
      <c r="L1187" s="232"/>
      <c r="M1187" s="231"/>
      <c r="N1187" s="230"/>
      <c r="O1187" s="230"/>
      <c r="P1187" s="230"/>
      <c r="Q1187" s="230"/>
      <c r="R1187" s="230"/>
      <c r="S1187" s="230"/>
      <c r="T1187" s="229"/>
      <c r="AT1187" s="228" t="s">
        <v>117</v>
      </c>
      <c r="AU1187" s="228" t="s">
        <v>42</v>
      </c>
      <c r="AV1187" s="227" t="s">
        <v>42</v>
      </c>
      <c r="AW1187" s="227" t="s">
        <v>19</v>
      </c>
      <c r="AX1187" s="227" t="s">
        <v>37</v>
      </c>
      <c r="AY1187" s="228" t="s">
        <v>108</v>
      </c>
    </row>
    <row r="1188" spans="2:51" s="257" customFormat="1" x14ac:dyDescent="0.3">
      <c r="B1188" s="262"/>
      <c r="D1188" s="236" t="s">
        <v>117</v>
      </c>
      <c r="E1188" s="258" t="s">
        <v>1</v>
      </c>
      <c r="F1188" s="264" t="s">
        <v>556</v>
      </c>
      <c r="H1188" s="258" t="s">
        <v>1</v>
      </c>
      <c r="I1188" s="263"/>
      <c r="L1188" s="262"/>
      <c r="M1188" s="261"/>
      <c r="N1188" s="260"/>
      <c r="O1188" s="260"/>
      <c r="P1188" s="260"/>
      <c r="Q1188" s="260"/>
      <c r="R1188" s="260"/>
      <c r="S1188" s="260"/>
      <c r="T1188" s="259"/>
      <c r="AT1188" s="258" t="s">
        <v>117</v>
      </c>
      <c r="AU1188" s="258" t="s">
        <v>42</v>
      </c>
      <c r="AV1188" s="257" t="s">
        <v>38</v>
      </c>
      <c r="AW1188" s="257" t="s">
        <v>19</v>
      </c>
      <c r="AX1188" s="257" t="s">
        <v>37</v>
      </c>
      <c r="AY1188" s="258" t="s">
        <v>108</v>
      </c>
    </row>
    <row r="1189" spans="2:51" s="227" customFormat="1" x14ac:dyDescent="0.3">
      <c r="B1189" s="232"/>
      <c r="D1189" s="236" t="s">
        <v>117</v>
      </c>
      <c r="E1189" s="228" t="s">
        <v>1</v>
      </c>
      <c r="F1189" s="235" t="s">
        <v>437</v>
      </c>
      <c r="H1189" s="234">
        <v>25.8</v>
      </c>
      <c r="I1189" s="233"/>
      <c r="L1189" s="232"/>
      <c r="M1189" s="231"/>
      <c r="N1189" s="230"/>
      <c r="O1189" s="230"/>
      <c r="P1189" s="230"/>
      <c r="Q1189" s="230"/>
      <c r="R1189" s="230"/>
      <c r="S1189" s="230"/>
      <c r="T1189" s="229"/>
      <c r="AT1189" s="228" t="s">
        <v>117</v>
      </c>
      <c r="AU1189" s="228" t="s">
        <v>42</v>
      </c>
      <c r="AV1189" s="227" t="s">
        <v>42</v>
      </c>
      <c r="AW1189" s="227" t="s">
        <v>19</v>
      </c>
      <c r="AX1189" s="227" t="s">
        <v>37</v>
      </c>
      <c r="AY1189" s="228" t="s">
        <v>108</v>
      </c>
    </row>
    <row r="1190" spans="2:51" s="227" customFormat="1" x14ac:dyDescent="0.3">
      <c r="B1190" s="232"/>
      <c r="D1190" s="236" t="s">
        <v>117</v>
      </c>
      <c r="E1190" s="228" t="s">
        <v>1</v>
      </c>
      <c r="F1190" s="235" t="s">
        <v>438</v>
      </c>
      <c r="H1190" s="234">
        <v>39.520000000000003</v>
      </c>
      <c r="I1190" s="233"/>
      <c r="L1190" s="232"/>
      <c r="M1190" s="231"/>
      <c r="N1190" s="230"/>
      <c r="O1190" s="230"/>
      <c r="P1190" s="230"/>
      <c r="Q1190" s="230"/>
      <c r="R1190" s="230"/>
      <c r="S1190" s="230"/>
      <c r="T1190" s="229"/>
      <c r="AT1190" s="228" t="s">
        <v>117</v>
      </c>
      <c r="AU1190" s="228" t="s">
        <v>42</v>
      </c>
      <c r="AV1190" s="227" t="s">
        <v>42</v>
      </c>
      <c r="AW1190" s="227" t="s">
        <v>19</v>
      </c>
      <c r="AX1190" s="227" t="s">
        <v>37</v>
      </c>
      <c r="AY1190" s="228" t="s">
        <v>108</v>
      </c>
    </row>
    <row r="1191" spans="2:51" s="227" customFormat="1" x14ac:dyDescent="0.3">
      <c r="B1191" s="232"/>
      <c r="D1191" s="236" t="s">
        <v>117</v>
      </c>
      <c r="E1191" s="228" t="s">
        <v>1</v>
      </c>
      <c r="F1191" s="235" t="s">
        <v>439</v>
      </c>
      <c r="H1191" s="234">
        <v>42.12</v>
      </c>
      <c r="I1191" s="233"/>
      <c r="L1191" s="232"/>
      <c r="M1191" s="231"/>
      <c r="N1191" s="230"/>
      <c r="O1191" s="230"/>
      <c r="P1191" s="230"/>
      <c r="Q1191" s="230"/>
      <c r="R1191" s="230"/>
      <c r="S1191" s="230"/>
      <c r="T1191" s="229"/>
      <c r="AT1191" s="228" t="s">
        <v>117</v>
      </c>
      <c r="AU1191" s="228" t="s">
        <v>42</v>
      </c>
      <c r="AV1191" s="227" t="s">
        <v>42</v>
      </c>
      <c r="AW1191" s="227" t="s">
        <v>19</v>
      </c>
      <c r="AX1191" s="227" t="s">
        <v>37</v>
      </c>
      <c r="AY1191" s="228" t="s">
        <v>108</v>
      </c>
    </row>
    <row r="1192" spans="2:51" s="227" customFormat="1" x14ac:dyDescent="0.3">
      <c r="B1192" s="232"/>
      <c r="D1192" s="236" t="s">
        <v>117</v>
      </c>
      <c r="E1192" s="228" t="s">
        <v>1</v>
      </c>
      <c r="F1192" s="235" t="s">
        <v>1595</v>
      </c>
      <c r="H1192" s="234">
        <v>5.98</v>
      </c>
      <c r="I1192" s="233"/>
      <c r="L1192" s="232"/>
      <c r="M1192" s="231"/>
      <c r="N1192" s="230"/>
      <c r="O1192" s="230"/>
      <c r="P1192" s="230"/>
      <c r="Q1192" s="230"/>
      <c r="R1192" s="230"/>
      <c r="S1192" s="230"/>
      <c r="T1192" s="229"/>
      <c r="AT1192" s="228" t="s">
        <v>117</v>
      </c>
      <c r="AU1192" s="228" t="s">
        <v>42</v>
      </c>
      <c r="AV1192" s="227" t="s">
        <v>42</v>
      </c>
      <c r="AW1192" s="227" t="s">
        <v>19</v>
      </c>
      <c r="AX1192" s="227" t="s">
        <v>37</v>
      </c>
      <c r="AY1192" s="228" t="s">
        <v>108</v>
      </c>
    </row>
    <row r="1193" spans="2:51" s="227" customFormat="1" x14ac:dyDescent="0.3">
      <c r="B1193" s="232"/>
      <c r="D1193" s="236" t="s">
        <v>117</v>
      </c>
      <c r="E1193" s="228" t="s">
        <v>1</v>
      </c>
      <c r="F1193" s="235" t="s">
        <v>441</v>
      </c>
      <c r="H1193" s="234">
        <v>3.2</v>
      </c>
      <c r="I1193" s="233"/>
      <c r="L1193" s="232"/>
      <c r="M1193" s="231"/>
      <c r="N1193" s="230"/>
      <c r="O1193" s="230"/>
      <c r="P1193" s="230"/>
      <c r="Q1193" s="230"/>
      <c r="R1193" s="230"/>
      <c r="S1193" s="230"/>
      <c r="T1193" s="229"/>
      <c r="AT1193" s="228" t="s">
        <v>117</v>
      </c>
      <c r="AU1193" s="228" t="s">
        <v>42</v>
      </c>
      <c r="AV1193" s="227" t="s">
        <v>42</v>
      </c>
      <c r="AW1193" s="227" t="s">
        <v>19</v>
      </c>
      <c r="AX1193" s="227" t="s">
        <v>37</v>
      </c>
      <c r="AY1193" s="228" t="s">
        <v>108</v>
      </c>
    </row>
    <row r="1194" spans="2:51" s="257" customFormat="1" x14ac:dyDescent="0.3">
      <c r="B1194" s="262"/>
      <c r="D1194" s="236" t="s">
        <v>117</v>
      </c>
      <c r="E1194" s="258" t="s">
        <v>1</v>
      </c>
      <c r="F1194" s="264" t="s">
        <v>310</v>
      </c>
      <c r="H1194" s="258" t="s">
        <v>1</v>
      </c>
      <c r="I1194" s="263"/>
      <c r="L1194" s="262"/>
      <c r="M1194" s="261"/>
      <c r="N1194" s="260"/>
      <c r="O1194" s="260"/>
      <c r="P1194" s="260"/>
      <c r="Q1194" s="260"/>
      <c r="R1194" s="260"/>
      <c r="S1194" s="260"/>
      <c r="T1194" s="259"/>
      <c r="AT1194" s="258" t="s">
        <v>117</v>
      </c>
      <c r="AU1194" s="258" t="s">
        <v>42</v>
      </c>
      <c r="AV1194" s="257" t="s">
        <v>38</v>
      </c>
      <c r="AW1194" s="257" t="s">
        <v>19</v>
      </c>
      <c r="AX1194" s="257" t="s">
        <v>37</v>
      </c>
      <c r="AY1194" s="258" t="s">
        <v>108</v>
      </c>
    </row>
    <row r="1195" spans="2:51" s="227" customFormat="1" x14ac:dyDescent="0.3">
      <c r="B1195" s="232"/>
      <c r="D1195" s="236" t="s">
        <v>117</v>
      </c>
      <c r="E1195" s="228" t="s">
        <v>1</v>
      </c>
      <c r="F1195" s="235" t="s">
        <v>437</v>
      </c>
      <c r="H1195" s="234">
        <v>25.8</v>
      </c>
      <c r="I1195" s="233"/>
      <c r="L1195" s="232"/>
      <c r="M1195" s="231"/>
      <c r="N1195" s="230"/>
      <c r="O1195" s="230"/>
      <c r="P1195" s="230"/>
      <c r="Q1195" s="230"/>
      <c r="R1195" s="230"/>
      <c r="S1195" s="230"/>
      <c r="T1195" s="229"/>
      <c r="AT1195" s="228" t="s">
        <v>117</v>
      </c>
      <c r="AU1195" s="228" t="s">
        <v>42</v>
      </c>
      <c r="AV1195" s="227" t="s">
        <v>42</v>
      </c>
      <c r="AW1195" s="227" t="s">
        <v>19</v>
      </c>
      <c r="AX1195" s="227" t="s">
        <v>37</v>
      </c>
      <c r="AY1195" s="228" t="s">
        <v>108</v>
      </c>
    </row>
    <row r="1196" spans="2:51" s="227" customFormat="1" x14ac:dyDescent="0.3">
      <c r="B1196" s="232"/>
      <c r="D1196" s="236" t="s">
        <v>117</v>
      </c>
      <c r="E1196" s="228" t="s">
        <v>1</v>
      </c>
      <c r="F1196" s="235" t="s">
        <v>439</v>
      </c>
      <c r="H1196" s="234">
        <v>42.12</v>
      </c>
      <c r="I1196" s="233"/>
      <c r="L1196" s="232"/>
      <c r="M1196" s="231"/>
      <c r="N1196" s="230"/>
      <c r="O1196" s="230"/>
      <c r="P1196" s="230"/>
      <c r="Q1196" s="230"/>
      <c r="R1196" s="230"/>
      <c r="S1196" s="230"/>
      <c r="T1196" s="229"/>
      <c r="AT1196" s="228" t="s">
        <v>117</v>
      </c>
      <c r="AU1196" s="228" t="s">
        <v>42</v>
      </c>
      <c r="AV1196" s="227" t="s">
        <v>42</v>
      </c>
      <c r="AW1196" s="227" t="s">
        <v>19</v>
      </c>
      <c r="AX1196" s="227" t="s">
        <v>37</v>
      </c>
      <c r="AY1196" s="228" t="s">
        <v>108</v>
      </c>
    </row>
    <row r="1197" spans="2:51" s="227" customFormat="1" x14ac:dyDescent="0.3">
      <c r="B1197" s="232"/>
      <c r="D1197" s="236" t="s">
        <v>117</v>
      </c>
      <c r="E1197" s="228" t="s">
        <v>1</v>
      </c>
      <c r="F1197" s="235" t="s">
        <v>442</v>
      </c>
      <c r="H1197" s="234">
        <v>34.58</v>
      </c>
      <c r="I1197" s="233"/>
      <c r="L1197" s="232"/>
      <c r="M1197" s="231"/>
      <c r="N1197" s="230"/>
      <c r="O1197" s="230"/>
      <c r="P1197" s="230"/>
      <c r="Q1197" s="230"/>
      <c r="R1197" s="230"/>
      <c r="S1197" s="230"/>
      <c r="T1197" s="229"/>
      <c r="AT1197" s="228" t="s">
        <v>117</v>
      </c>
      <c r="AU1197" s="228" t="s">
        <v>42</v>
      </c>
      <c r="AV1197" s="227" t="s">
        <v>42</v>
      </c>
      <c r="AW1197" s="227" t="s">
        <v>19</v>
      </c>
      <c r="AX1197" s="227" t="s">
        <v>37</v>
      </c>
      <c r="AY1197" s="228" t="s">
        <v>108</v>
      </c>
    </row>
    <row r="1198" spans="2:51" s="227" customFormat="1" x14ac:dyDescent="0.3">
      <c r="B1198" s="232"/>
      <c r="D1198" s="236" t="s">
        <v>117</v>
      </c>
      <c r="E1198" s="228" t="s">
        <v>1</v>
      </c>
      <c r="F1198" s="235" t="s">
        <v>1596</v>
      </c>
      <c r="H1198" s="234">
        <v>21.66</v>
      </c>
      <c r="I1198" s="233"/>
      <c r="L1198" s="232"/>
      <c r="M1198" s="231"/>
      <c r="N1198" s="230"/>
      <c r="O1198" s="230"/>
      <c r="P1198" s="230"/>
      <c r="Q1198" s="230"/>
      <c r="R1198" s="230"/>
      <c r="S1198" s="230"/>
      <c r="T1198" s="229"/>
      <c r="AT1198" s="228" t="s">
        <v>117</v>
      </c>
      <c r="AU1198" s="228" t="s">
        <v>42</v>
      </c>
      <c r="AV1198" s="227" t="s">
        <v>42</v>
      </c>
      <c r="AW1198" s="227" t="s">
        <v>19</v>
      </c>
      <c r="AX1198" s="227" t="s">
        <v>37</v>
      </c>
      <c r="AY1198" s="228" t="s">
        <v>108</v>
      </c>
    </row>
    <row r="1199" spans="2:51" s="227" customFormat="1" x14ac:dyDescent="0.3">
      <c r="B1199" s="232"/>
      <c r="D1199" s="236" t="s">
        <v>117</v>
      </c>
      <c r="E1199" s="228" t="s">
        <v>1</v>
      </c>
      <c r="F1199" s="235" t="s">
        <v>444</v>
      </c>
      <c r="H1199" s="234">
        <v>6.12</v>
      </c>
      <c r="I1199" s="233"/>
      <c r="L1199" s="232"/>
      <c r="M1199" s="231"/>
      <c r="N1199" s="230"/>
      <c r="O1199" s="230"/>
      <c r="P1199" s="230"/>
      <c r="Q1199" s="230"/>
      <c r="R1199" s="230"/>
      <c r="S1199" s="230"/>
      <c r="T1199" s="229"/>
      <c r="AT1199" s="228" t="s">
        <v>117</v>
      </c>
      <c r="AU1199" s="228" t="s">
        <v>42</v>
      </c>
      <c r="AV1199" s="227" t="s">
        <v>42</v>
      </c>
      <c r="AW1199" s="227" t="s">
        <v>19</v>
      </c>
      <c r="AX1199" s="227" t="s">
        <v>37</v>
      </c>
      <c r="AY1199" s="228" t="s">
        <v>108</v>
      </c>
    </row>
    <row r="1200" spans="2:51" s="227" customFormat="1" x14ac:dyDescent="0.3">
      <c r="B1200" s="232"/>
      <c r="D1200" s="236" t="s">
        <v>117</v>
      </c>
      <c r="E1200" s="228" t="s">
        <v>1</v>
      </c>
      <c r="F1200" s="235" t="s">
        <v>1595</v>
      </c>
      <c r="H1200" s="234">
        <v>5.98</v>
      </c>
      <c r="I1200" s="233"/>
      <c r="L1200" s="232"/>
      <c r="M1200" s="231"/>
      <c r="N1200" s="230"/>
      <c r="O1200" s="230"/>
      <c r="P1200" s="230"/>
      <c r="Q1200" s="230"/>
      <c r="R1200" s="230"/>
      <c r="S1200" s="230"/>
      <c r="T1200" s="229"/>
      <c r="AT1200" s="228" t="s">
        <v>117</v>
      </c>
      <c r="AU1200" s="228" t="s">
        <v>42</v>
      </c>
      <c r="AV1200" s="227" t="s">
        <v>42</v>
      </c>
      <c r="AW1200" s="227" t="s">
        <v>19</v>
      </c>
      <c r="AX1200" s="227" t="s">
        <v>37</v>
      </c>
      <c r="AY1200" s="228" t="s">
        <v>108</v>
      </c>
    </row>
    <row r="1201" spans="2:65" s="227" customFormat="1" x14ac:dyDescent="0.3">
      <c r="B1201" s="232"/>
      <c r="D1201" s="240" t="s">
        <v>117</v>
      </c>
      <c r="E1201" s="239" t="s">
        <v>1</v>
      </c>
      <c r="F1201" s="238" t="s">
        <v>441</v>
      </c>
      <c r="H1201" s="237">
        <v>3.2</v>
      </c>
      <c r="I1201" s="233"/>
      <c r="L1201" s="232"/>
      <c r="M1201" s="231"/>
      <c r="N1201" s="230"/>
      <c r="O1201" s="230"/>
      <c r="P1201" s="230"/>
      <c r="Q1201" s="230"/>
      <c r="R1201" s="230"/>
      <c r="S1201" s="230"/>
      <c r="T1201" s="229"/>
      <c r="AT1201" s="228" t="s">
        <v>117</v>
      </c>
      <c r="AU1201" s="228" t="s">
        <v>42</v>
      </c>
      <c r="AV1201" s="227" t="s">
        <v>42</v>
      </c>
      <c r="AW1201" s="227" t="s">
        <v>19</v>
      </c>
      <c r="AX1201" s="227" t="s">
        <v>37</v>
      </c>
      <c r="AY1201" s="228" t="s">
        <v>108</v>
      </c>
    </row>
    <row r="1202" spans="2:65" s="188" customFormat="1" ht="22.5" customHeight="1" x14ac:dyDescent="0.3">
      <c r="B1202" s="207"/>
      <c r="C1202" s="206" t="s">
        <v>1643</v>
      </c>
      <c r="D1202" s="206" t="s">
        <v>110</v>
      </c>
      <c r="E1202" s="205" t="s">
        <v>1598</v>
      </c>
      <c r="F1202" s="200" t="s">
        <v>1599</v>
      </c>
      <c r="G1202" s="204" t="s">
        <v>285</v>
      </c>
      <c r="H1202" s="203">
        <v>5</v>
      </c>
      <c r="I1202" s="202"/>
      <c r="J1202" s="201">
        <f>ROUND(I1202*H1202,2)</f>
        <v>0</v>
      </c>
      <c r="K1202" s="200" t="s">
        <v>114</v>
      </c>
      <c r="L1202" s="189"/>
      <c r="M1202" s="199" t="s">
        <v>1</v>
      </c>
      <c r="N1202" s="224" t="s">
        <v>26</v>
      </c>
      <c r="O1202" s="223"/>
      <c r="P1202" s="222">
        <f>O1202*H1202</f>
        <v>0</v>
      </c>
      <c r="Q1202" s="222">
        <v>0</v>
      </c>
      <c r="R1202" s="222">
        <f>Q1202*H1202</f>
        <v>0</v>
      </c>
      <c r="S1202" s="222">
        <v>0</v>
      </c>
      <c r="T1202" s="221">
        <f>S1202*H1202</f>
        <v>0</v>
      </c>
      <c r="AR1202" s="193" t="s">
        <v>195</v>
      </c>
      <c r="AT1202" s="193" t="s">
        <v>110</v>
      </c>
      <c r="AU1202" s="193" t="s">
        <v>42</v>
      </c>
      <c r="AY1202" s="193" t="s">
        <v>108</v>
      </c>
      <c r="BE1202" s="194">
        <f>IF(N1202="základní",J1202,0)</f>
        <v>0</v>
      </c>
      <c r="BF1202" s="194">
        <f>IF(N1202="snížená",J1202,0)</f>
        <v>0</v>
      </c>
      <c r="BG1202" s="194">
        <f>IF(N1202="zákl. přenesená",J1202,0)</f>
        <v>0</v>
      </c>
      <c r="BH1202" s="194">
        <f>IF(N1202="sníž. přenesená",J1202,0)</f>
        <v>0</v>
      </c>
      <c r="BI1202" s="194">
        <f>IF(N1202="nulová",J1202,0)</f>
        <v>0</v>
      </c>
      <c r="BJ1202" s="193" t="s">
        <v>38</v>
      </c>
      <c r="BK1202" s="194">
        <f>ROUND(I1202*H1202,2)</f>
        <v>0</v>
      </c>
      <c r="BL1202" s="193" t="s">
        <v>195</v>
      </c>
      <c r="BM1202" s="193" t="s">
        <v>1600</v>
      </c>
    </row>
    <row r="1203" spans="2:65" s="227" customFormat="1" x14ac:dyDescent="0.3">
      <c r="B1203" s="232"/>
      <c r="D1203" s="236" t="s">
        <v>117</v>
      </c>
      <c r="E1203" s="228" t="s">
        <v>1</v>
      </c>
      <c r="F1203" s="235" t="s">
        <v>720</v>
      </c>
      <c r="H1203" s="234">
        <v>4</v>
      </c>
      <c r="I1203" s="233"/>
      <c r="L1203" s="232"/>
      <c r="M1203" s="231"/>
      <c r="N1203" s="230"/>
      <c r="O1203" s="230"/>
      <c r="P1203" s="230"/>
      <c r="Q1203" s="230"/>
      <c r="R1203" s="230"/>
      <c r="S1203" s="230"/>
      <c r="T1203" s="229"/>
      <c r="AT1203" s="228" t="s">
        <v>117</v>
      </c>
      <c r="AU1203" s="228" t="s">
        <v>42</v>
      </c>
      <c r="AV1203" s="227" t="s">
        <v>42</v>
      </c>
      <c r="AW1203" s="227" t="s">
        <v>19</v>
      </c>
      <c r="AX1203" s="227" t="s">
        <v>37</v>
      </c>
      <c r="AY1203" s="228" t="s">
        <v>108</v>
      </c>
    </row>
    <row r="1204" spans="2:65" s="227" customFormat="1" x14ac:dyDescent="0.3">
      <c r="B1204" s="232"/>
      <c r="D1204" s="240" t="s">
        <v>117</v>
      </c>
      <c r="E1204" s="239" t="s">
        <v>1</v>
      </c>
      <c r="F1204" s="238" t="s">
        <v>229</v>
      </c>
      <c r="H1204" s="237">
        <v>1</v>
      </c>
      <c r="I1204" s="233"/>
      <c r="L1204" s="232"/>
      <c r="M1204" s="231"/>
      <c r="N1204" s="230"/>
      <c r="O1204" s="230"/>
      <c r="P1204" s="230"/>
      <c r="Q1204" s="230"/>
      <c r="R1204" s="230"/>
      <c r="S1204" s="230"/>
      <c r="T1204" s="229"/>
      <c r="AT1204" s="228" t="s">
        <v>117</v>
      </c>
      <c r="AU1204" s="228" t="s">
        <v>42</v>
      </c>
      <c r="AV1204" s="227" t="s">
        <v>42</v>
      </c>
      <c r="AW1204" s="227" t="s">
        <v>19</v>
      </c>
      <c r="AX1204" s="227" t="s">
        <v>37</v>
      </c>
      <c r="AY1204" s="228" t="s">
        <v>108</v>
      </c>
    </row>
    <row r="1205" spans="2:65" s="188" customFormat="1" ht="22.5" customHeight="1" x14ac:dyDescent="0.3">
      <c r="B1205" s="207"/>
      <c r="C1205" s="252" t="s">
        <v>1647</v>
      </c>
      <c r="D1205" s="252" t="s">
        <v>186</v>
      </c>
      <c r="E1205" s="251" t="s">
        <v>1602</v>
      </c>
      <c r="F1205" s="246" t="s">
        <v>1603</v>
      </c>
      <c r="G1205" s="250" t="s">
        <v>285</v>
      </c>
      <c r="H1205" s="249">
        <v>1</v>
      </c>
      <c r="I1205" s="248"/>
      <c r="J1205" s="247">
        <f>ROUND(I1205*H1205,2)</f>
        <v>0</v>
      </c>
      <c r="K1205" s="246" t="s">
        <v>140</v>
      </c>
      <c r="L1205" s="245"/>
      <c r="M1205" s="244" t="s">
        <v>1</v>
      </c>
      <c r="N1205" s="243" t="s">
        <v>26</v>
      </c>
      <c r="O1205" s="223"/>
      <c r="P1205" s="222">
        <f>O1205*H1205</f>
        <v>0</v>
      </c>
      <c r="Q1205" s="222">
        <v>2.3E-2</v>
      </c>
      <c r="R1205" s="222">
        <f>Q1205*H1205</f>
        <v>2.3E-2</v>
      </c>
      <c r="S1205" s="222">
        <v>0</v>
      </c>
      <c r="T1205" s="221">
        <f>S1205*H1205</f>
        <v>0</v>
      </c>
      <c r="AR1205" s="193" t="s">
        <v>282</v>
      </c>
      <c r="AT1205" s="193" t="s">
        <v>186</v>
      </c>
      <c r="AU1205" s="193" t="s">
        <v>42</v>
      </c>
      <c r="AY1205" s="193" t="s">
        <v>108</v>
      </c>
      <c r="BE1205" s="194">
        <f>IF(N1205="základní",J1205,0)</f>
        <v>0</v>
      </c>
      <c r="BF1205" s="194">
        <f>IF(N1205="snížená",J1205,0)</f>
        <v>0</v>
      </c>
      <c r="BG1205" s="194">
        <f>IF(N1205="zákl. přenesená",J1205,0)</f>
        <v>0</v>
      </c>
      <c r="BH1205" s="194">
        <f>IF(N1205="sníž. přenesená",J1205,0)</f>
        <v>0</v>
      </c>
      <c r="BI1205" s="194">
        <f>IF(N1205="nulová",J1205,0)</f>
        <v>0</v>
      </c>
      <c r="BJ1205" s="193" t="s">
        <v>38</v>
      </c>
      <c r="BK1205" s="194">
        <f>ROUND(I1205*H1205,2)</f>
        <v>0</v>
      </c>
      <c r="BL1205" s="193" t="s">
        <v>195</v>
      </c>
      <c r="BM1205" s="193" t="s">
        <v>1604</v>
      </c>
    </row>
    <row r="1206" spans="2:65" s="227" customFormat="1" x14ac:dyDescent="0.3">
      <c r="B1206" s="232"/>
      <c r="D1206" s="240" t="s">
        <v>117</v>
      </c>
      <c r="E1206" s="239" t="s">
        <v>1</v>
      </c>
      <c r="F1206" s="238" t="s">
        <v>229</v>
      </c>
      <c r="H1206" s="237">
        <v>1</v>
      </c>
      <c r="I1206" s="233"/>
      <c r="L1206" s="232"/>
      <c r="M1206" s="231"/>
      <c r="N1206" s="230"/>
      <c r="O1206" s="230"/>
      <c r="P1206" s="230"/>
      <c r="Q1206" s="230"/>
      <c r="R1206" s="230"/>
      <c r="S1206" s="230"/>
      <c r="T1206" s="229"/>
      <c r="AT1206" s="228" t="s">
        <v>117</v>
      </c>
      <c r="AU1206" s="228" t="s">
        <v>42</v>
      </c>
      <c r="AV1206" s="227" t="s">
        <v>42</v>
      </c>
      <c r="AW1206" s="227" t="s">
        <v>19</v>
      </c>
      <c r="AX1206" s="227" t="s">
        <v>37</v>
      </c>
      <c r="AY1206" s="228" t="s">
        <v>108</v>
      </c>
    </row>
    <row r="1207" spans="2:65" s="188" customFormat="1" ht="22.5" customHeight="1" x14ac:dyDescent="0.3">
      <c r="B1207" s="207"/>
      <c r="C1207" s="252" t="s">
        <v>1653</v>
      </c>
      <c r="D1207" s="252" t="s">
        <v>186</v>
      </c>
      <c r="E1207" s="251" t="s">
        <v>1606</v>
      </c>
      <c r="F1207" s="246" t="s">
        <v>1607</v>
      </c>
      <c r="G1207" s="250" t="s">
        <v>285</v>
      </c>
      <c r="H1207" s="249">
        <v>4</v>
      </c>
      <c r="I1207" s="248"/>
      <c r="J1207" s="247">
        <f>ROUND(I1207*H1207,2)</f>
        <v>0</v>
      </c>
      <c r="K1207" s="246" t="s">
        <v>114</v>
      </c>
      <c r="L1207" s="245"/>
      <c r="M1207" s="244" t="s">
        <v>1</v>
      </c>
      <c r="N1207" s="243" t="s">
        <v>26</v>
      </c>
      <c r="O1207" s="223"/>
      <c r="P1207" s="222">
        <f>O1207*H1207</f>
        <v>0</v>
      </c>
      <c r="Q1207" s="222">
        <v>2.5000000000000001E-2</v>
      </c>
      <c r="R1207" s="222">
        <f>Q1207*H1207</f>
        <v>0.1</v>
      </c>
      <c r="S1207" s="222">
        <v>0</v>
      </c>
      <c r="T1207" s="221">
        <f>S1207*H1207</f>
        <v>0</v>
      </c>
      <c r="AR1207" s="193" t="s">
        <v>282</v>
      </c>
      <c r="AT1207" s="193" t="s">
        <v>186</v>
      </c>
      <c r="AU1207" s="193" t="s">
        <v>42</v>
      </c>
      <c r="AY1207" s="193" t="s">
        <v>108</v>
      </c>
      <c r="BE1207" s="194">
        <f>IF(N1207="základní",J1207,0)</f>
        <v>0</v>
      </c>
      <c r="BF1207" s="194">
        <f>IF(N1207="snížená",J1207,0)</f>
        <v>0</v>
      </c>
      <c r="BG1207" s="194">
        <f>IF(N1207="zákl. přenesená",J1207,0)</f>
        <v>0</v>
      </c>
      <c r="BH1207" s="194">
        <f>IF(N1207="sníž. přenesená",J1207,0)</f>
        <v>0</v>
      </c>
      <c r="BI1207" s="194">
        <f>IF(N1207="nulová",J1207,0)</f>
        <v>0</v>
      </c>
      <c r="BJ1207" s="193" t="s">
        <v>38</v>
      </c>
      <c r="BK1207" s="194">
        <f>ROUND(I1207*H1207,2)</f>
        <v>0</v>
      </c>
      <c r="BL1207" s="193" t="s">
        <v>195</v>
      </c>
      <c r="BM1207" s="193" t="s">
        <v>1608</v>
      </c>
    </row>
    <row r="1208" spans="2:65" s="227" customFormat="1" x14ac:dyDescent="0.3">
      <c r="B1208" s="232"/>
      <c r="D1208" s="240" t="s">
        <v>117</v>
      </c>
      <c r="E1208" s="239" t="s">
        <v>1</v>
      </c>
      <c r="F1208" s="238" t="s">
        <v>720</v>
      </c>
      <c r="H1208" s="237">
        <v>4</v>
      </c>
      <c r="I1208" s="233"/>
      <c r="L1208" s="232"/>
      <c r="M1208" s="231"/>
      <c r="N1208" s="230"/>
      <c r="O1208" s="230"/>
      <c r="P1208" s="230"/>
      <c r="Q1208" s="230"/>
      <c r="R1208" s="230"/>
      <c r="S1208" s="230"/>
      <c r="T1208" s="229"/>
      <c r="AT1208" s="228" t="s">
        <v>117</v>
      </c>
      <c r="AU1208" s="228" t="s">
        <v>42</v>
      </c>
      <c r="AV1208" s="227" t="s">
        <v>42</v>
      </c>
      <c r="AW1208" s="227" t="s">
        <v>19</v>
      </c>
      <c r="AX1208" s="227" t="s">
        <v>37</v>
      </c>
      <c r="AY1208" s="228" t="s">
        <v>108</v>
      </c>
    </row>
    <row r="1209" spans="2:65" s="188" customFormat="1" ht="31.5" customHeight="1" x14ac:dyDescent="0.3">
      <c r="B1209" s="207"/>
      <c r="C1209" s="206" t="s">
        <v>1658</v>
      </c>
      <c r="D1209" s="206" t="s">
        <v>110</v>
      </c>
      <c r="E1209" s="205" t="s">
        <v>1610</v>
      </c>
      <c r="F1209" s="200" t="s">
        <v>1611</v>
      </c>
      <c r="G1209" s="204" t="s">
        <v>285</v>
      </c>
      <c r="H1209" s="203">
        <v>3</v>
      </c>
      <c r="I1209" s="202"/>
      <c r="J1209" s="201">
        <f>ROUND(I1209*H1209,2)</f>
        <v>0</v>
      </c>
      <c r="K1209" s="200" t="s">
        <v>114</v>
      </c>
      <c r="L1209" s="189"/>
      <c r="M1209" s="199" t="s">
        <v>1</v>
      </c>
      <c r="N1209" s="224" t="s">
        <v>26</v>
      </c>
      <c r="O1209" s="223"/>
      <c r="P1209" s="222">
        <f>O1209*H1209</f>
        <v>0</v>
      </c>
      <c r="Q1209" s="222">
        <v>0</v>
      </c>
      <c r="R1209" s="222">
        <f>Q1209*H1209</f>
        <v>0</v>
      </c>
      <c r="S1209" s="222">
        <v>0</v>
      </c>
      <c r="T1209" s="221">
        <f>S1209*H1209</f>
        <v>0</v>
      </c>
      <c r="AR1209" s="193" t="s">
        <v>195</v>
      </c>
      <c r="AT1209" s="193" t="s">
        <v>110</v>
      </c>
      <c r="AU1209" s="193" t="s">
        <v>42</v>
      </c>
      <c r="AY1209" s="193" t="s">
        <v>108</v>
      </c>
      <c r="BE1209" s="194">
        <f>IF(N1209="základní",J1209,0)</f>
        <v>0</v>
      </c>
      <c r="BF1209" s="194">
        <f>IF(N1209="snížená",J1209,0)</f>
        <v>0</v>
      </c>
      <c r="BG1209" s="194">
        <f>IF(N1209="zákl. přenesená",J1209,0)</f>
        <v>0</v>
      </c>
      <c r="BH1209" s="194">
        <f>IF(N1209="sníž. přenesená",J1209,0)</f>
        <v>0</v>
      </c>
      <c r="BI1209" s="194">
        <f>IF(N1209="nulová",J1209,0)</f>
        <v>0</v>
      </c>
      <c r="BJ1209" s="193" t="s">
        <v>38</v>
      </c>
      <c r="BK1209" s="194">
        <f>ROUND(I1209*H1209,2)</f>
        <v>0</v>
      </c>
      <c r="BL1209" s="193" t="s">
        <v>195</v>
      </c>
      <c r="BM1209" s="193" t="s">
        <v>1612</v>
      </c>
    </row>
    <row r="1210" spans="2:65" s="227" customFormat="1" x14ac:dyDescent="0.3">
      <c r="B1210" s="232"/>
      <c r="D1210" s="236" t="s">
        <v>117</v>
      </c>
      <c r="E1210" s="228" t="s">
        <v>1</v>
      </c>
      <c r="F1210" s="235" t="s">
        <v>725</v>
      </c>
      <c r="H1210" s="234">
        <v>1</v>
      </c>
      <c r="I1210" s="233"/>
      <c r="L1210" s="232"/>
      <c r="M1210" s="231"/>
      <c r="N1210" s="230"/>
      <c r="O1210" s="230"/>
      <c r="P1210" s="230"/>
      <c r="Q1210" s="230"/>
      <c r="R1210" s="230"/>
      <c r="S1210" s="230"/>
      <c r="T1210" s="229"/>
      <c r="AT1210" s="228" t="s">
        <v>117</v>
      </c>
      <c r="AU1210" s="228" t="s">
        <v>42</v>
      </c>
      <c r="AV1210" s="227" t="s">
        <v>42</v>
      </c>
      <c r="AW1210" s="227" t="s">
        <v>19</v>
      </c>
      <c r="AX1210" s="227" t="s">
        <v>37</v>
      </c>
      <c r="AY1210" s="228" t="s">
        <v>108</v>
      </c>
    </row>
    <row r="1211" spans="2:65" s="227" customFormat="1" x14ac:dyDescent="0.3">
      <c r="B1211" s="232"/>
      <c r="D1211" s="240" t="s">
        <v>117</v>
      </c>
      <c r="E1211" s="239" t="s">
        <v>1</v>
      </c>
      <c r="F1211" s="238" t="s">
        <v>726</v>
      </c>
      <c r="H1211" s="237">
        <v>2</v>
      </c>
      <c r="I1211" s="233"/>
      <c r="L1211" s="232"/>
      <c r="M1211" s="231"/>
      <c r="N1211" s="230"/>
      <c r="O1211" s="230"/>
      <c r="P1211" s="230"/>
      <c r="Q1211" s="230"/>
      <c r="R1211" s="230"/>
      <c r="S1211" s="230"/>
      <c r="T1211" s="229"/>
      <c r="AT1211" s="228" t="s">
        <v>117</v>
      </c>
      <c r="AU1211" s="228" t="s">
        <v>42</v>
      </c>
      <c r="AV1211" s="227" t="s">
        <v>42</v>
      </c>
      <c r="AW1211" s="227" t="s">
        <v>19</v>
      </c>
      <c r="AX1211" s="227" t="s">
        <v>37</v>
      </c>
      <c r="AY1211" s="228" t="s">
        <v>108</v>
      </c>
    </row>
    <row r="1212" spans="2:65" s="188" customFormat="1" ht="22.5" customHeight="1" x14ac:dyDescent="0.3">
      <c r="B1212" s="207"/>
      <c r="C1212" s="252" t="s">
        <v>1662</v>
      </c>
      <c r="D1212" s="252" t="s">
        <v>186</v>
      </c>
      <c r="E1212" s="251" t="s">
        <v>1614</v>
      </c>
      <c r="F1212" s="246" t="s">
        <v>1615</v>
      </c>
      <c r="G1212" s="250" t="s">
        <v>285</v>
      </c>
      <c r="H1212" s="249">
        <v>3</v>
      </c>
      <c r="I1212" s="248"/>
      <c r="J1212" s="247">
        <f>ROUND(I1212*H1212,2)</f>
        <v>0</v>
      </c>
      <c r="K1212" s="246" t="s">
        <v>114</v>
      </c>
      <c r="L1212" s="245"/>
      <c r="M1212" s="244" t="s">
        <v>1</v>
      </c>
      <c r="N1212" s="243" t="s">
        <v>26</v>
      </c>
      <c r="O1212" s="223"/>
      <c r="P1212" s="222">
        <f>O1212*H1212</f>
        <v>0</v>
      </c>
      <c r="Q1212" s="222">
        <v>2.7E-2</v>
      </c>
      <c r="R1212" s="222">
        <f>Q1212*H1212</f>
        <v>8.1000000000000003E-2</v>
      </c>
      <c r="S1212" s="222">
        <v>0</v>
      </c>
      <c r="T1212" s="221">
        <f>S1212*H1212</f>
        <v>0</v>
      </c>
      <c r="AR1212" s="193" t="s">
        <v>282</v>
      </c>
      <c r="AT1212" s="193" t="s">
        <v>186</v>
      </c>
      <c r="AU1212" s="193" t="s">
        <v>42</v>
      </c>
      <c r="AY1212" s="193" t="s">
        <v>108</v>
      </c>
      <c r="BE1212" s="194">
        <f>IF(N1212="základní",J1212,0)</f>
        <v>0</v>
      </c>
      <c r="BF1212" s="194">
        <f>IF(N1212="snížená",J1212,0)</f>
        <v>0</v>
      </c>
      <c r="BG1212" s="194">
        <f>IF(N1212="zákl. přenesená",J1212,0)</f>
        <v>0</v>
      </c>
      <c r="BH1212" s="194">
        <f>IF(N1212="sníž. přenesená",J1212,0)</f>
        <v>0</v>
      </c>
      <c r="BI1212" s="194">
        <f>IF(N1212="nulová",J1212,0)</f>
        <v>0</v>
      </c>
      <c r="BJ1212" s="193" t="s">
        <v>38</v>
      </c>
      <c r="BK1212" s="194">
        <f>ROUND(I1212*H1212,2)</f>
        <v>0</v>
      </c>
      <c r="BL1212" s="193" t="s">
        <v>195</v>
      </c>
      <c r="BM1212" s="193" t="s">
        <v>1616</v>
      </c>
    </row>
    <row r="1213" spans="2:65" s="227" customFormat="1" x14ac:dyDescent="0.3">
      <c r="B1213" s="232"/>
      <c r="D1213" s="236" t="s">
        <v>117</v>
      </c>
      <c r="E1213" s="228" t="s">
        <v>1</v>
      </c>
      <c r="F1213" s="235" t="s">
        <v>725</v>
      </c>
      <c r="H1213" s="234">
        <v>1</v>
      </c>
      <c r="I1213" s="233"/>
      <c r="L1213" s="232"/>
      <c r="M1213" s="231"/>
      <c r="N1213" s="230"/>
      <c r="O1213" s="230"/>
      <c r="P1213" s="230"/>
      <c r="Q1213" s="230"/>
      <c r="R1213" s="230"/>
      <c r="S1213" s="230"/>
      <c r="T1213" s="229"/>
      <c r="AT1213" s="228" t="s">
        <v>117</v>
      </c>
      <c r="AU1213" s="228" t="s">
        <v>42</v>
      </c>
      <c r="AV1213" s="227" t="s">
        <v>42</v>
      </c>
      <c r="AW1213" s="227" t="s">
        <v>19</v>
      </c>
      <c r="AX1213" s="227" t="s">
        <v>37</v>
      </c>
      <c r="AY1213" s="228" t="s">
        <v>108</v>
      </c>
    </row>
    <row r="1214" spans="2:65" s="227" customFormat="1" x14ac:dyDescent="0.3">
      <c r="B1214" s="232"/>
      <c r="D1214" s="240" t="s">
        <v>117</v>
      </c>
      <c r="E1214" s="239" t="s">
        <v>1</v>
      </c>
      <c r="F1214" s="238" t="s">
        <v>726</v>
      </c>
      <c r="H1214" s="237">
        <v>2</v>
      </c>
      <c r="I1214" s="233"/>
      <c r="L1214" s="232"/>
      <c r="M1214" s="231"/>
      <c r="N1214" s="230"/>
      <c r="O1214" s="230"/>
      <c r="P1214" s="230"/>
      <c r="Q1214" s="230"/>
      <c r="R1214" s="230"/>
      <c r="S1214" s="230"/>
      <c r="T1214" s="229"/>
      <c r="AT1214" s="228" t="s">
        <v>117</v>
      </c>
      <c r="AU1214" s="228" t="s">
        <v>42</v>
      </c>
      <c r="AV1214" s="227" t="s">
        <v>42</v>
      </c>
      <c r="AW1214" s="227" t="s">
        <v>19</v>
      </c>
      <c r="AX1214" s="227" t="s">
        <v>37</v>
      </c>
      <c r="AY1214" s="228" t="s">
        <v>108</v>
      </c>
    </row>
    <row r="1215" spans="2:65" s="188" customFormat="1" ht="31.5" customHeight="1" x14ac:dyDescent="0.3">
      <c r="B1215" s="207"/>
      <c r="C1215" s="206" t="s">
        <v>1668</v>
      </c>
      <c r="D1215" s="206" t="s">
        <v>110</v>
      </c>
      <c r="E1215" s="205" t="s">
        <v>1618</v>
      </c>
      <c r="F1215" s="200" t="s">
        <v>1619</v>
      </c>
      <c r="G1215" s="204" t="s">
        <v>285</v>
      </c>
      <c r="H1215" s="203">
        <v>8</v>
      </c>
      <c r="I1215" s="202"/>
      <c r="J1215" s="201">
        <f>ROUND(I1215*H1215,2)</f>
        <v>0</v>
      </c>
      <c r="K1215" s="200" t="s">
        <v>1</v>
      </c>
      <c r="L1215" s="189"/>
      <c r="M1215" s="199" t="s">
        <v>1</v>
      </c>
      <c r="N1215" s="224" t="s">
        <v>26</v>
      </c>
      <c r="O1215" s="223"/>
      <c r="P1215" s="222">
        <f>O1215*H1215</f>
        <v>0</v>
      </c>
      <c r="Q1215" s="222">
        <v>0</v>
      </c>
      <c r="R1215" s="222">
        <f>Q1215*H1215</f>
        <v>0</v>
      </c>
      <c r="S1215" s="222">
        <v>0</v>
      </c>
      <c r="T1215" s="221">
        <f>S1215*H1215</f>
        <v>0</v>
      </c>
      <c r="AR1215" s="193" t="s">
        <v>195</v>
      </c>
      <c r="AT1215" s="193" t="s">
        <v>110</v>
      </c>
      <c r="AU1215" s="193" t="s">
        <v>42</v>
      </c>
      <c r="AY1215" s="193" t="s">
        <v>108</v>
      </c>
      <c r="BE1215" s="194">
        <f>IF(N1215="základní",J1215,0)</f>
        <v>0</v>
      </c>
      <c r="BF1215" s="194">
        <f>IF(N1215="snížená",J1215,0)</f>
        <v>0</v>
      </c>
      <c r="BG1215" s="194">
        <f>IF(N1215="zákl. přenesená",J1215,0)</f>
        <v>0</v>
      </c>
      <c r="BH1215" s="194">
        <f>IF(N1215="sníž. přenesená",J1215,0)</f>
        <v>0</v>
      </c>
      <c r="BI1215" s="194">
        <f>IF(N1215="nulová",J1215,0)</f>
        <v>0</v>
      </c>
      <c r="BJ1215" s="193" t="s">
        <v>38</v>
      </c>
      <c r="BK1215" s="194">
        <f>ROUND(I1215*H1215,2)</f>
        <v>0</v>
      </c>
      <c r="BL1215" s="193" t="s">
        <v>195</v>
      </c>
      <c r="BM1215" s="193" t="s">
        <v>1620</v>
      </c>
    </row>
    <row r="1216" spans="2:65" s="227" customFormat="1" x14ac:dyDescent="0.3">
      <c r="B1216" s="232"/>
      <c r="D1216" s="236" t="s">
        <v>117</v>
      </c>
      <c r="E1216" s="228" t="s">
        <v>1</v>
      </c>
      <c r="F1216" s="235" t="s">
        <v>228</v>
      </c>
      <c r="H1216" s="234">
        <v>5</v>
      </c>
      <c r="I1216" s="233"/>
      <c r="L1216" s="232"/>
      <c r="M1216" s="231"/>
      <c r="N1216" s="230"/>
      <c r="O1216" s="230"/>
      <c r="P1216" s="230"/>
      <c r="Q1216" s="230"/>
      <c r="R1216" s="230"/>
      <c r="S1216" s="230"/>
      <c r="T1216" s="229"/>
      <c r="AT1216" s="228" t="s">
        <v>117</v>
      </c>
      <c r="AU1216" s="228" t="s">
        <v>42</v>
      </c>
      <c r="AV1216" s="227" t="s">
        <v>42</v>
      </c>
      <c r="AW1216" s="227" t="s">
        <v>19</v>
      </c>
      <c r="AX1216" s="227" t="s">
        <v>37</v>
      </c>
      <c r="AY1216" s="228" t="s">
        <v>108</v>
      </c>
    </row>
    <row r="1217" spans="2:65" s="227" customFormat="1" x14ac:dyDescent="0.3">
      <c r="B1217" s="232"/>
      <c r="D1217" s="240" t="s">
        <v>117</v>
      </c>
      <c r="E1217" s="239" t="s">
        <v>1</v>
      </c>
      <c r="F1217" s="238" t="s">
        <v>1621</v>
      </c>
      <c r="H1217" s="237">
        <v>3</v>
      </c>
      <c r="I1217" s="233"/>
      <c r="L1217" s="232"/>
      <c r="M1217" s="231"/>
      <c r="N1217" s="230"/>
      <c r="O1217" s="230"/>
      <c r="P1217" s="230"/>
      <c r="Q1217" s="230"/>
      <c r="R1217" s="230"/>
      <c r="S1217" s="230"/>
      <c r="T1217" s="229"/>
      <c r="AT1217" s="228" t="s">
        <v>117</v>
      </c>
      <c r="AU1217" s="228" t="s">
        <v>42</v>
      </c>
      <c r="AV1217" s="227" t="s">
        <v>42</v>
      </c>
      <c r="AW1217" s="227" t="s">
        <v>19</v>
      </c>
      <c r="AX1217" s="227" t="s">
        <v>37</v>
      </c>
      <c r="AY1217" s="228" t="s">
        <v>108</v>
      </c>
    </row>
    <row r="1218" spans="2:65" s="188" customFormat="1" ht="22.5" customHeight="1" x14ac:dyDescent="0.3">
      <c r="B1218" s="207"/>
      <c r="C1218" s="206" t="s">
        <v>1674</v>
      </c>
      <c r="D1218" s="206" t="s">
        <v>110</v>
      </c>
      <c r="E1218" s="205" t="s">
        <v>1623</v>
      </c>
      <c r="F1218" s="200" t="s">
        <v>1624</v>
      </c>
      <c r="G1218" s="204" t="s">
        <v>285</v>
      </c>
      <c r="H1218" s="203">
        <v>8</v>
      </c>
      <c r="I1218" s="202"/>
      <c r="J1218" s="201">
        <f>ROUND(I1218*H1218,2)</f>
        <v>0</v>
      </c>
      <c r="K1218" s="200" t="s">
        <v>114</v>
      </c>
      <c r="L1218" s="189"/>
      <c r="M1218" s="199" t="s">
        <v>1</v>
      </c>
      <c r="N1218" s="224" t="s">
        <v>26</v>
      </c>
      <c r="O1218" s="223"/>
      <c r="P1218" s="222">
        <f>O1218*H1218</f>
        <v>0</v>
      </c>
      <c r="Q1218" s="222">
        <v>0</v>
      </c>
      <c r="R1218" s="222">
        <f>Q1218*H1218</f>
        <v>0</v>
      </c>
      <c r="S1218" s="222">
        <v>0</v>
      </c>
      <c r="T1218" s="221">
        <f>S1218*H1218</f>
        <v>0</v>
      </c>
      <c r="AR1218" s="193" t="s">
        <v>195</v>
      </c>
      <c r="AT1218" s="193" t="s">
        <v>110</v>
      </c>
      <c r="AU1218" s="193" t="s">
        <v>42</v>
      </c>
      <c r="AY1218" s="193" t="s">
        <v>108</v>
      </c>
      <c r="BE1218" s="194">
        <f>IF(N1218="základní",J1218,0)</f>
        <v>0</v>
      </c>
      <c r="BF1218" s="194">
        <f>IF(N1218="snížená",J1218,0)</f>
        <v>0</v>
      </c>
      <c r="BG1218" s="194">
        <f>IF(N1218="zákl. přenesená",J1218,0)</f>
        <v>0</v>
      </c>
      <c r="BH1218" s="194">
        <f>IF(N1218="sníž. přenesená",J1218,0)</f>
        <v>0</v>
      </c>
      <c r="BI1218" s="194">
        <f>IF(N1218="nulová",J1218,0)</f>
        <v>0</v>
      </c>
      <c r="BJ1218" s="193" t="s">
        <v>38</v>
      </c>
      <c r="BK1218" s="194">
        <f>ROUND(I1218*H1218,2)</f>
        <v>0</v>
      </c>
      <c r="BL1218" s="193" t="s">
        <v>195</v>
      </c>
      <c r="BM1218" s="193" t="s">
        <v>1625</v>
      </c>
    </row>
    <row r="1219" spans="2:65" s="227" customFormat="1" x14ac:dyDescent="0.3">
      <c r="B1219" s="232"/>
      <c r="D1219" s="236" t="s">
        <v>117</v>
      </c>
      <c r="E1219" s="228" t="s">
        <v>1</v>
      </c>
      <c r="F1219" s="235" t="s">
        <v>228</v>
      </c>
      <c r="H1219" s="234">
        <v>5</v>
      </c>
      <c r="I1219" s="233"/>
      <c r="L1219" s="232"/>
      <c r="M1219" s="231"/>
      <c r="N1219" s="230"/>
      <c r="O1219" s="230"/>
      <c r="P1219" s="230"/>
      <c r="Q1219" s="230"/>
      <c r="R1219" s="230"/>
      <c r="S1219" s="230"/>
      <c r="T1219" s="229"/>
      <c r="AT1219" s="228" t="s">
        <v>117</v>
      </c>
      <c r="AU1219" s="228" t="s">
        <v>42</v>
      </c>
      <c r="AV1219" s="227" t="s">
        <v>42</v>
      </c>
      <c r="AW1219" s="227" t="s">
        <v>19</v>
      </c>
      <c r="AX1219" s="227" t="s">
        <v>37</v>
      </c>
      <c r="AY1219" s="228" t="s">
        <v>108</v>
      </c>
    </row>
    <row r="1220" spans="2:65" s="227" customFormat="1" x14ac:dyDescent="0.3">
      <c r="B1220" s="232"/>
      <c r="D1220" s="240" t="s">
        <v>117</v>
      </c>
      <c r="E1220" s="239" t="s">
        <v>1</v>
      </c>
      <c r="F1220" s="238" t="s">
        <v>1621</v>
      </c>
      <c r="H1220" s="237">
        <v>3</v>
      </c>
      <c r="I1220" s="233"/>
      <c r="L1220" s="232"/>
      <c r="M1220" s="231"/>
      <c r="N1220" s="230"/>
      <c r="O1220" s="230"/>
      <c r="P1220" s="230"/>
      <c r="Q1220" s="230"/>
      <c r="R1220" s="230"/>
      <c r="S1220" s="230"/>
      <c r="T1220" s="229"/>
      <c r="AT1220" s="228" t="s">
        <v>117</v>
      </c>
      <c r="AU1220" s="228" t="s">
        <v>42</v>
      </c>
      <c r="AV1220" s="227" t="s">
        <v>42</v>
      </c>
      <c r="AW1220" s="227" t="s">
        <v>19</v>
      </c>
      <c r="AX1220" s="227" t="s">
        <v>37</v>
      </c>
      <c r="AY1220" s="228" t="s">
        <v>108</v>
      </c>
    </row>
    <row r="1221" spans="2:65" s="188" customFormat="1" ht="22.5" customHeight="1" x14ac:dyDescent="0.3">
      <c r="B1221" s="207"/>
      <c r="C1221" s="252" t="s">
        <v>1680</v>
      </c>
      <c r="D1221" s="252" t="s">
        <v>186</v>
      </c>
      <c r="E1221" s="251" t="s">
        <v>1627</v>
      </c>
      <c r="F1221" s="246" t="s">
        <v>1628</v>
      </c>
      <c r="G1221" s="250" t="s">
        <v>285</v>
      </c>
      <c r="H1221" s="249">
        <v>8</v>
      </c>
      <c r="I1221" s="248"/>
      <c r="J1221" s="247">
        <f>ROUND(I1221*H1221,2)</f>
        <v>0</v>
      </c>
      <c r="K1221" s="246" t="s">
        <v>1</v>
      </c>
      <c r="L1221" s="245"/>
      <c r="M1221" s="244" t="s">
        <v>1</v>
      </c>
      <c r="N1221" s="243" t="s">
        <v>26</v>
      </c>
      <c r="O1221" s="223"/>
      <c r="P1221" s="222">
        <f>O1221*H1221</f>
        <v>0</v>
      </c>
      <c r="Q1221" s="222">
        <v>3.8E-3</v>
      </c>
      <c r="R1221" s="222">
        <f>Q1221*H1221</f>
        <v>3.04E-2</v>
      </c>
      <c r="S1221" s="222">
        <v>0</v>
      </c>
      <c r="T1221" s="221">
        <f>S1221*H1221</f>
        <v>0</v>
      </c>
      <c r="AR1221" s="193" t="s">
        <v>282</v>
      </c>
      <c r="AT1221" s="193" t="s">
        <v>186</v>
      </c>
      <c r="AU1221" s="193" t="s">
        <v>42</v>
      </c>
      <c r="AY1221" s="193" t="s">
        <v>108</v>
      </c>
      <c r="BE1221" s="194">
        <f>IF(N1221="základní",J1221,0)</f>
        <v>0</v>
      </c>
      <c r="BF1221" s="194">
        <f>IF(N1221="snížená",J1221,0)</f>
        <v>0</v>
      </c>
      <c r="BG1221" s="194">
        <f>IF(N1221="zákl. přenesená",J1221,0)</f>
        <v>0</v>
      </c>
      <c r="BH1221" s="194">
        <f>IF(N1221="sníž. přenesená",J1221,0)</f>
        <v>0</v>
      </c>
      <c r="BI1221" s="194">
        <f>IF(N1221="nulová",J1221,0)</f>
        <v>0</v>
      </c>
      <c r="BJ1221" s="193" t="s">
        <v>38</v>
      </c>
      <c r="BK1221" s="194">
        <f>ROUND(I1221*H1221,2)</f>
        <v>0</v>
      </c>
      <c r="BL1221" s="193" t="s">
        <v>195</v>
      </c>
      <c r="BM1221" s="193" t="s">
        <v>1629</v>
      </c>
    </row>
    <row r="1222" spans="2:65" s="188" customFormat="1" ht="22.5" customHeight="1" x14ac:dyDescent="0.3">
      <c r="B1222" s="207"/>
      <c r="C1222" s="206" t="s">
        <v>1685</v>
      </c>
      <c r="D1222" s="206" t="s">
        <v>110</v>
      </c>
      <c r="E1222" s="205" t="s">
        <v>1631</v>
      </c>
      <c r="F1222" s="200" t="s">
        <v>1632</v>
      </c>
      <c r="G1222" s="204" t="s">
        <v>285</v>
      </c>
      <c r="H1222" s="203">
        <v>8</v>
      </c>
      <c r="I1222" s="202"/>
      <c r="J1222" s="201">
        <f>ROUND(I1222*H1222,2)</f>
        <v>0</v>
      </c>
      <c r="K1222" s="200" t="s">
        <v>1</v>
      </c>
      <c r="L1222" s="189"/>
      <c r="M1222" s="199" t="s">
        <v>1</v>
      </c>
      <c r="N1222" s="224" t="s">
        <v>26</v>
      </c>
      <c r="O1222" s="223"/>
      <c r="P1222" s="222">
        <f>O1222*H1222</f>
        <v>0</v>
      </c>
      <c r="Q1222" s="222">
        <v>0</v>
      </c>
      <c r="R1222" s="222">
        <f>Q1222*H1222</f>
        <v>0</v>
      </c>
      <c r="S1222" s="222">
        <v>0</v>
      </c>
      <c r="T1222" s="221">
        <f>S1222*H1222</f>
        <v>0</v>
      </c>
      <c r="AR1222" s="193" t="s">
        <v>195</v>
      </c>
      <c r="AT1222" s="193" t="s">
        <v>110</v>
      </c>
      <c r="AU1222" s="193" t="s">
        <v>42</v>
      </c>
      <c r="AY1222" s="193" t="s">
        <v>108</v>
      </c>
      <c r="BE1222" s="194">
        <f>IF(N1222="základní",J1222,0)</f>
        <v>0</v>
      </c>
      <c r="BF1222" s="194">
        <f>IF(N1222="snížená",J1222,0)</f>
        <v>0</v>
      </c>
      <c r="BG1222" s="194">
        <f>IF(N1222="zákl. přenesená",J1222,0)</f>
        <v>0</v>
      </c>
      <c r="BH1222" s="194">
        <f>IF(N1222="sníž. přenesená",J1222,0)</f>
        <v>0</v>
      </c>
      <c r="BI1222" s="194">
        <f>IF(N1222="nulová",J1222,0)</f>
        <v>0</v>
      </c>
      <c r="BJ1222" s="193" t="s">
        <v>38</v>
      </c>
      <c r="BK1222" s="194">
        <f>ROUND(I1222*H1222,2)</f>
        <v>0</v>
      </c>
      <c r="BL1222" s="193" t="s">
        <v>195</v>
      </c>
      <c r="BM1222" s="193" t="s">
        <v>1633</v>
      </c>
    </row>
    <row r="1223" spans="2:65" s="227" customFormat="1" x14ac:dyDescent="0.3">
      <c r="B1223" s="232"/>
      <c r="D1223" s="236" t="s">
        <v>117</v>
      </c>
      <c r="E1223" s="228" t="s">
        <v>1</v>
      </c>
      <c r="F1223" s="235" t="s">
        <v>228</v>
      </c>
      <c r="H1223" s="234">
        <v>5</v>
      </c>
      <c r="I1223" s="233"/>
      <c r="L1223" s="232"/>
      <c r="M1223" s="231"/>
      <c r="N1223" s="230"/>
      <c r="O1223" s="230"/>
      <c r="P1223" s="230"/>
      <c r="Q1223" s="230"/>
      <c r="R1223" s="230"/>
      <c r="S1223" s="230"/>
      <c r="T1223" s="229"/>
      <c r="AT1223" s="228" t="s">
        <v>117</v>
      </c>
      <c r="AU1223" s="228" t="s">
        <v>42</v>
      </c>
      <c r="AV1223" s="227" t="s">
        <v>42</v>
      </c>
      <c r="AW1223" s="227" t="s">
        <v>19</v>
      </c>
      <c r="AX1223" s="227" t="s">
        <v>37</v>
      </c>
      <c r="AY1223" s="228" t="s">
        <v>108</v>
      </c>
    </row>
    <row r="1224" spans="2:65" s="227" customFormat="1" x14ac:dyDescent="0.3">
      <c r="B1224" s="232"/>
      <c r="D1224" s="240" t="s">
        <v>117</v>
      </c>
      <c r="E1224" s="239" t="s">
        <v>1</v>
      </c>
      <c r="F1224" s="238" t="s">
        <v>1621</v>
      </c>
      <c r="H1224" s="237">
        <v>3</v>
      </c>
      <c r="I1224" s="233"/>
      <c r="L1224" s="232"/>
      <c r="M1224" s="231"/>
      <c r="N1224" s="230"/>
      <c r="O1224" s="230"/>
      <c r="P1224" s="230"/>
      <c r="Q1224" s="230"/>
      <c r="R1224" s="230"/>
      <c r="S1224" s="230"/>
      <c r="T1224" s="229"/>
      <c r="AT1224" s="228" t="s">
        <v>117</v>
      </c>
      <c r="AU1224" s="228" t="s">
        <v>42</v>
      </c>
      <c r="AV1224" s="227" t="s">
        <v>42</v>
      </c>
      <c r="AW1224" s="227" t="s">
        <v>19</v>
      </c>
      <c r="AX1224" s="227" t="s">
        <v>37</v>
      </c>
      <c r="AY1224" s="228" t="s">
        <v>108</v>
      </c>
    </row>
    <row r="1225" spans="2:65" s="188" customFormat="1" ht="22.5" customHeight="1" x14ac:dyDescent="0.3">
      <c r="B1225" s="207"/>
      <c r="C1225" s="252" t="s">
        <v>1691</v>
      </c>
      <c r="D1225" s="252" t="s">
        <v>186</v>
      </c>
      <c r="E1225" s="251" t="s">
        <v>1635</v>
      </c>
      <c r="F1225" s="246" t="s">
        <v>1636</v>
      </c>
      <c r="G1225" s="250" t="s">
        <v>285</v>
      </c>
      <c r="H1225" s="249">
        <v>8</v>
      </c>
      <c r="I1225" s="248"/>
      <c r="J1225" s="247">
        <f>ROUND(I1225*H1225,2)</f>
        <v>0</v>
      </c>
      <c r="K1225" s="246" t="s">
        <v>114</v>
      </c>
      <c r="L1225" s="245"/>
      <c r="M1225" s="244" t="s">
        <v>1</v>
      </c>
      <c r="N1225" s="243" t="s">
        <v>26</v>
      </c>
      <c r="O1225" s="223"/>
      <c r="P1225" s="222">
        <f>O1225*H1225</f>
        <v>0</v>
      </c>
      <c r="Q1225" s="222">
        <v>1.1999999999999999E-3</v>
      </c>
      <c r="R1225" s="222">
        <f>Q1225*H1225</f>
        <v>9.5999999999999992E-3</v>
      </c>
      <c r="S1225" s="222">
        <v>0</v>
      </c>
      <c r="T1225" s="221">
        <f>S1225*H1225</f>
        <v>0</v>
      </c>
      <c r="AR1225" s="193" t="s">
        <v>282</v>
      </c>
      <c r="AT1225" s="193" t="s">
        <v>186</v>
      </c>
      <c r="AU1225" s="193" t="s">
        <v>42</v>
      </c>
      <c r="AY1225" s="193" t="s">
        <v>108</v>
      </c>
      <c r="BE1225" s="194">
        <f>IF(N1225="základní",J1225,0)</f>
        <v>0</v>
      </c>
      <c r="BF1225" s="194">
        <f>IF(N1225="snížená",J1225,0)</f>
        <v>0</v>
      </c>
      <c r="BG1225" s="194">
        <f>IF(N1225="zákl. přenesená",J1225,0)</f>
        <v>0</v>
      </c>
      <c r="BH1225" s="194">
        <f>IF(N1225="sníž. přenesená",J1225,0)</f>
        <v>0</v>
      </c>
      <c r="BI1225" s="194">
        <f>IF(N1225="nulová",J1225,0)</f>
        <v>0</v>
      </c>
      <c r="BJ1225" s="193" t="s">
        <v>38</v>
      </c>
      <c r="BK1225" s="194">
        <f>ROUND(I1225*H1225,2)</f>
        <v>0</v>
      </c>
      <c r="BL1225" s="193" t="s">
        <v>195</v>
      </c>
      <c r="BM1225" s="193" t="s">
        <v>1637</v>
      </c>
    </row>
    <row r="1226" spans="2:65" s="188" customFormat="1" ht="27" x14ac:dyDescent="0.3">
      <c r="B1226" s="189"/>
      <c r="D1226" s="240" t="s">
        <v>250</v>
      </c>
      <c r="F1226" s="265" t="s">
        <v>1638</v>
      </c>
      <c r="I1226" s="255"/>
      <c r="L1226" s="189"/>
      <c r="M1226" s="254"/>
      <c r="N1226" s="223"/>
      <c r="O1226" s="223"/>
      <c r="P1226" s="223"/>
      <c r="Q1226" s="223"/>
      <c r="R1226" s="223"/>
      <c r="S1226" s="223"/>
      <c r="T1226" s="253"/>
      <c r="AT1226" s="193" t="s">
        <v>250</v>
      </c>
      <c r="AU1226" s="193" t="s">
        <v>42</v>
      </c>
    </row>
    <row r="1227" spans="2:65" s="188" customFormat="1" ht="22.5" customHeight="1" x14ac:dyDescent="0.3">
      <c r="B1227" s="207"/>
      <c r="C1227" s="206" t="s">
        <v>1695</v>
      </c>
      <c r="D1227" s="206" t="s">
        <v>110</v>
      </c>
      <c r="E1227" s="205" t="s">
        <v>1640</v>
      </c>
      <c r="F1227" s="200" t="s">
        <v>1641</v>
      </c>
      <c r="G1227" s="204" t="s">
        <v>285</v>
      </c>
      <c r="H1227" s="203">
        <v>8</v>
      </c>
      <c r="I1227" s="202"/>
      <c r="J1227" s="201">
        <f>ROUND(I1227*H1227,2)</f>
        <v>0</v>
      </c>
      <c r="K1227" s="200" t="s">
        <v>114</v>
      </c>
      <c r="L1227" s="189"/>
      <c r="M1227" s="199" t="s">
        <v>1</v>
      </c>
      <c r="N1227" s="224" t="s">
        <v>26</v>
      </c>
      <c r="O1227" s="223"/>
      <c r="P1227" s="222">
        <f>O1227*H1227</f>
        <v>0</v>
      </c>
      <c r="Q1227" s="222">
        <v>0</v>
      </c>
      <c r="R1227" s="222">
        <f>Q1227*H1227</f>
        <v>0</v>
      </c>
      <c r="S1227" s="222">
        <v>0</v>
      </c>
      <c r="T1227" s="221">
        <f>S1227*H1227</f>
        <v>0</v>
      </c>
      <c r="AR1227" s="193" t="s">
        <v>195</v>
      </c>
      <c r="AT1227" s="193" t="s">
        <v>110</v>
      </c>
      <c r="AU1227" s="193" t="s">
        <v>42</v>
      </c>
      <c r="AY1227" s="193" t="s">
        <v>108</v>
      </c>
      <c r="BE1227" s="194">
        <f>IF(N1227="základní",J1227,0)</f>
        <v>0</v>
      </c>
      <c r="BF1227" s="194">
        <f>IF(N1227="snížená",J1227,0)</f>
        <v>0</v>
      </c>
      <c r="BG1227" s="194">
        <f>IF(N1227="zákl. přenesená",J1227,0)</f>
        <v>0</v>
      </c>
      <c r="BH1227" s="194">
        <f>IF(N1227="sníž. přenesená",J1227,0)</f>
        <v>0</v>
      </c>
      <c r="BI1227" s="194">
        <f>IF(N1227="nulová",J1227,0)</f>
        <v>0</v>
      </c>
      <c r="BJ1227" s="193" t="s">
        <v>38</v>
      </c>
      <c r="BK1227" s="194">
        <f>ROUND(I1227*H1227,2)</f>
        <v>0</v>
      </c>
      <c r="BL1227" s="193" t="s">
        <v>195</v>
      </c>
      <c r="BM1227" s="193" t="s">
        <v>1642</v>
      </c>
    </row>
    <row r="1228" spans="2:65" s="227" customFormat="1" x14ac:dyDescent="0.3">
      <c r="B1228" s="232"/>
      <c r="D1228" s="236" t="s">
        <v>117</v>
      </c>
      <c r="E1228" s="228" t="s">
        <v>1</v>
      </c>
      <c r="F1228" s="235" t="s">
        <v>228</v>
      </c>
      <c r="H1228" s="234">
        <v>5</v>
      </c>
      <c r="I1228" s="233"/>
      <c r="L1228" s="232"/>
      <c r="M1228" s="231"/>
      <c r="N1228" s="230"/>
      <c r="O1228" s="230"/>
      <c r="P1228" s="230"/>
      <c r="Q1228" s="230"/>
      <c r="R1228" s="230"/>
      <c r="S1228" s="230"/>
      <c r="T1228" s="229"/>
      <c r="AT1228" s="228" t="s">
        <v>117</v>
      </c>
      <c r="AU1228" s="228" t="s">
        <v>42</v>
      </c>
      <c r="AV1228" s="227" t="s">
        <v>42</v>
      </c>
      <c r="AW1228" s="227" t="s">
        <v>19</v>
      </c>
      <c r="AX1228" s="227" t="s">
        <v>37</v>
      </c>
      <c r="AY1228" s="228" t="s">
        <v>108</v>
      </c>
    </row>
    <row r="1229" spans="2:65" s="227" customFormat="1" x14ac:dyDescent="0.3">
      <c r="B1229" s="232"/>
      <c r="D1229" s="240" t="s">
        <v>117</v>
      </c>
      <c r="E1229" s="239" t="s">
        <v>1</v>
      </c>
      <c r="F1229" s="238" t="s">
        <v>1621</v>
      </c>
      <c r="H1229" s="237">
        <v>3</v>
      </c>
      <c r="I1229" s="233"/>
      <c r="L1229" s="232"/>
      <c r="M1229" s="231"/>
      <c r="N1229" s="230"/>
      <c r="O1229" s="230"/>
      <c r="P1229" s="230"/>
      <c r="Q1229" s="230"/>
      <c r="R1229" s="230"/>
      <c r="S1229" s="230"/>
      <c r="T1229" s="229"/>
      <c r="AT1229" s="228" t="s">
        <v>117</v>
      </c>
      <c r="AU1229" s="228" t="s">
        <v>42</v>
      </c>
      <c r="AV1229" s="227" t="s">
        <v>42</v>
      </c>
      <c r="AW1229" s="227" t="s">
        <v>19</v>
      </c>
      <c r="AX1229" s="227" t="s">
        <v>37</v>
      </c>
      <c r="AY1229" s="228" t="s">
        <v>108</v>
      </c>
    </row>
    <row r="1230" spans="2:65" s="188" customFormat="1" ht="22.5" customHeight="1" x14ac:dyDescent="0.3">
      <c r="B1230" s="207"/>
      <c r="C1230" s="252" t="s">
        <v>1702</v>
      </c>
      <c r="D1230" s="252" t="s">
        <v>186</v>
      </c>
      <c r="E1230" s="251" t="s">
        <v>1644</v>
      </c>
      <c r="F1230" s="246" t="s">
        <v>1645</v>
      </c>
      <c r="G1230" s="250" t="s">
        <v>285</v>
      </c>
      <c r="H1230" s="249">
        <v>8</v>
      </c>
      <c r="I1230" s="248"/>
      <c r="J1230" s="247">
        <f>ROUND(I1230*H1230,2)</f>
        <v>0</v>
      </c>
      <c r="K1230" s="246" t="s">
        <v>114</v>
      </c>
      <c r="L1230" s="245"/>
      <c r="M1230" s="244" t="s">
        <v>1</v>
      </c>
      <c r="N1230" s="243" t="s">
        <v>26</v>
      </c>
      <c r="O1230" s="223"/>
      <c r="P1230" s="222">
        <f>O1230*H1230</f>
        <v>0</v>
      </c>
      <c r="Q1230" s="222">
        <v>1.4999999999999999E-4</v>
      </c>
      <c r="R1230" s="222">
        <f>Q1230*H1230</f>
        <v>1.1999999999999999E-3</v>
      </c>
      <c r="S1230" s="222">
        <v>0</v>
      </c>
      <c r="T1230" s="221">
        <f>S1230*H1230</f>
        <v>0</v>
      </c>
      <c r="AR1230" s="193" t="s">
        <v>282</v>
      </c>
      <c r="AT1230" s="193" t="s">
        <v>186</v>
      </c>
      <c r="AU1230" s="193" t="s">
        <v>42</v>
      </c>
      <c r="AY1230" s="193" t="s">
        <v>108</v>
      </c>
      <c r="BE1230" s="194">
        <f>IF(N1230="základní",J1230,0)</f>
        <v>0</v>
      </c>
      <c r="BF1230" s="194">
        <f>IF(N1230="snížená",J1230,0)</f>
        <v>0</v>
      </c>
      <c r="BG1230" s="194">
        <f>IF(N1230="zákl. přenesená",J1230,0)</f>
        <v>0</v>
      </c>
      <c r="BH1230" s="194">
        <f>IF(N1230="sníž. přenesená",J1230,0)</f>
        <v>0</v>
      </c>
      <c r="BI1230" s="194">
        <f>IF(N1230="nulová",J1230,0)</f>
        <v>0</v>
      </c>
      <c r="BJ1230" s="193" t="s">
        <v>38</v>
      </c>
      <c r="BK1230" s="194">
        <f>ROUND(I1230*H1230,2)</f>
        <v>0</v>
      </c>
      <c r="BL1230" s="193" t="s">
        <v>195</v>
      </c>
      <c r="BM1230" s="193" t="s">
        <v>1646</v>
      </c>
    </row>
    <row r="1231" spans="2:65" s="188" customFormat="1" ht="22.5" customHeight="1" x14ac:dyDescent="0.3">
      <c r="B1231" s="207"/>
      <c r="C1231" s="206" t="s">
        <v>1706</v>
      </c>
      <c r="D1231" s="206" t="s">
        <v>110</v>
      </c>
      <c r="E1231" s="205" t="s">
        <v>1648</v>
      </c>
      <c r="F1231" s="200" t="s">
        <v>1649</v>
      </c>
      <c r="G1231" s="204" t="s">
        <v>400</v>
      </c>
      <c r="H1231" s="203">
        <v>50</v>
      </c>
      <c r="I1231" s="202"/>
      <c r="J1231" s="201">
        <f>ROUND(I1231*H1231,2)</f>
        <v>0</v>
      </c>
      <c r="K1231" s="200" t="s">
        <v>114</v>
      </c>
      <c r="L1231" s="189"/>
      <c r="M1231" s="199" t="s">
        <v>1</v>
      </c>
      <c r="N1231" s="224" t="s">
        <v>26</v>
      </c>
      <c r="O1231" s="223"/>
      <c r="P1231" s="222">
        <f>O1231*H1231</f>
        <v>0</v>
      </c>
      <c r="Q1231" s="222">
        <v>0</v>
      </c>
      <c r="R1231" s="222">
        <f>Q1231*H1231</f>
        <v>0</v>
      </c>
      <c r="S1231" s="222">
        <v>0</v>
      </c>
      <c r="T1231" s="221">
        <f>S1231*H1231</f>
        <v>0</v>
      </c>
      <c r="AR1231" s="193" t="s">
        <v>195</v>
      </c>
      <c r="AT1231" s="193" t="s">
        <v>110</v>
      </c>
      <c r="AU1231" s="193" t="s">
        <v>42</v>
      </c>
      <c r="AY1231" s="193" t="s">
        <v>108</v>
      </c>
      <c r="BE1231" s="194">
        <f>IF(N1231="základní",J1231,0)</f>
        <v>0</v>
      </c>
      <c r="BF1231" s="194">
        <f>IF(N1231="snížená",J1231,0)</f>
        <v>0</v>
      </c>
      <c r="BG1231" s="194">
        <f>IF(N1231="zákl. přenesená",J1231,0)</f>
        <v>0</v>
      </c>
      <c r="BH1231" s="194">
        <f>IF(N1231="sníž. přenesená",J1231,0)</f>
        <v>0</v>
      </c>
      <c r="BI1231" s="194">
        <f>IF(N1231="nulová",J1231,0)</f>
        <v>0</v>
      </c>
      <c r="BJ1231" s="193" t="s">
        <v>38</v>
      </c>
      <c r="BK1231" s="194">
        <f>ROUND(I1231*H1231,2)</f>
        <v>0</v>
      </c>
      <c r="BL1231" s="193" t="s">
        <v>195</v>
      </c>
      <c r="BM1231" s="193" t="s">
        <v>1650</v>
      </c>
    </row>
    <row r="1232" spans="2:65" s="257" customFormat="1" x14ac:dyDescent="0.3">
      <c r="B1232" s="262"/>
      <c r="D1232" s="236" t="s">
        <v>117</v>
      </c>
      <c r="E1232" s="258" t="s">
        <v>1</v>
      </c>
      <c r="F1232" s="264" t="s">
        <v>1651</v>
      </c>
      <c r="H1232" s="258" t="s">
        <v>1</v>
      </c>
      <c r="I1232" s="263"/>
      <c r="L1232" s="262"/>
      <c r="M1232" s="261"/>
      <c r="N1232" s="260"/>
      <c r="O1232" s="260"/>
      <c r="P1232" s="260"/>
      <c r="Q1232" s="260"/>
      <c r="R1232" s="260"/>
      <c r="S1232" s="260"/>
      <c r="T1232" s="259"/>
      <c r="AT1232" s="258" t="s">
        <v>117</v>
      </c>
      <c r="AU1232" s="258" t="s">
        <v>42</v>
      </c>
      <c r="AV1232" s="257" t="s">
        <v>38</v>
      </c>
      <c r="AW1232" s="257" t="s">
        <v>19</v>
      </c>
      <c r="AX1232" s="257" t="s">
        <v>37</v>
      </c>
      <c r="AY1232" s="258" t="s">
        <v>108</v>
      </c>
    </row>
    <row r="1233" spans="2:65" s="227" customFormat="1" x14ac:dyDescent="0.3">
      <c r="B1233" s="232"/>
      <c r="D1233" s="240" t="s">
        <v>117</v>
      </c>
      <c r="E1233" s="239" t="s">
        <v>1</v>
      </c>
      <c r="F1233" s="238" t="s">
        <v>1652</v>
      </c>
      <c r="H1233" s="237">
        <v>50</v>
      </c>
      <c r="I1233" s="233"/>
      <c r="L1233" s="232"/>
      <c r="M1233" s="231"/>
      <c r="N1233" s="230"/>
      <c r="O1233" s="230"/>
      <c r="P1233" s="230"/>
      <c r="Q1233" s="230"/>
      <c r="R1233" s="230"/>
      <c r="S1233" s="230"/>
      <c r="T1233" s="229"/>
      <c r="AT1233" s="228" t="s">
        <v>117</v>
      </c>
      <c r="AU1233" s="228" t="s">
        <v>42</v>
      </c>
      <c r="AV1233" s="227" t="s">
        <v>42</v>
      </c>
      <c r="AW1233" s="227" t="s">
        <v>19</v>
      </c>
      <c r="AX1233" s="227" t="s">
        <v>37</v>
      </c>
      <c r="AY1233" s="228" t="s">
        <v>108</v>
      </c>
    </row>
    <row r="1234" spans="2:65" s="188" customFormat="1" ht="22.5" customHeight="1" x14ac:dyDescent="0.3">
      <c r="B1234" s="207"/>
      <c r="C1234" s="252" t="s">
        <v>1710</v>
      </c>
      <c r="D1234" s="252" t="s">
        <v>186</v>
      </c>
      <c r="E1234" s="251" t="s">
        <v>1654</v>
      </c>
      <c r="F1234" s="246" t="s">
        <v>1655</v>
      </c>
      <c r="G1234" s="250" t="s">
        <v>400</v>
      </c>
      <c r="H1234" s="249">
        <v>51</v>
      </c>
      <c r="I1234" s="248"/>
      <c r="J1234" s="247">
        <f>ROUND(I1234*H1234,2)</f>
        <v>0</v>
      </c>
      <c r="K1234" s="246" t="s">
        <v>1</v>
      </c>
      <c r="L1234" s="245"/>
      <c r="M1234" s="244" t="s">
        <v>1</v>
      </c>
      <c r="N1234" s="243" t="s">
        <v>26</v>
      </c>
      <c r="O1234" s="223"/>
      <c r="P1234" s="222">
        <f>O1234*H1234</f>
        <v>0</v>
      </c>
      <c r="Q1234" s="222">
        <v>6.0000000000000002E-5</v>
      </c>
      <c r="R1234" s="222">
        <f>Q1234*H1234</f>
        <v>3.0600000000000002E-3</v>
      </c>
      <c r="S1234" s="222">
        <v>0</v>
      </c>
      <c r="T1234" s="221">
        <f>S1234*H1234</f>
        <v>0</v>
      </c>
      <c r="AR1234" s="193" t="s">
        <v>282</v>
      </c>
      <c r="AT1234" s="193" t="s">
        <v>186</v>
      </c>
      <c r="AU1234" s="193" t="s">
        <v>42</v>
      </c>
      <c r="AY1234" s="193" t="s">
        <v>108</v>
      </c>
      <c r="BE1234" s="194">
        <f>IF(N1234="základní",J1234,0)</f>
        <v>0</v>
      </c>
      <c r="BF1234" s="194">
        <f>IF(N1234="snížená",J1234,0)</f>
        <v>0</v>
      </c>
      <c r="BG1234" s="194">
        <f>IF(N1234="zákl. přenesená",J1234,0)</f>
        <v>0</v>
      </c>
      <c r="BH1234" s="194">
        <f>IF(N1234="sníž. přenesená",J1234,0)</f>
        <v>0</v>
      </c>
      <c r="BI1234" s="194">
        <f>IF(N1234="nulová",J1234,0)</f>
        <v>0</v>
      </c>
      <c r="BJ1234" s="193" t="s">
        <v>38</v>
      </c>
      <c r="BK1234" s="194">
        <f>ROUND(I1234*H1234,2)</f>
        <v>0</v>
      </c>
      <c r="BL1234" s="193" t="s">
        <v>195</v>
      </c>
      <c r="BM1234" s="193" t="s">
        <v>1656</v>
      </c>
    </row>
    <row r="1235" spans="2:65" s="227" customFormat="1" x14ac:dyDescent="0.3">
      <c r="B1235" s="232"/>
      <c r="D1235" s="240" t="s">
        <v>117</v>
      </c>
      <c r="F1235" s="238" t="s">
        <v>1657</v>
      </c>
      <c r="H1235" s="237">
        <v>51</v>
      </c>
      <c r="I1235" s="233"/>
      <c r="L1235" s="232"/>
      <c r="M1235" s="231"/>
      <c r="N1235" s="230"/>
      <c r="O1235" s="230"/>
      <c r="P1235" s="230"/>
      <c r="Q1235" s="230"/>
      <c r="R1235" s="230"/>
      <c r="S1235" s="230"/>
      <c r="T1235" s="229"/>
      <c r="AT1235" s="228" t="s">
        <v>117</v>
      </c>
      <c r="AU1235" s="228" t="s">
        <v>42</v>
      </c>
      <c r="AV1235" s="227" t="s">
        <v>42</v>
      </c>
      <c r="AW1235" s="227" t="s">
        <v>2</v>
      </c>
      <c r="AX1235" s="227" t="s">
        <v>38</v>
      </c>
      <c r="AY1235" s="228" t="s">
        <v>108</v>
      </c>
    </row>
    <row r="1236" spans="2:65" s="188" customFormat="1" ht="22.5" customHeight="1" x14ac:dyDescent="0.3">
      <c r="B1236" s="207"/>
      <c r="C1236" s="206" t="s">
        <v>1714</v>
      </c>
      <c r="D1236" s="206" t="s">
        <v>110</v>
      </c>
      <c r="E1236" s="205" t="s">
        <v>1659</v>
      </c>
      <c r="F1236" s="200" t="s">
        <v>1660</v>
      </c>
      <c r="G1236" s="204" t="s">
        <v>285</v>
      </c>
      <c r="H1236" s="203">
        <v>6</v>
      </c>
      <c r="I1236" s="202"/>
      <c r="J1236" s="201">
        <f>ROUND(I1236*H1236,2)</f>
        <v>0</v>
      </c>
      <c r="K1236" s="200" t="s">
        <v>114</v>
      </c>
      <c r="L1236" s="189"/>
      <c r="M1236" s="199" t="s">
        <v>1</v>
      </c>
      <c r="N1236" s="224" t="s">
        <v>26</v>
      </c>
      <c r="O1236" s="223"/>
      <c r="P1236" s="222">
        <f>O1236*H1236</f>
        <v>0</v>
      </c>
      <c r="Q1236" s="222">
        <v>0</v>
      </c>
      <c r="R1236" s="222">
        <f>Q1236*H1236</f>
        <v>0</v>
      </c>
      <c r="S1236" s="222">
        <v>2.4E-2</v>
      </c>
      <c r="T1236" s="221">
        <f>S1236*H1236</f>
        <v>0.14400000000000002</v>
      </c>
      <c r="AR1236" s="193" t="s">
        <v>195</v>
      </c>
      <c r="AT1236" s="193" t="s">
        <v>110</v>
      </c>
      <c r="AU1236" s="193" t="s">
        <v>42</v>
      </c>
      <c r="AY1236" s="193" t="s">
        <v>108</v>
      </c>
      <c r="BE1236" s="194">
        <f>IF(N1236="základní",J1236,0)</f>
        <v>0</v>
      </c>
      <c r="BF1236" s="194">
        <f>IF(N1236="snížená",J1236,0)</f>
        <v>0</v>
      </c>
      <c r="BG1236" s="194">
        <f>IF(N1236="zákl. přenesená",J1236,0)</f>
        <v>0</v>
      </c>
      <c r="BH1236" s="194">
        <f>IF(N1236="sníž. přenesená",J1236,0)</f>
        <v>0</v>
      </c>
      <c r="BI1236" s="194">
        <f>IF(N1236="nulová",J1236,0)</f>
        <v>0</v>
      </c>
      <c r="BJ1236" s="193" t="s">
        <v>38</v>
      </c>
      <c r="BK1236" s="194">
        <f>ROUND(I1236*H1236,2)</f>
        <v>0</v>
      </c>
      <c r="BL1236" s="193" t="s">
        <v>195</v>
      </c>
      <c r="BM1236" s="193" t="s">
        <v>1661</v>
      </c>
    </row>
    <row r="1237" spans="2:65" s="227" customFormat="1" x14ac:dyDescent="0.3">
      <c r="B1237" s="232"/>
      <c r="D1237" s="236" t="s">
        <v>117</v>
      </c>
      <c r="E1237" s="228" t="s">
        <v>1</v>
      </c>
      <c r="F1237" s="235" t="s">
        <v>228</v>
      </c>
      <c r="H1237" s="234">
        <v>5</v>
      </c>
      <c r="I1237" s="233"/>
      <c r="L1237" s="232"/>
      <c r="M1237" s="231"/>
      <c r="N1237" s="230"/>
      <c r="O1237" s="230"/>
      <c r="P1237" s="230"/>
      <c r="Q1237" s="230"/>
      <c r="R1237" s="230"/>
      <c r="S1237" s="230"/>
      <c r="T1237" s="229"/>
      <c r="AT1237" s="228" t="s">
        <v>117</v>
      </c>
      <c r="AU1237" s="228" t="s">
        <v>42</v>
      </c>
      <c r="AV1237" s="227" t="s">
        <v>42</v>
      </c>
      <c r="AW1237" s="227" t="s">
        <v>19</v>
      </c>
      <c r="AX1237" s="227" t="s">
        <v>37</v>
      </c>
      <c r="AY1237" s="228" t="s">
        <v>108</v>
      </c>
    </row>
    <row r="1238" spans="2:65" s="227" customFormat="1" x14ac:dyDescent="0.3">
      <c r="B1238" s="232"/>
      <c r="D1238" s="240" t="s">
        <v>117</v>
      </c>
      <c r="E1238" s="239" t="s">
        <v>1</v>
      </c>
      <c r="F1238" s="238" t="s">
        <v>229</v>
      </c>
      <c r="H1238" s="237">
        <v>1</v>
      </c>
      <c r="I1238" s="233"/>
      <c r="L1238" s="232"/>
      <c r="M1238" s="231"/>
      <c r="N1238" s="230"/>
      <c r="O1238" s="230"/>
      <c r="P1238" s="230"/>
      <c r="Q1238" s="230"/>
      <c r="R1238" s="230"/>
      <c r="S1238" s="230"/>
      <c r="T1238" s="229"/>
      <c r="AT1238" s="228" t="s">
        <v>117</v>
      </c>
      <c r="AU1238" s="228" t="s">
        <v>42</v>
      </c>
      <c r="AV1238" s="227" t="s">
        <v>42</v>
      </c>
      <c r="AW1238" s="227" t="s">
        <v>19</v>
      </c>
      <c r="AX1238" s="227" t="s">
        <v>37</v>
      </c>
      <c r="AY1238" s="228" t="s">
        <v>108</v>
      </c>
    </row>
    <row r="1239" spans="2:65" s="188" customFormat="1" ht="22.5" customHeight="1" x14ac:dyDescent="0.3">
      <c r="B1239" s="207"/>
      <c r="C1239" s="366" t="s">
        <v>1718</v>
      </c>
      <c r="D1239" s="366" t="s">
        <v>110</v>
      </c>
      <c r="E1239" s="367" t="s">
        <v>1663</v>
      </c>
      <c r="F1239" s="368" t="s">
        <v>1664</v>
      </c>
      <c r="G1239" s="369" t="s">
        <v>285</v>
      </c>
      <c r="H1239" s="370">
        <v>14</v>
      </c>
      <c r="I1239" s="371"/>
      <c r="J1239" s="371">
        <f>ROUND(I1239*H1239,2)</f>
        <v>0</v>
      </c>
      <c r="K1239" s="368" t="s">
        <v>114</v>
      </c>
      <c r="L1239" s="189"/>
      <c r="M1239" s="199" t="s">
        <v>1</v>
      </c>
      <c r="N1239" s="224" t="s">
        <v>26</v>
      </c>
      <c r="O1239" s="223"/>
      <c r="P1239" s="222">
        <f>O1239*H1239</f>
        <v>0</v>
      </c>
      <c r="Q1239" s="222">
        <v>0</v>
      </c>
      <c r="R1239" s="222">
        <f>Q1239*H1239</f>
        <v>0</v>
      </c>
      <c r="S1239" s="222">
        <v>0</v>
      </c>
      <c r="T1239" s="221">
        <f>S1239*H1239</f>
        <v>0</v>
      </c>
      <c r="AR1239" s="193" t="s">
        <v>195</v>
      </c>
      <c r="AT1239" s="193" t="s">
        <v>110</v>
      </c>
      <c r="AU1239" s="193" t="s">
        <v>42</v>
      </c>
      <c r="AY1239" s="193" t="s">
        <v>108</v>
      </c>
      <c r="BE1239" s="194">
        <f>IF(N1239="základní",J1239,0)</f>
        <v>0</v>
      </c>
      <c r="BF1239" s="194">
        <f>IF(N1239="snížená",J1239,0)</f>
        <v>0</v>
      </c>
      <c r="BG1239" s="194">
        <f>IF(N1239="zákl. přenesená",J1239,0)</f>
        <v>0</v>
      </c>
      <c r="BH1239" s="194">
        <f>IF(N1239="sníž. přenesená",J1239,0)</f>
        <v>0</v>
      </c>
      <c r="BI1239" s="194">
        <f>IF(N1239="nulová",J1239,0)</f>
        <v>0</v>
      </c>
      <c r="BJ1239" s="193" t="s">
        <v>38</v>
      </c>
      <c r="BK1239" s="194">
        <f>ROUND(I1239*H1239,2)</f>
        <v>0</v>
      </c>
      <c r="BL1239" s="193" t="s">
        <v>195</v>
      </c>
      <c r="BM1239" s="193" t="s">
        <v>1665</v>
      </c>
    </row>
    <row r="1240" spans="2:65" s="257" customFormat="1" x14ac:dyDescent="0.3">
      <c r="B1240" s="262"/>
      <c r="D1240" s="236" t="s">
        <v>117</v>
      </c>
      <c r="E1240" s="258" t="s">
        <v>1</v>
      </c>
      <c r="F1240" s="264" t="s">
        <v>1591</v>
      </c>
      <c r="H1240" s="258" t="s">
        <v>1</v>
      </c>
      <c r="I1240" s="263"/>
      <c r="L1240" s="262"/>
      <c r="M1240" s="261"/>
      <c r="N1240" s="260"/>
      <c r="O1240" s="260"/>
      <c r="P1240" s="260"/>
      <c r="Q1240" s="260"/>
      <c r="R1240" s="260"/>
      <c r="S1240" s="260"/>
      <c r="T1240" s="259"/>
      <c r="AT1240" s="258" t="s">
        <v>117</v>
      </c>
      <c r="AU1240" s="258" t="s">
        <v>42</v>
      </c>
      <c r="AV1240" s="257" t="s">
        <v>38</v>
      </c>
      <c r="AW1240" s="257" t="s">
        <v>19</v>
      </c>
      <c r="AX1240" s="257" t="s">
        <v>37</v>
      </c>
      <c r="AY1240" s="258" t="s">
        <v>108</v>
      </c>
    </row>
    <row r="1241" spans="2:65" s="227" customFormat="1" x14ac:dyDescent="0.3">
      <c r="B1241" s="232"/>
      <c r="D1241" s="236" t="s">
        <v>117</v>
      </c>
      <c r="E1241" s="228" t="s">
        <v>1</v>
      </c>
      <c r="F1241" s="235" t="s">
        <v>1666</v>
      </c>
      <c r="H1241" s="234">
        <v>7</v>
      </c>
      <c r="I1241" s="233"/>
      <c r="L1241" s="232"/>
      <c r="M1241" s="231"/>
      <c r="N1241" s="230"/>
      <c r="O1241" s="230"/>
      <c r="P1241" s="230"/>
      <c r="Q1241" s="230"/>
      <c r="R1241" s="230"/>
      <c r="S1241" s="230"/>
      <c r="T1241" s="229"/>
      <c r="AT1241" s="228" t="s">
        <v>117</v>
      </c>
      <c r="AU1241" s="228" t="s">
        <v>42</v>
      </c>
      <c r="AV1241" s="227" t="s">
        <v>42</v>
      </c>
      <c r="AW1241" s="227" t="s">
        <v>19</v>
      </c>
      <c r="AX1241" s="227" t="s">
        <v>37</v>
      </c>
      <c r="AY1241" s="228" t="s">
        <v>108</v>
      </c>
    </row>
    <row r="1242" spans="2:65" s="227" customFormat="1" x14ac:dyDescent="0.3">
      <c r="B1242" s="232"/>
      <c r="D1242" s="240" t="s">
        <v>117</v>
      </c>
      <c r="E1242" s="239" t="s">
        <v>1</v>
      </c>
      <c r="F1242" s="238" t="s">
        <v>1667</v>
      </c>
      <c r="H1242" s="237">
        <v>7</v>
      </c>
      <c r="I1242" s="233"/>
      <c r="L1242" s="232"/>
      <c r="M1242" s="231"/>
      <c r="N1242" s="230"/>
      <c r="O1242" s="230"/>
      <c r="P1242" s="230"/>
      <c r="Q1242" s="230"/>
      <c r="R1242" s="230"/>
      <c r="S1242" s="230"/>
      <c r="T1242" s="229"/>
      <c r="AT1242" s="228" t="s">
        <v>117</v>
      </c>
      <c r="AU1242" s="228" t="s">
        <v>42</v>
      </c>
      <c r="AV1242" s="227" t="s">
        <v>42</v>
      </c>
      <c r="AW1242" s="227" t="s">
        <v>19</v>
      </c>
      <c r="AX1242" s="227" t="s">
        <v>37</v>
      </c>
      <c r="AY1242" s="228" t="s">
        <v>108</v>
      </c>
    </row>
    <row r="1243" spans="2:65" s="188" customFormat="1" ht="22.5" customHeight="1" x14ac:dyDescent="0.3">
      <c r="B1243" s="207"/>
      <c r="C1243" s="366" t="s">
        <v>1722</v>
      </c>
      <c r="D1243" s="366" t="s">
        <v>110</v>
      </c>
      <c r="E1243" s="367" t="s">
        <v>1669</v>
      </c>
      <c r="F1243" s="368" t="s">
        <v>1670</v>
      </c>
      <c r="G1243" s="369" t="s">
        <v>285</v>
      </c>
      <c r="H1243" s="370">
        <v>19</v>
      </c>
      <c r="I1243" s="371"/>
      <c r="J1243" s="371">
        <f>ROUND(I1243*H1243,2)</f>
        <v>0</v>
      </c>
      <c r="K1243" s="368" t="s">
        <v>114</v>
      </c>
      <c r="L1243" s="189"/>
      <c r="M1243" s="199" t="s">
        <v>1</v>
      </c>
      <c r="N1243" s="224" t="s">
        <v>26</v>
      </c>
      <c r="O1243" s="223"/>
      <c r="P1243" s="222">
        <f>O1243*H1243</f>
        <v>0</v>
      </c>
      <c r="Q1243" s="222">
        <v>0</v>
      </c>
      <c r="R1243" s="222">
        <f>Q1243*H1243</f>
        <v>0</v>
      </c>
      <c r="S1243" s="222">
        <v>0</v>
      </c>
      <c r="T1243" s="221">
        <f>S1243*H1243</f>
        <v>0</v>
      </c>
      <c r="AR1243" s="193" t="s">
        <v>195</v>
      </c>
      <c r="AT1243" s="193" t="s">
        <v>110</v>
      </c>
      <c r="AU1243" s="193" t="s">
        <v>42</v>
      </c>
      <c r="AY1243" s="193" t="s">
        <v>108</v>
      </c>
      <c r="BE1243" s="194">
        <f>IF(N1243="základní",J1243,0)</f>
        <v>0</v>
      </c>
      <c r="BF1243" s="194">
        <f>IF(N1243="snížená",J1243,0)</f>
        <v>0</v>
      </c>
      <c r="BG1243" s="194">
        <f>IF(N1243="zákl. přenesená",J1243,0)</f>
        <v>0</v>
      </c>
      <c r="BH1243" s="194">
        <f>IF(N1243="sníž. přenesená",J1243,0)</f>
        <v>0</v>
      </c>
      <c r="BI1243" s="194">
        <f>IF(N1243="nulová",J1243,0)</f>
        <v>0</v>
      </c>
      <c r="BJ1243" s="193" t="s">
        <v>38</v>
      </c>
      <c r="BK1243" s="194">
        <f>ROUND(I1243*H1243,2)</f>
        <v>0</v>
      </c>
      <c r="BL1243" s="193" t="s">
        <v>195</v>
      </c>
      <c r="BM1243" s="193" t="s">
        <v>1671</v>
      </c>
    </row>
    <row r="1244" spans="2:65" s="257" customFormat="1" x14ac:dyDescent="0.3">
      <c r="B1244" s="262"/>
      <c r="D1244" s="236" t="s">
        <v>117</v>
      </c>
      <c r="E1244" s="258" t="s">
        <v>1</v>
      </c>
      <c r="F1244" s="264" t="s">
        <v>1591</v>
      </c>
      <c r="H1244" s="258" t="s">
        <v>1</v>
      </c>
      <c r="I1244" s="263"/>
      <c r="L1244" s="262"/>
      <c r="M1244" s="261"/>
      <c r="N1244" s="260"/>
      <c r="O1244" s="260"/>
      <c r="P1244" s="260"/>
      <c r="Q1244" s="260"/>
      <c r="R1244" s="260"/>
      <c r="S1244" s="260"/>
      <c r="T1244" s="259"/>
      <c r="AT1244" s="258" t="s">
        <v>117</v>
      </c>
      <c r="AU1244" s="258" t="s">
        <v>42</v>
      </c>
      <c r="AV1244" s="257" t="s">
        <v>38</v>
      </c>
      <c r="AW1244" s="257" t="s">
        <v>19</v>
      </c>
      <c r="AX1244" s="257" t="s">
        <v>37</v>
      </c>
      <c r="AY1244" s="258" t="s">
        <v>108</v>
      </c>
    </row>
    <row r="1245" spans="2:65" s="227" customFormat="1" x14ac:dyDescent="0.3">
      <c r="B1245" s="232"/>
      <c r="D1245" s="236" t="s">
        <v>117</v>
      </c>
      <c r="E1245" s="228" t="s">
        <v>1</v>
      </c>
      <c r="F1245" s="235" t="s">
        <v>1672</v>
      </c>
      <c r="H1245" s="234">
        <v>8</v>
      </c>
      <c r="I1245" s="233"/>
      <c r="L1245" s="232"/>
      <c r="M1245" s="231"/>
      <c r="N1245" s="230"/>
      <c r="O1245" s="230"/>
      <c r="P1245" s="230"/>
      <c r="Q1245" s="230"/>
      <c r="R1245" s="230"/>
      <c r="S1245" s="230"/>
      <c r="T1245" s="229"/>
      <c r="AT1245" s="228" t="s">
        <v>117</v>
      </c>
      <c r="AU1245" s="228" t="s">
        <v>42</v>
      </c>
      <c r="AV1245" s="227" t="s">
        <v>42</v>
      </c>
      <c r="AW1245" s="227" t="s">
        <v>19</v>
      </c>
      <c r="AX1245" s="227" t="s">
        <v>37</v>
      </c>
      <c r="AY1245" s="228" t="s">
        <v>108</v>
      </c>
    </row>
    <row r="1246" spans="2:65" s="227" customFormat="1" x14ac:dyDescent="0.3">
      <c r="B1246" s="232"/>
      <c r="D1246" s="240" t="s">
        <v>117</v>
      </c>
      <c r="E1246" s="239" t="s">
        <v>1</v>
      </c>
      <c r="F1246" s="238" t="s">
        <v>1673</v>
      </c>
      <c r="H1246" s="237">
        <v>11</v>
      </c>
      <c r="I1246" s="233"/>
      <c r="L1246" s="232"/>
      <c r="M1246" s="231"/>
      <c r="N1246" s="230"/>
      <c r="O1246" s="230"/>
      <c r="P1246" s="230"/>
      <c r="Q1246" s="230"/>
      <c r="R1246" s="230"/>
      <c r="S1246" s="230"/>
      <c r="T1246" s="229"/>
      <c r="AT1246" s="228" t="s">
        <v>117</v>
      </c>
      <c r="AU1246" s="228" t="s">
        <v>42</v>
      </c>
      <c r="AV1246" s="227" t="s">
        <v>42</v>
      </c>
      <c r="AW1246" s="227" t="s">
        <v>19</v>
      </c>
      <c r="AX1246" s="227" t="s">
        <v>37</v>
      </c>
      <c r="AY1246" s="228" t="s">
        <v>108</v>
      </c>
    </row>
    <row r="1247" spans="2:65" s="188" customFormat="1" ht="22.5" customHeight="1" x14ac:dyDescent="0.3">
      <c r="B1247" s="207"/>
      <c r="C1247" s="366" t="s">
        <v>1728</v>
      </c>
      <c r="D1247" s="366" t="s">
        <v>110</v>
      </c>
      <c r="E1247" s="367" t="s">
        <v>1675</v>
      </c>
      <c r="F1247" s="368" t="s">
        <v>1676</v>
      </c>
      <c r="G1247" s="369" t="s">
        <v>285</v>
      </c>
      <c r="H1247" s="370">
        <v>12</v>
      </c>
      <c r="I1247" s="371"/>
      <c r="J1247" s="371">
        <f>ROUND(I1247*H1247,2)</f>
        <v>0</v>
      </c>
      <c r="K1247" s="368" t="s">
        <v>114</v>
      </c>
      <c r="L1247" s="189"/>
      <c r="M1247" s="199" t="s">
        <v>1</v>
      </c>
      <c r="N1247" s="224" t="s">
        <v>26</v>
      </c>
      <c r="O1247" s="223"/>
      <c r="P1247" s="222">
        <f>O1247*H1247</f>
        <v>0</v>
      </c>
      <c r="Q1247" s="222">
        <v>0</v>
      </c>
      <c r="R1247" s="222">
        <f>Q1247*H1247</f>
        <v>0</v>
      </c>
      <c r="S1247" s="222">
        <v>0</v>
      </c>
      <c r="T1247" s="221">
        <f>S1247*H1247</f>
        <v>0</v>
      </c>
      <c r="AR1247" s="193" t="s">
        <v>195</v>
      </c>
      <c r="AT1247" s="193" t="s">
        <v>110</v>
      </c>
      <c r="AU1247" s="193" t="s">
        <v>42</v>
      </c>
      <c r="AY1247" s="193" t="s">
        <v>108</v>
      </c>
      <c r="BE1247" s="194">
        <f>IF(N1247="základní",J1247,0)</f>
        <v>0</v>
      </c>
      <c r="BF1247" s="194">
        <f>IF(N1247="snížená",J1247,0)</f>
        <v>0</v>
      </c>
      <c r="BG1247" s="194">
        <f>IF(N1247="zákl. přenesená",J1247,0)</f>
        <v>0</v>
      </c>
      <c r="BH1247" s="194">
        <f>IF(N1247="sníž. přenesená",J1247,0)</f>
        <v>0</v>
      </c>
      <c r="BI1247" s="194">
        <f>IF(N1247="nulová",J1247,0)</f>
        <v>0</v>
      </c>
      <c r="BJ1247" s="193" t="s">
        <v>38</v>
      </c>
      <c r="BK1247" s="194">
        <f>ROUND(I1247*H1247,2)</f>
        <v>0</v>
      </c>
      <c r="BL1247" s="193" t="s">
        <v>195</v>
      </c>
      <c r="BM1247" s="193" t="s">
        <v>1677</v>
      </c>
    </row>
    <row r="1248" spans="2:65" s="227" customFormat="1" x14ac:dyDescent="0.3">
      <c r="B1248" s="232"/>
      <c r="D1248" s="236" t="s">
        <v>117</v>
      </c>
      <c r="E1248" s="228" t="s">
        <v>1</v>
      </c>
      <c r="F1248" s="235" t="s">
        <v>1678</v>
      </c>
      <c r="H1248" s="234">
        <v>6</v>
      </c>
      <c r="I1248" s="233"/>
      <c r="L1248" s="232"/>
      <c r="M1248" s="231"/>
      <c r="N1248" s="230"/>
      <c r="O1248" s="230"/>
      <c r="P1248" s="230"/>
      <c r="Q1248" s="230"/>
      <c r="R1248" s="230"/>
      <c r="S1248" s="230"/>
      <c r="T1248" s="229"/>
      <c r="AT1248" s="228" t="s">
        <v>117</v>
      </c>
      <c r="AU1248" s="228" t="s">
        <v>42</v>
      </c>
      <c r="AV1248" s="227" t="s">
        <v>42</v>
      </c>
      <c r="AW1248" s="227" t="s">
        <v>19</v>
      </c>
      <c r="AX1248" s="227" t="s">
        <v>37</v>
      </c>
      <c r="AY1248" s="228" t="s">
        <v>108</v>
      </c>
    </row>
    <row r="1249" spans="2:65" s="227" customFormat="1" x14ac:dyDescent="0.3">
      <c r="B1249" s="232"/>
      <c r="D1249" s="240" t="s">
        <v>117</v>
      </c>
      <c r="E1249" s="239" t="s">
        <v>1</v>
      </c>
      <c r="F1249" s="238" t="s">
        <v>1679</v>
      </c>
      <c r="H1249" s="237">
        <v>6</v>
      </c>
      <c r="I1249" s="233"/>
      <c r="L1249" s="232"/>
      <c r="M1249" s="231"/>
      <c r="N1249" s="230"/>
      <c r="O1249" s="230"/>
      <c r="P1249" s="230"/>
      <c r="Q1249" s="230"/>
      <c r="R1249" s="230"/>
      <c r="S1249" s="230"/>
      <c r="T1249" s="229"/>
      <c r="AT1249" s="228" t="s">
        <v>117</v>
      </c>
      <c r="AU1249" s="228" t="s">
        <v>42</v>
      </c>
      <c r="AV1249" s="227" t="s">
        <v>42</v>
      </c>
      <c r="AW1249" s="227" t="s">
        <v>19</v>
      </c>
      <c r="AX1249" s="227" t="s">
        <v>37</v>
      </c>
      <c r="AY1249" s="228" t="s">
        <v>108</v>
      </c>
    </row>
    <row r="1250" spans="2:65" s="188" customFormat="1" ht="22.5" customHeight="1" x14ac:dyDescent="0.3">
      <c r="B1250" s="207"/>
      <c r="C1250" s="372" t="s">
        <v>1734</v>
      </c>
      <c r="D1250" s="372" t="s">
        <v>186</v>
      </c>
      <c r="E1250" s="373" t="s">
        <v>1681</v>
      </c>
      <c r="F1250" s="374" t="s">
        <v>1682</v>
      </c>
      <c r="G1250" s="375" t="s">
        <v>400</v>
      </c>
      <c r="H1250" s="376">
        <v>58.926000000000002</v>
      </c>
      <c r="I1250" s="377"/>
      <c r="J1250" s="377">
        <f>ROUND(I1250*H1250,2)</f>
        <v>0</v>
      </c>
      <c r="K1250" s="374" t="s">
        <v>114</v>
      </c>
      <c r="L1250" s="245"/>
      <c r="M1250" s="244" t="s">
        <v>1</v>
      </c>
      <c r="N1250" s="243" t="s">
        <v>26</v>
      </c>
      <c r="O1250" s="223"/>
      <c r="P1250" s="222">
        <f>O1250*H1250</f>
        <v>0</v>
      </c>
      <c r="Q1250" s="222">
        <v>8.0000000000000002E-3</v>
      </c>
      <c r="R1250" s="222">
        <f>Q1250*H1250</f>
        <v>0.47140800000000005</v>
      </c>
      <c r="S1250" s="222">
        <v>0</v>
      </c>
      <c r="T1250" s="221">
        <f>S1250*H1250</f>
        <v>0</v>
      </c>
      <c r="AR1250" s="193" t="s">
        <v>282</v>
      </c>
      <c r="AT1250" s="193" t="s">
        <v>186</v>
      </c>
      <c r="AU1250" s="193" t="s">
        <v>42</v>
      </c>
      <c r="AY1250" s="193" t="s">
        <v>108</v>
      </c>
      <c r="BE1250" s="194">
        <f>IF(N1250="základní",J1250,0)</f>
        <v>0</v>
      </c>
      <c r="BF1250" s="194">
        <f>IF(N1250="snížená",J1250,0)</f>
        <v>0</v>
      </c>
      <c r="BG1250" s="194">
        <f>IF(N1250="zákl. přenesená",J1250,0)</f>
        <v>0</v>
      </c>
      <c r="BH1250" s="194">
        <f>IF(N1250="sníž. přenesená",J1250,0)</f>
        <v>0</v>
      </c>
      <c r="BI1250" s="194">
        <f>IF(N1250="nulová",J1250,0)</f>
        <v>0</v>
      </c>
      <c r="BJ1250" s="193" t="s">
        <v>38</v>
      </c>
      <c r="BK1250" s="194">
        <f>ROUND(I1250*H1250,2)</f>
        <v>0</v>
      </c>
      <c r="BL1250" s="193" t="s">
        <v>195</v>
      </c>
      <c r="BM1250" s="193" t="s">
        <v>1683</v>
      </c>
    </row>
    <row r="1251" spans="2:65" s="257" customFormat="1" x14ac:dyDescent="0.3">
      <c r="B1251" s="262"/>
      <c r="D1251" s="236" t="s">
        <v>117</v>
      </c>
      <c r="E1251" s="258" t="s">
        <v>1</v>
      </c>
      <c r="F1251" s="264" t="s">
        <v>556</v>
      </c>
      <c r="H1251" s="258" t="s">
        <v>1</v>
      </c>
      <c r="I1251" s="263"/>
      <c r="L1251" s="262"/>
      <c r="M1251" s="261"/>
      <c r="N1251" s="260"/>
      <c r="O1251" s="260"/>
      <c r="P1251" s="260"/>
      <c r="Q1251" s="260"/>
      <c r="R1251" s="260"/>
      <c r="S1251" s="260"/>
      <c r="T1251" s="259"/>
      <c r="AT1251" s="258" t="s">
        <v>117</v>
      </c>
      <c r="AU1251" s="258" t="s">
        <v>42</v>
      </c>
      <c r="AV1251" s="257" t="s">
        <v>38</v>
      </c>
      <c r="AW1251" s="257" t="s">
        <v>19</v>
      </c>
      <c r="AX1251" s="257" t="s">
        <v>37</v>
      </c>
      <c r="AY1251" s="258" t="s">
        <v>108</v>
      </c>
    </row>
    <row r="1252" spans="2:65" s="227" customFormat="1" x14ac:dyDescent="0.3">
      <c r="B1252" s="232"/>
      <c r="D1252" s="236" t="s">
        <v>117</v>
      </c>
      <c r="E1252" s="228" t="s">
        <v>1</v>
      </c>
      <c r="F1252" s="235" t="s">
        <v>1433</v>
      </c>
      <c r="H1252" s="234">
        <v>4.2</v>
      </c>
      <c r="I1252" s="233"/>
      <c r="L1252" s="232"/>
      <c r="M1252" s="231"/>
      <c r="N1252" s="230"/>
      <c r="O1252" s="230"/>
      <c r="P1252" s="230"/>
      <c r="Q1252" s="230"/>
      <c r="R1252" s="230"/>
      <c r="S1252" s="230"/>
      <c r="T1252" s="229"/>
      <c r="AT1252" s="228" t="s">
        <v>117</v>
      </c>
      <c r="AU1252" s="228" t="s">
        <v>42</v>
      </c>
      <c r="AV1252" s="227" t="s">
        <v>42</v>
      </c>
      <c r="AW1252" s="227" t="s">
        <v>19</v>
      </c>
      <c r="AX1252" s="227" t="s">
        <v>37</v>
      </c>
      <c r="AY1252" s="228" t="s">
        <v>108</v>
      </c>
    </row>
    <row r="1253" spans="2:65" s="227" customFormat="1" x14ac:dyDescent="0.3">
      <c r="B1253" s="232"/>
      <c r="D1253" s="236" t="s">
        <v>117</v>
      </c>
      <c r="E1253" s="228" t="s">
        <v>1</v>
      </c>
      <c r="F1253" s="235" t="s">
        <v>1434</v>
      </c>
      <c r="H1253" s="234">
        <v>10.64</v>
      </c>
      <c r="I1253" s="233"/>
      <c r="L1253" s="232"/>
      <c r="M1253" s="231"/>
      <c r="N1253" s="230"/>
      <c r="O1253" s="230"/>
      <c r="P1253" s="230"/>
      <c r="Q1253" s="230"/>
      <c r="R1253" s="230"/>
      <c r="S1253" s="230"/>
      <c r="T1253" s="229"/>
      <c r="AT1253" s="228" t="s">
        <v>117</v>
      </c>
      <c r="AU1253" s="228" t="s">
        <v>42</v>
      </c>
      <c r="AV1253" s="227" t="s">
        <v>42</v>
      </c>
      <c r="AW1253" s="227" t="s">
        <v>19</v>
      </c>
      <c r="AX1253" s="227" t="s">
        <v>37</v>
      </c>
      <c r="AY1253" s="228" t="s">
        <v>108</v>
      </c>
    </row>
    <row r="1254" spans="2:65" s="227" customFormat="1" x14ac:dyDescent="0.3">
      <c r="B1254" s="232"/>
      <c r="D1254" s="236" t="s">
        <v>117</v>
      </c>
      <c r="E1254" s="228" t="s">
        <v>1</v>
      </c>
      <c r="F1254" s="235" t="s">
        <v>1435</v>
      </c>
      <c r="H1254" s="234">
        <v>12.42</v>
      </c>
      <c r="I1254" s="233"/>
      <c r="L1254" s="232"/>
      <c r="M1254" s="231"/>
      <c r="N1254" s="230"/>
      <c r="O1254" s="230"/>
      <c r="P1254" s="230"/>
      <c r="Q1254" s="230"/>
      <c r="R1254" s="230"/>
      <c r="S1254" s="230"/>
      <c r="T1254" s="229"/>
      <c r="AT1254" s="228" t="s">
        <v>117</v>
      </c>
      <c r="AU1254" s="228" t="s">
        <v>42</v>
      </c>
      <c r="AV1254" s="227" t="s">
        <v>42</v>
      </c>
      <c r="AW1254" s="227" t="s">
        <v>19</v>
      </c>
      <c r="AX1254" s="227" t="s">
        <v>37</v>
      </c>
      <c r="AY1254" s="228" t="s">
        <v>108</v>
      </c>
    </row>
    <row r="1255" spans="2:65" s="227" customFormat="1" x14ac:dyDescent="0.3">
      <c r="B1255" s="232"/>
      <c r="D1255" s="236" t="s">
        <v>117</v>
      </c>
      <c r="E1255" s="228" t="s">
        <v>1</v>
      </c>
      <c r="F1255" s="235" t="s">
        <v>1436</v>
      </c>
      <c r="H1255" s="234">
        <v>0.8</v>
      </c>
      <c r="I1255" s="233"/>
      <c r="L1255" s="232"/>
      <c r="M1255" s="231"/>
      <c r="N1255" s="230"/>
      <c r="O1255" s="230"/>
      <c r="P1255" s="230"/>
      <c r="Q1255" s="230"/>
      <c r="R1255" s="230"/>
      <c r="S1255" s="230"/>
      <c r="T1255" s="229"/>
      <c r="AT1255" s="228" t="s">
        <v>117</v>
      </c>
      <c r="AU1255" s="228" t="s">
        <v>42</v>
      </c>
      <c r="AV1255" s="227" t="s">
        <v>42</v>
      </c>
      <c r="AW1255" s="227" t="s">
        <v>19</v>
      </c>
      <c r="AX1255" s="227" t="s">
        <v>37</v>
      </c>
      <c r="AY1255" s="228" t="s">
        <v>108</v>
      </c>
    </row>
    <row r="1256" spans="2:65" s="257" customFormat="1" x14ac:dyDescent="0.3">
      <c r="B1256" s="262"/>
      <c r="D1256" s="236" t="s">
        <v>117</v>
      </c>
      <c r="E1256" s="258" t="s">
        <v>1</v>
      </c>
      <c r="F1256" s="264" t="s">
        <v>310</v>
      </c>
      <c r="H1256" s="258" t="s">
        <v>1</v>
      </c>
      <c r="I1256" s="263"/>
      <c r="L1256" s="262"/>
      <c r="M1256" s="261"/>
      <c r="N1256" s="260"/>
      <c r="O1256" s="260"/>
      <c r="P1256" s="260"/>
      <c r="Q1256" s="260"/>
      <c r="R1256" s="260"/>
      <c r="S1256" s="260"/>
      <c r="T1256" s="259"/>
      <c r="AT1256" s="258" t="s">
        <v>117</v>
      </c>
      <c r="AU1256" s="258" t="s">
        <v>42</v>
      </c>
      <c r="AV1256" s="257" t="s">
        <v>38</v>
      </c>
      <c r="AW1256" s="257" t="s">
        <v>19</v>
      </c>
      <c r="AX1256" s="257" t="s">
        <v>37</v>
      </c>
      <c r="AY1256" s="258" t="s">
        <v>108</v>
      </c>
    </row>
    <row r="1257" spans="2:65" s="227" customFormat="1" x14ac:dyDescent="0.3">
      <c r="B1257" s="232"/>
      <c r="D1257" s="236" t="s">
        <v>117</v>
      </c>
      <c r="E1257" s="228" t="s">
        <v>1</v>
      </c>
      <c r="F1257" s="235" t="s">
        <v>1433</v>
      </c>
      <c r="H1257" s="234">
        <v>4.2</v>
      </c>
      <c r="I1257" s="233"/>
      <c r="L1257" s="232"/>
      <c r="M1257" s="231"/>
      <c r="N1257" s="230"/>
      <c r="O1257" s="230"/>
      <c r="P1257" s="230"/>
      <c r="Q1257" s="230"/>
      <c r="R1257" s="230"/>
      <c r="S1257" s="230"/>
      <c r="T1257" s="229"/>
      <c r="AT1257" s="228" t="s">
        <v>117</v>
      </c>
      <c r="AU1257" s="228" t="s">
        <v>42</v>
      </c>
      <c r="AV1257" s="227" t="s">
        <v>42</v>
      </c>
      <c r="AW1257" s="227" t="s">
        <v>19</v>
      </c>
      <c r="AX1257" s="227" t="s">
        <v>37</v>
      </c>
      <c r="AY1257" s="228" t="s">
        <v>108</v>
      </c>
    </row>
    <row r="1258" spans="2:65" s="227" customFormat="1" x14ac:dyDescent="0.3">
      <c r="B1258" s="232"/>
      <c r="D1258" s="236" t="s">
        <v>117</v>
      </c>
      <c r="E1258" s="228" t="s">
        <v>1</v>
      </c>
      <c r="F1258" s="235" t="s">
        <v>1435</v>
      </c>
      <c r="H1258" s="234">
        <v>12.42</v>
      </c>
      <c r="I1258" s="233"/>
      <c r="L1258" s="232"/>
      <c r="M1258" s="231"/>
      <c r="N1258" s="230"/>
      <c r="O1258" s="230"/>
      <c r="P1258" s="230"/>
      <c r="Q1258" s="230"/>
      <c r="R1258" s="230"/>
      <c r="S1258" s="230"/>
      <c r="T1258" s="229"/>
      <c r="AT1258" s="228" t="s">
        <v>117</v>
      </c>
      <c r="AU1258" s="228" t="s">
        <v>42</v>
      </c>
      <c r="AV1258" s="227" t="s">
        <v>42</v>
      </c>
      <c r="AW1258" s="227" t="s">
        <v>19</v>
      </c>
      <c r="AX1258" s="227" t="s">
        <v>37</v>
      </c>
      <c r="AY1258" s="228" t="s">
        <v>108</v>
      </c>
    </row>
    <row r="1259" spans="2:65" s="227" customFormat="1" x14ac:dyDescent="0.3">
      <c r="B1259" s="232"/>
      <c r="D1259" s="236" t="s">
        <v>117</v>
      </c>
      <c r="E1259" s="228" t="s">
        <v>1</v>
      </c>
      <c r="F1259" s="235" t="s">
        <v>1437</v>
      </c>
      <c r="H1259" s="234">
        <v>9.31</v>
      </c>
      <c r="I1259" s="233"/>
      <c r="L1259" s="232"/>
      <c r="M1259" s="231"/>
      <c r="N1259" s="230"/>
      <c r="O1259" s="230"/>
      <c r="P1259" s="230"/>
      <c r="Q1259" s="230"/>
      <c r="R1259" s="230"/>
      <c r="S1259" s="230"/>
      <c r="T1259" s="229"/>
      <c r="AT1259" s="228" t="s">
        <v>117</v>
      </c>
      <c r="AU1259" s="228" t="s">
        <v>42</v>
      </c>
      <c r="AV1259" s="227" t="s">
        <v>42</v>
      </c>
      <c r="AW1259" s="227" t="s">
        <v>19</v>
      </c>
      <c r="AX1259" s="227" t="s">
        <v>37</v>
      </c>
      <c r="AY1259" s="228" t="s">
        <v>108</v>
      </c>
    </row>
    <row r="1260" spans="2:65" s="227" customFormat="1" x14ac:dyDescent="0.3">
      <c r="B1260" s="232"/>
      <c r="D1260" s="236" t="s">
        <v>117</v>
      </c>
      <c r="E1260" s="228" t="s">
        <v>1</v>
      </c>
      <c r="F1260" s="235" t="s">
        <v>1439</v>
      </c>
      <c r="H1260" s="234">
        <v>1.33</v>
      </c>
      <c r="I1260" s="233"/>
      <c r="L1260" s="232"/>
      <c r="M1260" s="231"/>
      <c r="N1260" s="230"/>
      <c r="O1260" s="230"/>
      <c r="P1260" s="230"/>
      <c r="Q1260" s="230"/>
      <c r="R1260" s="230"/>
      <c r="S1260" s="230"/>
      <c r="T1260" s="229"/>
      <c r="AT1260" s="228" t="s">
        <v>117</v>
      </c>
      <c r="AU1260" s="228" t="s">
        <v>42</v>
      </c>
      <c r="AV1260" s="227" t="s">
        <v>42</v>
      </c>
      <c r="AW1260" s="227" t="s">
        <v>19</v>
      </c>
      <c r="AX1260" s="227" t="s">
        <v>37</v>
      </c>
      <c r="AY1260" s="228" t="s">
        <v>108</v>
      </c>
    </row>
    <row r="1261" spans="2:65" s="227" customFormat="1" x14ac:dyDescent="0.3">
      <c r="B1261" s="232"/>
      <c r="D1261" s="236" t="s">
        <v>117</v>
      </c>
      <c r="E1261" s="228" t="s">
        <v>1</v>
      </c>
      <c r="F1261" s="235" t="s">
        <v>1436</v>
      </c>
      <c r="H1261" s="234">
        <v>0.8</v>
      </c>
      <c r="I1261" s="233"/>
      <c r="L1261" s="232"/>
      <c r="M1261" s="231"/>
      <c r="N1261" s="230"/>
      <c r="O1261" s="230"/>
      <c r="P1261" s="230"/>
      <c r="Q1261" s="230"/>
      <c r="R1261" s="230"/>
      <c r="S1261" s="230"/>
      <c r="T1261" s="229"/>
      <c r="AT1261" s="228" t="s">
        <v>117</v>
      </c>
      <c r="AU1261" s="228" t="s">
        <v>42</v>
      </c>
      <c r="AV1261" s="227" t="s">
        <v>42</v>
      </c>
      <c r="AW1261" s="227" t="s">
        <v>19</v>
      </c>
      <c r="AX1261" s="227" t="s">
        <v>37</v>
      </c>
      <c r="AY1261" s="228" t="s">
        <v>108</v>
      </c>
    </row>
    <row r="1262" spans="2:65" s="227" customFormat="1" x14ac:dyDescent="0.3">
      <c r="B1262" s="232"/>
      <c r="D1262" s="240" t="s">
        <v>117</v>
      </c>
      <c r="F1262" s="238" t="s">
        <v>1684</v>
      </c>
      <c r="H1262" s="237">
        <v>58.926000000000002</v>
      </c>
      <c r="I1262" s="233"/>
      <c r="L1262" s="232"/>
      <c r="M1262" s="231"/>
      <c r="N1262" s="230"/>
      <c r="O1262" s="230"/>
      <c r="P1262" s="230"/>
      <c r="Q1262" s="230"/>
      <c r="R1262" s="230"/>
      <c r="S1262" s="230"/>
      <c r="T1262" s="229"/>
      <c r="AT1262" s="228" t="s">
        <v>117</v>
      </c>
      <c r="AU1262" s="228" t="s">
        <v>42</v>
      </c>
      <c r="AV1262" s="227" t="s">
        <v>42</v>
      </c>
      <c r="AW1262" s="227" t="s">
        <v>2</v>
      </c>
      <c r="AX1262" s="227" t="s">
        <v>38</v>
      </c>
      <c r="AY1262" s="228" t="s">
        <v>108</v>
      </c>
    </row>
    <row r="1263" spans="2:65" s="188" customFormat="1" ht="22.5" customHeight="1" x14ac:dyDescent="0.3">
      <c r="B1263" s="207"/>
      <c r="C1263" s="206" t="s">
        <v>1738</v>
      </c>
      <c r="D1263" s="206" t="s">
        <v>110</v>
      </c>
      <c r="E1263" s="205" t="s">
        <v>1686</v>
      </c>
      <c r="F1263" s="200" t="s">
        <v>1687</v>
      </c>
      <c r="G1263" s="204" t="s">
        <v>170</v>
      </c>
      <c r="H1263" s="203">
        <v>0.95699999999999996</v>
      </c>
      <c r="I1263" s="202"/>
      <c r="J1263" s="201">
        <f>ROUND(I1263*H1263,2)</f>
        <v>0</v>
      </c>
      <c r="K1263" s="200" t="s">
        <v>114</v>
      </c>
      <c r="L1263" s="189"/>
      <c r="M1263" s="199" t="s">
        <v>1</v>
      </c>
      <c r="N1263" s="224" t="s">
        <v>26</v>
      </c>
      <c r="O1263" s="223"/>
      <c r="P1263" s="222">
        <f>O1263*H1263</f>
        <v>0</v>
      </c>
      <c r="Q1263" s="222">
        <v>0</v>
      </c>
      <c r="R1263" s="222">
        <f>Q1263*H1263</f>
        <v>0</v>
      </c>
      <c r="S1263" s="222">
        <v>0</v>
      </c>
      <c r="T1263" s="221">
        <f>S1263*H1263</f>
        <v>0</v>
      </c>
      <c r="AR1263" s="193" t="s">
        <v>195</v>
      </c>
      <c r="AT1263" s="193" t="s">
        <v>110</v>
      </c>
      <c r="AU1263" s="193" t="s">
        <v>42</v>
      </c>
      <c r="AY1263" s="193" t="s">
        <v>108</v>
      </c>
      <c r="BE1263" s="194">
        <f>IF(N1263="základní",J1263,0)</f>
        <v>0</v>
      </c>
      <c r="BF1263" s="194">
        <f>IF(N1263="snížená",J1263,0)</f>
        <v>0</v>
      </c>
      <c r="BG1263" s="194">
        <f>IF(N1263="zákl. přenesená",J1263,0)</f>
        <v>0</v>
      </c>
      <c r="BH1263" s="194">
        <f>IF(N1263="sníž. přenesená",J1263,0)</f>
        <v>0</v>
      </c>
      <c r="BI1263" s="194">
        <f>IF(N1263="nulová",J1263,0)</f>
        <v>0</v>
      </c>
      <c r="BJ1263" s="193" t="s">
        <v>38</v>
      </c>
      <c r="BK1263" s="194">
        <f>ROUND(I1263*H1263,2)</f>
        <v>0</v>
      </c>
      <c r="BL1263" s="193" t="s">
        <v>195</v>
      </c>
      <c r="BM1263" s="193" t="s">
        <v>1688</v>
      </c>
    </row>
    <row r="1264" spans="2:65" s="208" customFormat="1" ht="29.85" customHeight="1" x14ac:dyDescent="0.3">
      <c r="B1264" s="216"/>
      <c r="D1264" s="220" t="s">
        <v>36</v>
      </c>
      <c r="E1264" s="219" t="s">
        <v>1689</v>
      </c>
      <c r="F1264" s="219" t="s">
        <v>1690</v>
      </c>
      <c r="I1264" s="218"/>
      <c r="J1264" s="217">
        <f>BK1264</f>
        <v>0</v>
      </c>
      <c r="L1264" s="216"/>
      <c r="M1264" s="215"/>
      <c r="N1264" s="213"/>
      <c r="O1264" s="213"/>
      <c r="P1264" s="214">
        <f>SUM(P1265:P1289)</f>
        <v>0</v>
      </c>
      <c r="Q1264" s="213"/>
      <c r="R1264" s="214">
        <f>SUM(R1265:R1289)</f>
        <v>3.8305000000000002</v>
      </c>
      <c r="S1264" s="213"/>
      <c r="T1264" s="212">
        <f>SUM(T1265:T1289)</f>
        <v>0.86719999999999986</v>
      </c>
      <c r="AR1264" s="210" t="s">
        <v>42</v>
      </c>
      <c r="AT1264" s="211" t="s">
        <v>36</v>
      </c>
      <c r="AU1264" s="211" t="s">
        <v>38</v>
      </c>
      <c r="AY1264" s="210" t="s">
        <v>108</v>
      </c>
      <c r="BK1264" s="209">
        <f>SUM(BK1265:BK1289)</f>
        <v>0</v>
      </c>
    </row>
    <row r="1265" spans="2:65" s="188" customFormat="1" ht="22.5" customHeight="1" x14ac:dyDescent="0.3">
      <c r="B1265" s="207"/>
      <c r="C1265" s="206" t="s">
        <v>1742</v>
      </c>
      <c r="D1265" s="206" t="s">
        <v>110</v>
      </c>
      <c r="E1265" s="205" t="s">
        <v>1692</v>
      </c>
      <c r="F1265" s="200" t="s">
        <v>1693</v>
      </c>
      <c r="G1265" s="204" t="s">
        <v>233</v>
      </c>
      <c r="H1265" s="203">
        <v>1</v>
      </c>
      <c r="I1265" s="202"/>
      <c r="J1265" s="201">
        <f>ROUND(I1265*H1265,2)</f>
        <v>0</v>
      </c>
      <c r="K1265" s="200" t="s">
        <v>1</v>
      </c>
      <c r="L1265" s="189"/>
      <c r="M1265" s="199" t="s">
        <v>1</v>
      </c>
      <c r="N1265" s="224" t="s">
        <v>26</v>
      </c>
      <c r="O1265" s="223"/>
      <c r="P1265" s="222">
        <f>O1265*H1265</f>
        <v>0</v>
      </c>
      <c r="Q1265" s="222">
        <v>0</v>
      </c>
      <c r="R1265" s="222">
        <f>Q1265*H1265</f>
        <v>0</v>
      </c>
      <c r="S1265" s="222">
        <v>1.6E-2</v>
      </c>
      <c r="T1265" s="221">
        <f>S1265*H1265</f>
        <v>1.6E-2</v>
      </c>
      <c r="AR1265" s="193" t="s">
        <v>195</v>
      </c>
      <c r="AT1265" s="193" t="s">
        <v>110</v>
      </c>
      <c r="AU1265" s="193" t="s">
        <v>42</v>
      </c>
      <c r="AY1265" s="193" t="s">
        <v>108</v>
      </c>
      <c r="BE1265" s="194">
        <f>IF(N1265="základní",J1265,0)</f>
        <v>0</v>
      </c>
      <c r="BF1265" s="194">
        <f>IF(N1265="snížená",J1265,0)</f>
        <v>0</v>
      </c>
      <c r="BG1265" s="194">
        <f>IF(N1265="zákl. přenesená",J1265,0)</f>
        <v>0</v>
      </c>
      <c r="BH1265" s="194">
        <f>IF(N1265="sníž. přenesená",J1265,0)</f>
        <v>0</v>
      </c>
      <c r="BI1265" s="194">
        <f>IF(N1265="nulová",J1265,0)</f>
        <v>0</v>
      </c>
      <c r="BJ1265" s="193" t="s">
        <v>38</v>
      </c>
      <c r="BK1265" s="194">
        <f>ROUND(I1265*H1265,2)</f>
        <v>0</v>
      </c>
      <c r="BL1265" s="193" t="s">
        <v>195</v>
      </c>
      <c r="BM1265" s="193" t="s">
        <v>1694</v>
      </c>
    </row>
    <row r="1266" spans="2:65" s="188" customFormat="1" ht="22.5" customHeight="1" x14ac:dyDescent="0.3">
      <c r="B1266" s="207"/>
      <c r="C1266" s="206" t="s">
        <v>1746</v>
      </c>
      <c r="D1266" s="206" t="s">
        <v>110</v>
      </c>
      <c r="E1266" s="205" t="s">
        <v>1696</v>
      </c>
      <c r="F1266" s="200" t="s">
        <v>1697</v>
      </c>
      <c r="G1266" s="204" t="s">
        <v>400</v>
      </c>
      <c r="H1266" s="203">
        <v>10.199999999999999</v>
      </c>
      <c r="I1266" s="202"/>
      <c r="J1266" s="201">
        <f>ROUND(I1266*H1266,2)</f>
        <v>0</v>
      </c>
      <c r="K1266" s="200" t="s">
        <v>114</v>
      </c>
      <c r="L1266" s="189"/>
      <c r="M1266" s="199" t="s">
        <v>1</v>
      </c>
      <c r="N1266" s="224" t="s">
        <v>26</v>
      </c>
      <c r="O1266" s="223"/>
      <c r="P1266" s="222">
        <f>O1266*H1266</f>
        <v>0</v>
      </c>
      <c r="Q1266" s="222">
        <v>0</v>
      </c>
      <c r="R1266" s="222">
        <f>Q1266*H1266</f>
        <v>0</v>
      </c>
      <c r="S1266" s="222">
        <v>1.6E-2</v>
      </c>
      <c r="T1266" s="221">
        <f>S1266*H1266</f>
        <v>0.16319999999999998</v>
      </c>
      <c r="AR1266" s="193" t="s">
        <v>195</v>
      </c>
      <c r="AT1266" s="193" t="s">
        <v>110</v>
      </c>
      <c r="AU1266" s="193" t="s">
        <v>42</v>
      </c>
      <c r="AY1266" s="193" t="s">
        <v>108</v>
      </c>
      <c r="BE1266" s="194">
        <f>IF(N1266="základní",J1266,0)</f>
        <v>0</v>
      </c>
      <c r="BF1266" s="194">
        <f>IF(N1266="snížená",J1266,0)</f>
        <v>0</v>
      </c>
      <c r="BG1266" s="194">
        <f>IF(N1266="zákl. přenesená",J1266,0)</f>
        <v>0</v>
      </c>
      <c r="BH1266" s="194">
        <f>IF(N1266="sníž. přenesená",J1266,0)</f>
        <v>0</v>
      </c>
      <c r="BI1266" s="194">
        <f>IF(N1266="nulová",J1266,0)</f>
        <v>0</v>
      </c>
      <c r="BJ1266" s="193" t="s">
        <v>38</v>
      </c>
      <c r="BK1266" s="194">
        <f>ROUND(I1266*H1266,2)</f>
        <v>0</v>
      </c>
      <c r="BL1266" s="193" t="s">
        <v>195</v>
      </c>
      <c r="BM1266" s="193" t="s">
        <v>1698</v>
      </c>
    </row>
    <row r="1267" spans="2:65" s="257" customFormat="1" x14ac:dyDescent="0.3">
      <c r="B1267" s="262"/>
      <c r="D1267" s="236" t="s">
        <v>117</v>
      </c>
      <c r="E1267" s="258" t="s">
        <v>1</v>
      </c>
      <c r="F1267" s="264" t="s">
        <v>1651</v>
      </c>
      <c r="H1267" s="258" t="s">
        <v>1</v>
      </c>
      <c r="I1267" s="263"/>
      <c r="L1267" s="262"/>
      <c r="M1267" s="261"/>
      <c r="N1267" s="260"/>
      <c r="O1267" s="260"/>
      <c r="P1267" s="260"/>
      <c r="Q1267" s="260"/>
      <c r="R1267" s="260"/>
      <c r="S1267" s="260"/>
      <c r="T1267" s="259"/>
      <c r="AT1267" s="258" t="s">
        <v>117</v>
      </c>
      <c r="AU1267" s="258" t="s">
        <v>42</v>
      </c>
      <c r="AV1267" s="257" t="s">
        <v>38</v>
      </c>
      <c r="AW1267" s="257" t="s">
        <v>19</v>
      </c>
      <c r="AX1267" s="257" t="s">
        <v>37</v>
      </c>
      <c r="AY1267" s="258" t="s">
        <v>108</v>
      </c>
    </row>
    <row r="1268" spans="2:65" s="227" customFormat="1" x14ac:dyDescent="0.3">
      <c r="B1268" s="232"/>
      <c r="D1268" s="236" t="s">
        <v>117</v>
      </c>
      <c r="E1268" s="228" t="s">
        <v>1</v>
      </c>
      <c r="F1268" s="235" t="s">
        <v>1699</v>
      </c>
      <c r="H1268" s="234">
        <v>4.4000000000000004</v>
      </c>
      <c r="I1268" s="233"/>
      <c r="L1268" s="232"/>
      <c r="M1268" s="231"/>
      <c r="N1268" s="230"/>
      <c r="O1268" s="230"/>
      <c r="P1268" s="230"/>
      <c r="Q1268" s="230"/>
      <c r="R1268" s="230"/>
      <c r="S1268" s="230"/>
      <c r="T1268" s="229"/>
      <c r="AT1268" s="228" t="s">
        <v>117</v>
      </c>
      <c r="AU1268" s="228" t="s">
        <v>42</v>
      </c>
      <c r="AV1268" s="227" t="s">
        <v>42</v>
      </c>
      <c r="AW1268" s="227" t="s">
        <v>19</v>
      </c>
      <c r="AX1268" s="227" t="s">
        <v>37</v>
      </c>
      <c r="AY1268" s="228" t="s">
        <v>108</v>
      </c>
    </row>
    <row r="1269" spans="2:65" s="227" customFormat="1" x14ac:dyDescent="0.3">
      <c r="B1269" s="232"/>
      <c r="D1269" s="236" t="s">
        <v>117</v>
      </c>
      <c r="E1269" s="228" t="s">
        <v>1</v>
      </c>
      <c r="F1269" s="235" t="s">
        <v>1700</v>
      </c>
      <c r="H1269" s="234">
        <v>4.5</v>
      </c>
      <c r="I1269" s="233"/>
      <c r="L1269" s="232"/>
      <c r="M1269" s="231"/>
      <c r="N1269" s="230"/>
      <c r="O1269" s="230"/>
      <c r="P1269" s="230"/>
      <c r="Q1269" s="230"/>
      <c r="R1269" s="230"/>
      <c r="S1269" s="230"/>
      <c r="T1269" s="229"/>
      <c r="AT1269" s="228" t="s">
        <v>117</v>
      </c>
      <c r="AU1269" s="228" t="s">
        <v>42</v>
      </c>
      <c r="AV1269" s="227" t="s">
        <v>42</v>
      </c>
      <c r="AW1269" s="227" t="s">
        <v>19</v>
      </c>
      <c r="AX1269" s="227" t="s">
        <v>37</v>
      </c>
      <c r="AY1269" s="228" t="s">
        <v>108</v>
      </c>
    </row>
    <row r="1270" spans="2:65" s="227" customFormat="1" x14ac:dyDescent="0.3">
      <c r="B1270" s="232"/>
      <c r="D1270" s="240" t="s">
        <v>117</v>
      </c>
      <c r="E1270" s="239" t="s">
        <v>1</v>
      </c>
      <c r="F1270" s="238" t="s">
        <v>1701</v>
      </c>
      <c r="H1270" s="237">
        <v>1.3</v>
      </c>
      <c r="I1270" s="233"/>
      <c r="L1270" s="232"/>
      <c r="M1270" s="231"/>
      <c r="N1270" s="230"/>
      <c r="O1270" s="230"/>
      <c r="P1270" s="230"/>
      <c r="Q1270" s="230"/>
      <c r="R1270" s="230"/>
      <c r="S1270" s="230"/>
      <c r="T1270" s="229"/>
      <c r="AT1270" s="228" t="s">
        <v>117</v>
      </c>
      <c r="AU1270" s="228" t="s">
        <v>42</v>
      </c>
      <c r="AV1270" s="227" t="s">
        <v>42</v>
      </c>
      <c r="AW1270" s="227" t="s">
        <v>19</v>
      </c>
      <c r="AX1270" s="227" t="s">
        <v>37</v>
      </c>
      <c r="AY1270" s="228" t="s">
        <v>108</v>
      </c>
    </row>
    <row r="1271" spans="2:65" s="188" customFormat="1" ht="22.5" customHeight="1" x14ac:dyDescent="0.3">
      <c r="B1271" s="207"/>
      <c r="C1271" s="206" t="s">
        <v>1751</v>
      </c>
      <c r="D1271" s="206" t="s">
        <v>110</v>
      </c>
      <c r="E1271" s="205" t="s">
        <v>1703</v>
      </c>
      <c r="F1271" s="200" t="s">
        <v>1704</v>
      </c>
      <c r="G1271" s="204" t="s">
        <v>285</v>
      </c>
      <c r="H1271" s="203">
        <v>3</v>
      </c>
      <c r="I1271" s="202"/>
      <c r="J1271" s="201">
        <f>ROUND(I1271*H1271,2)</f>
        <v>0</v>
      </c>
      <c r="K1271" s="200" t="s">
        <v>1</v>
      </c>
      <c r="L1271" s="189"/>
      <c r="M1271" s="199" t="s">
        <v>1</v>
      </c>
      <c r="N1271" s="224" t="s">
        <v>26</v>
      </c>
      <c r="O1271" s="223"/>
      <c r="P1271" s="222">
        <f>O1271*H1271</f>
        <v>0</v>
      </c>
      <c r="Q1271" s="222">
        <v>0</v>
      </c>
      <c r="R1271" s="222">
        <f>Q1271*H1271</f>
        <v>0</v>
      </c>
      <c r="S1271" s="222">
        <v>1.6E-2</v>
      </c>
      <c r="T1271" s="221">
        <f>S1271*H1271</f>
        <v>4.8000000000000001E-2</v>
      </c>
      <c r="AR1271" s="193" t="s">
        <v>195</v>
      </c>
      <c r="AT1271" s="193" t="s">
        <v>110</v>
      </c>
      <c r="AU1271" s="193" t="s">
        <v>42</v>
      </c>
      <c r="AY1271" s="193" t="s">
        <v>108</v>
      </c>
      <c r="BE1271" s="194">
        <f>IF(N1271="základní",J1271,0)</f>
        <v>0</v>
      </c>
      <c r="BF1271" s="194">
        <f>IF(N1271="snížená",J1271,0)</f>
        <v>0</v>
      </c>
      <c r="BG1271" s="194">
        <f>IF(N1271="zákl. přenesená",J1271,0)</f>
        <v>0</v>
      </c>
      <c r="BH1271" s="194">
        <f>IF(N1271="sníž. přenesená",J1271,0)</f>
        <v>0</v>
      </c>
      <c r="BI1271" s="194">
        <f>IF(N1271="nulová",J1271,0)</f>
        <v>0</v>
      </c>
      <c r="BJ1271" s="193" t="s">
        <v>38</v>
      </c>
      <c r="BK1271" s="194">
        <f>ROUND(I1271*H1271,2)</f>
        <v>0</v>
      </c>
      <c r="BL1271" s="193" t="s">
        <v>195</v>
      </c>
      <c r="BM1271" s="193" t="s">
        <v>1705</v>
      </c>
    </row>
    <row r="1272" spans="2:65" s="188" customFormat="1" ht="22.5" customHeight="1" x14ac:dyDescent="0.3">
      <c r="B1272" s="207"/>
      <c r="C1272" s="206" t="s">
        <v>1755</v>
      </c>
      <c r="D1272" s="206" t="s">
        <v>110</v>
      </c>
      <c r="E1272" s="205" t="s">
        <v>1707</v>
      </c>
      <c r="F1272" s="200" t="s">
        <v>1708</v>
      </c>
      <c r="G1272" s="204" t="s">
        <v>285</v>
      </c>
      <c r="H1272" s="203">
        <v>14</v>
      </c>
      <c r="I1272" s="202"/>
      <c r="J1272" s="201">
        <f>ROUND(I1272*H1272,2)</f>
        <v>0</v>
      </c>
      <c r="K1272" s="200" t="s">
        <v>1</v>
      </c>
      <c r="L1272" s="189"/>
      <c r="M1272" s="199" t="s">
        <v>1</v>
      </c>
      <c r="N1272" s="224" t="s">
        <v>26</v>
      </c>
      <c r="O1272" s="223"/>
      <c r="P1272" s="222">
        <f>O1272*H1272</f>
        <v>0</v>
      </c>
      <c r="Q1272" s="222">
        <v>0</v>
      </c>
      <c r="R1272" s="222">
        <f>Q1272*H1272</f>
        <v>0</v>
      </c>
      <c r="S1272" s="222">
        <v>1.6E-2</v>
      </c>
      <c r="T1272" s="221">
        <f>S1272*H1272</f>
        <v>0.224</v>
      </c>
      <c r="AR1272" s="193" t="s">
        <v>195</v>
      </c>
      <c r="AT1272" s="193" t="s">
        <v>110</v>
      </c>
      <c r="AU1272" s="193" t="s">
        <v>42</v>
      </c>
      <c r="AY1272" s="193" t="s">
        <v>108</v>
      </c>
      <c r="BE1272" s="194">
        <f>IF(N1272="základní",J1272,0)</f>
        <v>0</v>
      </c>
      <c r="BF1272" s="194">
        <f>IF(N1272="snížená",J1272,0)</f>
        <v>0</v>
      </c>
      <c r="BG1272" s="194">
        <f>IF(N1272="zákl. přenesená",J1272,0)</f>
        <v>0</v>
      </c>
      <c r="BH1272" s="194">
        <f>IF(N1272="sníž. přenesená",J1272,0)</f>
        <v>0</v>
      </c>
      <c r="BI1272" s="194">
        <f>IF(N1272="nulová",J1272,0)</f>
        <v>0</v>
      </c>
      <c r="BJ1272" s="193" t="s">
        <v>38</v>
      </c>
      <c r="BK1272" s="194">
        <f>ROUND(I1272*H1272,2)</f>
        <v>0</v>
      </c>
      <c r="BL1272" s="193" t="s">
        <v>195</v>
      </c>
      <c r="BM1272" s="193" t="s">
        <v>1709</v>
      </c>
    </row>
    <row r="1273" spans="2:65" s="188" customFormat="1" ht="31.5" customHeight="1" x14ac:dyDescent="0.3">
      <c r="B1273" s="207"/>
      <c r="C1273" s="206" t="s">
        <v>1759</v>
      </c>
      <c r="D1273" s="206" t="s">
        <v>110</v>
      </c>
      <c r="E1273" s="205" t="s">
        <v>1711</v>
      </c>
      <c r="F1273" s="200" t="s">
        <v>1712</v>
      </c>
      <c r="G1273" s="204" t="s">
        <v>285</v>
      </c>
      <c r="H1273" s="203">
        <v>6</v>
      </c>
      <c r="I1273" s="202"/>
      <c r="J1273" s="201">
        <f>ROUND(I1273*H1273,2)</f>
        <v>0</v>
      </c>
      <c r="K1273" s="200" t="s">
        <v>1</v>
      </c>
      <c r="L1273" s="189"/>
      <c r="M1273" s="199" t="s">
        <v>1</v>
      </c>
      <c r="N1273" s="224" t="s">
        <v>26</v>
      </c>
      <c r="O1273" s="223"/>
      <c r="P1273" s="222">
        <f>O1273*H1273</f>
        <v>0</v>
      </c>
      <c r="Q1273" s="222">
        <v>0</v>
      </c>
      <c r="R1273" s="222">
        <f>Q1273*H1273</f>
        <v>0</v>
      </c>
      <c r="S1273" s="222">
        <v>1.6E-2</v>
      </c>
      <c r="T1273" s="221">
        <f>S1273*H1273</f>
        <v>9.6000000000000002E-2</v>
      </c>
      <c r="AR1273" s="193" t="s">
        <v>195</v>
      </c>
      <c r="AT1273" s="193" t="s">
        <v>110</v>
      </c>
      <c r="AU1273" s="193" t="s">
        <v>42</v>
      </c>
      <c r="AY1273" s="193" t="s">
        <v>108</v>
      </c>
      <c r="BE1273" s="194">
        <f>IF(N1273="základní",J1273,0)</f>
        <v>0</v>
      </c>
      <c r="BF1273" s="194">
        <f>IF(N1273="snížená",J1273,0)</f>
        <v>0</v>
      </c>
      <c r="BG1273" s="194">
        <f>IF(N1273="zákl. přenesená",J1273,0)</f>
        <v>0</v>
      </c>
      <c r="BH1273" s="194">
        <f>IF(N1273="sníž. přenesená",J1273,0)</f>
        <v>0</v>
      </c>
      <c r="BI1273" s="194">
        <f>IF(N1273="nulová",J1273,0)</f>
        <v>0</v>
      </c>
      <c r="BJ1273" s="193" t="s">
        <v>38</v>
      </c>
      <c r="BK1273" s="194">
        <f>ROUND(I1273*H1273,2)</f>
        <v>0</v>
      </c>
      <c r="BL1273" s="193" t="s">
        <v>195</v>
      </c>
      <c r="BM1273" s="193" t="s">
        <v>1713</v>
      </c>
    </row>
    <row r="1274" spans="2:65" s="188" customFormat="1" ht="31.5" customHeight="1" x14ac:dyDescent="0.3">
      <c r="B1274" s="207"/>
      <c r="C1274" s="206" t="s">
        <v>1765</v>
      </c>
      <c r="D1274" s="206" t="s">
        <v>110</v>
      </c>
      <c r="E1274" s="205" t="s">
        <v>1715</v>
      </c>
      <c r="F1274" s="200" t="s">
        <v>1716</v>
      </c>
      <c r="G1274" s="204" t="s">
        <v>285</v>
      </c>
      <c r="H1274" s="203">
        <v>6</v>
      </c>
      <c r="I1274" s="202"/>
      <c r="J1274" s="201">
        <f>ROUND(I1274*H1274,2)</f>
        <v>0</v>
      </c>
      <c r="K1274" s="200" t="s">
        <v>1</v>
      </c>
      <c r="L1274" s="189"/>
      <c r="M1274" s="199" t="s">
        <v>1</v>
      </c>
      <c r="N1274" s="224" t="s">
        <v>26</v>
      </c>
      <c r="O1274" s="223"/>
      <c r="P1274" s="222">
        <f>O1274*H1274</f>
        <v>0</v>
      </c>
      <c r="Q1274" s="222">
        <v>0</v>
      </c>
      <c r="R1274" s="222">
        <f>Q1274*H1274</f>
        <v>0</v>
      </c>
      <c r="S1274" s="222">
        <v>1.6E-2</v>
      </c>
      <c r="T1274" s="221">
        <f>S1274*H1274</f>
        <v>9.6000000000000002E-2</v>
      </c>
      <c r="AR1274" s="193" t="s">
        <v>195</v>
      </c>
      <c r="AT1274" s="193" t="s">
        <v>110</v>
      </c>
      <c r="AU1274" s="193" t="s">
        <v>42</v>
      </c>
      <c r="AY1274" s="193" t="s">
        <v>108</v>
      </c>
      <c r="BE1274" s="194">
        <f>IF(N1274="základní",J1274,0)</f>
        <v>0</v>
      </c>
      <c r="BF1274" s="194">
        <f>IF(N1274="snížená",J1274,0)</f>
        <v>0</v>
      </c>
      <c r="BG1274" s="194">
        <f>IF(N1274="zákl. přenesená",J1274,0)</f>
        <v>0</v>
      </c>
      <c r="BH1274" s="194">
        <f>IF(N1274="sníž. přenesená",J1274,0)</f>
        <v>0</v>
      </c>
      <c r="BI1274" s="194">
        <f>IF(N1274="nulová",J1274,0)</f>
        <v>0</v>
      </c>
      <c r="BJ1274" s="193" t="s">
        <v>38</v>
      </c>
      <c r="BK1274" s="194">
        <f>ROUND(I1274*H1274,2)</f>
        <v>0</v>
      </c>
      <c r="BL1274" s="193" t="s">
        <v>195</v>
      </c>
      <c r="BM1274" s="193" t="s">
        <v>1717</v>
      </c>
    </row>
    <row r="1275" spans="2:65" s="188" customFormat="1" ht="31.5" customHeight="1" x14ac:dyDescent="0.3">
      <c r="B1275" s="207"/>
      <c r="C1275" s="206" t="s">
        <v>1770</v>
      </c>
      <c r="D1275" s="206" t="s">
        <v>110</v>
      </c>
      <c r="E1275" s="205" t="s">
        <v>1719</v>
      </c>
      <c r="F1275" s="200" t="s">
        <v>1720</v>
      </c>
      <c r="G1275" s="204" t="s">
        <v>285</v>
      </c>
      <c r="H1275" s="203">
        <v>5</v>
      </c>
      <c r="I1275" s="202"/>
      <c r="J1275" s="201">
        <f>ROUND(I1275*H1275,2)</f>
        <v>0</v>
      </c>
      <c r="K1275" s="200" t="s">
        <v>1</v>
      </c>
      <c r="L1275" s="189"/>
      <c r="M1275" s="199" t="s">
        <v>1</v>
      </c>
      <c r="N1275" s="224" t="s">
        <v>26</v>
      </c>
      <c r="O1275" s="223"/>
      <c r="P1275" s="222">
        <f>O1275*H1275</f>
        <v>0</v>
      </c>
      <c r="Q1275" s="222">
        <v>0</v>
      </c>
      <c r="R1275" s="222">
        <f>Q1275*H1275</f>
        <v>0</v>
      </c>
      <c r="S1275" s="222">
        <v>1.6E-2</v>
      </c>
      <c r="T1275" s="221">
        <f>S1275*H1275</f>
        <v>0.08</v>
      </c>
      <c r="AR1275" s="193" t="s">
        <v>195</v>
      </c>
      <c r="AT1275" s="193" t="s">
        <v>110</v>
      </c>
      <c r="AU1275" s="193" t="s">
        <v>42</v>
      </c>
      <c r="AY1275" s="193" t="s">
        <v>108</v>
      </c>
      <c r="BE1275" s="194">
        <f>IF(N1275="základní",J1275,0)</f>
        <v>0</v>
      </c>
      <c r="BF1275" s="194">
        <f>IF(N1275="snížená",J1275,0)</f>
        <v>0</v>
      </c>
      <c r="BG1275" s="194">
        <f>IF(N1275="zákl. přenesená",J1275,0)</f>
        <v>0</v>
      </c>
      <c r="BH1275" s="194">
        <f>IF(N1275="sníž. přenesená",J1275,0)</f>
        <v>0</v>
      </c>
      <c r="BI1275" s="194">
        <f>IF(N1275="nulová",J1275,0)</f>
        <v>0</v>
      </c>
      <c r="BJ1275" s="193" t="s">
        <v>38</v>
      </c>
      <c r="BK1275" s="194">
        <f>ROUND(I1275*H1275,2)</f>
        <v>0</v>
      </c>
      <c r="BL1275" s="193" t="s">
        <v>195</v>
      </c>
      <c r="BM1275" s="193" t="s">
        <v>1721</v>
      </c>
    </row>
    <row r="1276" spans="2:65" s="188" customFormat="1" ht="31.5" customHeight="1" x14ac:dyDescent="0.3">
      <c r="B1276" s="207"/>
      <c r="C1276" s="206" t="s">
        <v>1776</v>
      </c>
      <c r="D1276" s="206" t="s">
        <v>110</v>
      </c>
      <c r="E1276" s="205" t="s">
        <v>1723</v>
      </c>
      <c r="F1276" s="200" t="s">
        <v>1724</v>
      </c>
      <c r="G1276" s="204" t="s">
        <v>285</v>
      </c>
      <c r="H1276" s="203">
        <v>3</v>
      </c>
      <c r="I1276" s="202"/>
      <c r="J1276" s="201">
        <f>ROUND(I1276*H1276,2)</f>
        <v>0</v>
      </c>
      <c r="K1276" s="200" t="s">
        <v>1</v>
      </c>
      <c r="L1276" s="189"/>
      <c r="M1276" s="199" t="s">
        <v>1</v>
      </c>
      <c r="N1276" s="224" t="s">
        <v>26</v>
      </c>
      <c r="O1276" s="223"/>
      <c r="P1276" s="222">
        <f>O1276*H1276</f>
        <v>0</v>
      </c>
      <c r="Q1276" s="222">
        <v>0.02</v>
      </c>
      <c r="R1276" s="222">
        <f>Q1276*H1276</f>
        <v>0.06</v>
      </c>
      <c r="S1276" s="222">
        <v>1.6E-2</v>
      </c>
      <c r="T1276" s="221">
        <f>S1276*H1276</f>
        <v>4.8000000000000001E-2</v>
      </c>
      <c r="AR1276" s="193" t="s">
        <v>195</v>
      </c>
      <c r="AT1276" s="193" t="s">
        <v>110</v>
      </c>
      <c r="AU1276" s="193" t="s">
        <v>42</v>
      </c>
      <c r="AY1276" s="193" t="s">
        <v>108</v>
      </c>
      <c r="BE1276" s="194">
        <f>IF(N1276="základní",J1276,0)</f>
        <v>0</v>
      </c>
      <c r="BF1276" s="194">
        <f>IF(N1276="snížená",J1276,0)</f>
        <v>0</v>
      </c>
      <c r="BG1276" s="194">
        <f>IF(N1276="zákl. přenesená",J1276,0)</f>
        <v>0</v>
      </c>
      <c r="BH1276" s="194">
        <f>IF(N1276="sníž. přenesená",J1276,0)</f>
        <v>0</v>
      </c>
      <c r="BI1276" s="194">
        <f>IF(N1276="nulová",J1276,0)</f>
        <v>0</v>
      </c>
      <c r="BJ1276" s="193" t="s">
        <v>38</v>
      </c>
      <c r="BK1276" s="194">
        <f>ROUND(I1276*H1276,2)</f>
        <v>0</v>
      </c>
      <c r="BL1276" s="193" t="s">
        <v>195</v>
      </c>
      <c r="BM1276" s="193" t="s">
        <v>1725</v>
      </c>
    </row>
    <row r="1277" spans="2:65" s="188" customFormat="1" ht="40.5" x14ac:dyDescent="0.3">
      <c r="B1277" s="189"/>
      <c r="D1277" s="236" t="s">
        <v>250</v>
      </c>
      <c r="F1277" s="256" t="s">
        <v>1726</v>
      </c>
      <c r="I1277" s="255"/>
      <c r="L1277" s="189"/>
      <c r="M1277" s="254"/>
      <c r="N1277" s="223"/>
      <c r="O1277" s="223"/>
      <c r="P1277" s="223"/>
      <c r="Q1277" s="223"/>
      <c r="R1277" s="223"/>
      <c r="S1277" s="223"/>
      <c r="T1277" s="253"/>
      <c r="AT1277" s="193" t="s">
        <v>250</v>
      </c>
      <c r="AU1277" s="193" t="s">
        <v>42</v>
      </c>
    </row>
    <row r="1278" spans="2:65" s="227" customFormat="1" x14ac:dyDescent="0.3">
      <c r="B1278" s="232"/>
      <c r="D1278" s="240" t="s">
        <v>117</v>
      </c>
      <c r="E1278" s="239" t="s">
        <v>1</v>
      </c>
      <c r="F1278" s="238" t="s">
        <v>1727</v>
      </c>
      <c r="H1278" s="237">
        <v>3</v>
      </c>
      <c r="I1278" s="233"/>
      <c r="L1278" s="232"/>
      <c r="M1278" s="231"/>
      <c r="N1278" s="230"/>
      <c r="O1278" s="230"/>
      <c r="P1278" s="230"/>
      <c r="Q1278" s="230"/>
      <c r="R1278" s="230"/>
      <c r="S1278" s="230"/>
      <c r="T1278" s="229"/>
      <c r="AT1278" s="228" t="s">
        <v>117</v>
      </c>
      <c r="AU1278" s="228" t="s">
        <v>42</v>
      </c>
      <c r="AV1278" s="227" t="s">
        <v>42</v>
      </c>
      <c r="AW1278" s="227" t="s">
        <v>19</v>
      </c>
      <c r="AX1278" s="227" t="s">
        <v>37</v>
      </c>
      <c r="AY1278" s="228" t="s">
        <v>108</v>
      </c>
    </row>
    <row r="1279" spans="2:65" s="188" customFormat="1" ht="22.5" customHeight="1" x14ac:dyDescent="0.3">
      <c r="B1279" s="207"/>
      <c r="C1279" s="206" t="s">
        <v>1783</v>
      </c>
      <c r="D1279" s="206" t="s">
        <v>110</v>
      </c>
      <c r="E1279" s="205" t="s">
        <v>1729</v>
      </c>
      <c r="F1279" s="200" t="s">
        <v>1730</v>
      </c>
      <c r="G1279" s="204" t="s">
        <v>285</v>
      </c>
      <c r="H1279" s="203">
        <v>6</v>
      </c>
      <c r="I1279" s="202"/>
      <c r="J1279" s="201">
        <f>ROUND(I1279*H1279,2)</f>
        <v>0</v>
      </c>
      <c r="K1279" s="200" t="s">
        <v>1</v>
      </c>
      <c r="L1279" s="189"/>
      <c r="M1279" s="199" t="s">
        <v>1</v>
      </c>
      <c r="N1279" s="224" t="s">
        <v>26</v>
      </c>
      <c r="O1279" s="223"/>
      <c r="P1279" s="222">
        <f>O1279*H1279</f>
        <v>0</v>
      </c>
      <c r="Q1279" s="222">
        <v>0.02</v>
      </c>
      <c r="R1279" s="222">
        <f>Q1279*H1279</f>
        <v>0.12</v>
      </c>
      <c r="S1279" s="222">
        <v>1.6E-2</v>
      </c>
      <c r="T1279" s="221">
        <f>S1279*H1279</f>
        <v>9.6000000000000002E-2</v>
      </c>
      <c r="AR1279" s="193" t="s">
        <v>195</v>
      </c>
      <c r="AT1279" s="193" t="s">
        <v>110</v>
      </c>
      <c r="AU1279" s="193" t="s">
        <v>42</v>
      </c>
      <c r="AY1279" s="193" t="s">
        <v>108</v>
      </c>
      <c r="BE1279" s="194">
        <f>IF(N1279="základní",J1279,0)</f>
        <v>0</v>
      </c>
      <c r="BF1279" s="194">
        <f>IF(N1279="snížená",J1279,0)</f>
        <v>0</v>
      </c>
      <c r="BG1279" s="194">
        <f>IF(N1279="zákl. přenesená",J1279,0)</f>
        <v>0</v>
      </c>
      <c r="BH1279" s="194">
        <f>IF(N1279="sníž. přenesená",J1279,0)</f>
        <v>0</v>
      </c>
      <c r="BI1279" s="194">
        <f>IF(N1279="nulová",J1279,0)</f>
        <v>0</v>
      </c>
      <c r="BJ1279" s="193" t="s">
        <v>38</v>
      </c>
      <c r="BK1279" s="194">
        <f>ROUND(I1279*H1279,2)</f>
        <v>0</v>
      </c>
      <c r="BL1279" s="193" t="s">
        <v>195</v>
      </c>
      <c r="BM1279" s="193" t="s">
        <v>1731</v>
      </c>
    </row>
    <row r="1280" spans="2:65" s="227" customFormat="1" x14ac:dyDescent="0.3">
      <c r="B1280" s="232"/>
      <c r="D1280" s="236" t="s">
        <v>117</v>
      </c>
      <c r="E1280" s="228" t="s">
        <v>1</v>
      </c>
      <c r="F1280" s="235" t="s">
        <v>1732</v>
      </c>
      <c r="H1280" s="234">
        <v>1</v>
      </c>
      <c r="I1280" s="233"/>
      <c r="L1280" s="232"/>
      <c r="M1280" s="231"/>
      <c r="N1280" s="230"/>
      <c r="O1280" s="230"/>
      <c r="P1280" s="230"/>
      <c r="Q1280" s="230"/>
      <c r="R1280" s="230"/>
      <c r="S1280" s="230"/>
      <c r="T1280" s="229"/>
      <c r="AT1280" s="228" t="s">
        <v>117</v>
      </c>
      <c r="AU1280" s="228" t="s">
        <v>42</v>
      </c>
      <c r="AV1280" s="227" t="s">
        <v>42</v>
      </c>
      <c r="AW1280" s="227" t="s">
        <v>19</v>
      </c>
      <c r="AX1280" s="227" t="s">
        <v>37</v>
      </c>
      <c r="AY1280" s="228" t="s">
        <v>108</v>
      </c>
    </row>
    <row r="1281" spans="2:65" s="227" customFormat="1" x14ac:dyDescent="0.3">
      <c r="B1281" s="232"/>
      <c r="D1281" s="240" t="s">
        <v>117</v>
      </c>
      <c r="E1281" s="239" t="s">
        <v>1</v>
      </c>
      <c r="F1281" s="238" t="s">
        <v>1733</v>
      </c>
      <c r="H1281" s="237">
        <v>5</v>
      </c>
      <c r="I1281" s="233"/>
      <c r="L1281" s="232"/>
      <c r="M1281" s="231"/>
      <c r="N1281" s="230"/>
      <c r="O1281" s="230"/>
      <c r="P1281" s="230"/>
      <c r="Q1281" s="230"/>
      <c r="R1281" s="230"/>
      <c r="S1281" s="230"/>
      <c r="T1281" s="229"/>
      <c r="AT1281" s="228" t="s">
        <v>117</v>
      </c>
      <c r="AU1281" s="228" t="s">
        <v>42</v>
      </c>
      <c r="AV1281" s="227" t="s">
        <v>42</v>
      </c>
      <c r="AW1281" s="227" t="s">
        <v>19</v>
      </c>
      <c r="AX1281" s="227" t="s">
        <v>37</v>
      </c>
      <c r="AY1281" s="228" t="s">
        <v>108</v>
      </c>
    </row>
    <row r="1282" spans="2:65" s="188" customFormat="1" ht="31.5" customHeight="1" x14ac:dyDescent="0.3">
      <c r="B1282" s="207"/>
      <c r="C1282" s="206" t="s">
        <v>1788</v>
      </c>
      <c r="D1282" s="206" t="s">
        <v>110</v>
      </c>
      <c r="E1282" s="205" t="s">
        <v>1735</v>
      </c>
      <c r="F1282" s="200" t="s">
        <v>1736</v>
      </c>
      <c r="G1282" s="204" t="s">
        <v>285</v>
      </c>
      <c r="H1282" s="203">
        <v>3</v>
      </c>
      <c r="I1282" s="202"/>
      <c r="J1282" s="201">
        <f>ROUND(I1282*H1282,2)</f>
        <v>0</v>
      </c>
      <c r="K1282" s="200" t="s">
        <v>1</v>
      </c>
      <c r="L1282" s="189"/>
      <c r="M1282" s="199" t="s">
        <v>1</v>
      </c>
      <c r="N1282" s="224" t="s">
        <v>26</v>
      </c>
      <c r="O1282" s="223"/>
      <c r="P1282" s="222">
        <f>O1282*H1282</f>
        <v>0</v>
      </c>
      <c r="Q1282" s="222">
        <v>0.05</v>
      </c>
      <c r="R1282" s="222">
        <f>Q1282*H1282</f>
        <v>0.15000000000000002</v>
      </c>
      <c r="S1282" s="222">
        <v>0</v>
      </c>
      <c r="T1282" s="221">
        <f>S1282*H1282</f>
        <v>0</v>
      </c>
      <c r="AR1282" s="193" t="s">
        <v>195</v>
      </c>
      <c r="AT1282" s="193" t="s">
        <v>110</v>
      </c>
      <c r="AU1282" s="193" t="s">
        <v>42</v>
      </c>
      <c r="AY1282" s="193" t="s">
        <v>108</v>
      </c>
      <c r="BE1282" s="194">
        <f>IF(N1282="základní",J1282,0)</f>
        <v>0</v>
      </c>
      <c r="BF1282" s="194">
        <f>IF(N1282="snížená",J1282,0)</f>
        <v>0</v>
      </c>
      <c r="BG1282" s="194">
        <f>IF(N1282="zákl. přenesená",J1282,0)</f>
        <v>0</v>
      </c>
      <c r="BH1282" s="194">
        <f>IF(N1282="sníž. přenesená",J1282,0)</f>
        <v>0</v>
      </c>
      <c r="BI1282" s="194">
        <f>IF(N1282="nulová",J1282,0)</f>
        <v>0</v>
      </c>
      <c r="BJ1282" s="193" t="s">
        <v>38</v>
      </c>
      <c r="BK1282" s="194">
        <f>ROUND(I1282*H1282,2)</f>
        <v>0</v>
      </c>
      <c r="BL1282" s="193" t="s">
        <v>195</v>
      </c>
      <c r="BM1282" s="193" t="s">
        <v>1737</v>
      </c>
    </row>
    <row r="1283" spans="2:65" s="188" customFormat="1" ht="57" customHeight="1" x14ac:dyDescent="0.3">
      <c r="B1283" s="207"/>
      <c r="C1283" s="206" t="s">
        <v>1793</v>
      </c>
      <c r="D1283" s="206" t="s">
        <v>110</v>
      </c>
      <c r="E1283" s="205" t="s">
        <v>1739</v>
      </c>
      <c r="F1283" s="200" t="s">
        <v>1740</v>
      </c>
      <c r="G1283" s="204" t="s">
        <v>285</v>
      </c>
      <c r="H1283" s="203">
        <v>1</v>
      </c>
      <c r="I1283" s="202"/>
      <c r="J1283" s="201">
        <f>ROUND(I1283*H1283,2)</f>
        <v>0</v>
      </c>
      <c r="K1283" s="200" t="s">
        <v>1</v>
      </c>
      <c r="L1283" s="189"/>
      <c r="M1283" s="199" t="s">
        <v>1</v>
      </c>
      <c r="N1283" s="224" t="s">
        <v>26</v>
      </c>
      <c r="O1283" s="223"/>
      <c r="P1283" s="222">
        <f>O1283*H1283</f>
        <v>0</v>
      </c>
      <c r="Q1283" s="222">
        <v>1.1499999999999999</v>
      </c>
      <c r="R1283" s="222">
        <f>Q1283*H1283</f>
        <v>1.1499999999999999</v>
      </c>
      <c r="S1283" s="222">
        <v>0</v>
      </c>
      <c r="T1283" s="221">
        <f>S1283*H1283</f>
        <v>0</v>
      </c>
      <c r="AR1283" s="193" t="s">
        <v>195</v>
      </c>
      <c r="AT1283" s="193" t="s">
        <v>110</v>
      </c>
      <c r="AU1283" s="193" t="s">
        <v>42</v>
      </c>
      <c r="AY1283" s="193" t="s">
        <v>108</v>
      </c>
      <c r="BE1283" s="194">
        <f>IF(N1283="základní",J1283,0)</f>
        <v>0</v>
      </c>
      <c r="BF1283" s="194">
        <f>IF(N1283="snížená",J1283,0)</f>
        <v>0</v>
      </c>
      <c r="BG1283" s="194">
        <f>IF(N1283="zákl. přenesená",J1283,0)</f>
        <v>0</v>
      </c>
      <c r="BH1283" s="194">
        <f>IF(N1283="sníž. přenesená",J1283,0)</f>
        <v>0</v>
      </c>
      <c r="BI1283" s="194">
        <f>IF(N1283="nulová",J1283,0)</f>
        <v>0</v>
      </c>
      <c r="BJ1283" s="193" t="s">
        <v>38</v>
      </c>
      <c r="BK1283" s="194">
        <f>ROUND(I1283*H1283,2)</f>
        <v>0</v>
      </c>
      <c r="BL1283" s="193" t="s">
        <v>195</v>
      </c>
      <c r="BM1283" s="193" t="s">
        <v>1741</v>
      </c>
    </row>
    <row r="1284" spans="2:65" s="188" customFormat="1" ht="44.25" customHeight="1" x14ac:dyDescent="0.3">
      <c r="B1284" s="207"/>
      <c r="C1284" s="206" t="s">
        <v>1798</v>
      </c>
      <c r="D1284" s="206" t="s">
        <v>110</v>
      </c>
      <c r="E1284" s="205" t="s">
        <v>1743</v>
      </c>
      <c r="F1284" s="200" t="s">
        <v>1744</v>
      </c>
      <c r="G1284" s="204" t="s">
        <v>285</v>
      </c>
      <c r="H1284" s="203">
        <v>3</v>
      </c>
      <c r="I1284" s="202"/>
      <c r="J1284" s="201">
        <f>ROUND(I1284*H1284,2)</f>
        <v>0</v>
      </c>
      <c r="K1284" s="200" t="s">
        <v>1</v>
      </c>
      <c r="L1284" s="189"/>
      <c r="M1284" s="199" t="s">
        <v>1</v>
      </c>
      <c r="N1284" s="224" t="s">
        <v>26</v>
      </c>
      <c r="O1284" s="223"/>
      <c r="P1284" s="222">
        <f>O1284*H1284</f>
        <v>0</v>
      </c>
      <c r="Q1284" s="222">
        <v>0.15</v>
      </c>
      <c r="R1284" s="222">
        <f>Q1284*H1284</f>
        <v>0.44999999999999996</v>
      </c>
      <c r="S1284" s="222">
        <v>0</v>
      </c>
      <c r="T1284" s="221">
        <f>S1284*H1284</f>
        <v>0</v>
      </c>
      <c r="AR1284" s="193" t="s">
        <v>195</v>
      </c>
      <c r="AT1284" s="193" t="s">
        <v>110</v>
      </c>
      <c r="AU1284" s="193" t="s">
        <v>42</v>
      </c>
      <c r="AY1284" s="193" t="s">
        <v>108</v>
      </c>
      <c r="BE1284" s="194">
        <f>IF(N1284="základní",J1284,0)</f>
        <v>0</v>
      </c>
      <c r="BF1284" s="194">
        <f>IF(N1284="snížená",J1284,0)</f>
        <v>0</v>
      </c>
      <c r="BG1284" s="194">
        <f>IF(N1284="zákl. přenesená",J1284,0)</f>
        <v>0</v>
      </c>
      <c r="BH1284" s="194">
        <f>IF(N1284="sníž. přenesená",J1284,0)</f>
        <v>0</v>
      </c>
      <c r="BI1284" s="194">
        <f>IF(N1284="nulová",J1284,0)</f>
        <v>0</v>
      </c>
      <c r="BJ1284" s="193" t="s">
        <v>38</v>
      </c>
      <c r="BK1284" s="194">
        <f>ROUND(I1284*H1284,2)</f>
        <v>0</v>
      </c>
      <c r="BL1284" s="193" t="s">
        <v>195</v>
      </c>
      <c r="BM1284" s="193" t="s">
        <v>1745</v>
      </c>
    </row>
    <row r="1285" spans="2:65" s="188" customFormat="1" ht="44.25" customHeight="1" x14ac:dyDescent="0.3">
      <c r="B1285" s="207"/>
      <c r="C1285" s="206" t="s">
        <v>1803</v>
      </c>
      <c r="D1285" s="206" t="s">
        <v>110</v>
      </c>
      <c r="E1285" s="205" t="s">
        <v>1747</v>
      </c>
      <c r="F1285" s="200" t="s">
        <v>1748</v>
      </c>
      <c r="G1285" s="204" t="s">
        <v>400</v>
      </c>
      <c r="H1285" s="203">
        <v>3.3</v>
      </c>
      <c r="I1285" s="202"/>
      <c r="J1285" s="201">
        <f>ROUND(I1285*H1285,2)</f>
        <v>0</v>
      </c>
      <c r="K1285" s="200" t="s">
        <v>1</v>
      </c>
      <c r="L1285" s="189"/>
      <c r="M1285" s="199" t="s">
        <v>1</v>
      </c>
      <c r="N1285" s="224" t="s">
        <v>26</v>
      </c>
      <c r="O1285" s="223"/>
      <c r="P1285" s="222">
        <f>O1285*H1285</f>
        <v>0</v>
      </c>
      <c r="Q1285" s="222">
        <v>3.5000000000000003E-2</v>
      </c>
      <c r="R1285" s="222">
        <f>Q1285*H1285</f>
        <v>0.11550000000000001</v>
      </c>
      <c r="S1285" s="222">
        <v>0</v>
      </c>
      <c r="T1285" s="221">
        <f>S1285*H1285</f>
        <v>0</v>
      </c>
      <c r="AR1285" s="193" t="s">
        <v>195</v>
      </c>
      <c r="AT1285" s="193" t="s">
        <v>110</v>
      </c>
      <c r="AU1285" s="193" t="s">
        <v>42</v>
      </c>
      <c r="AY1285" s="193" t="s">
        <v>108</v>
      </c>
      <c r="BE1285" s="194">
        <f>IF(N1285="základní",J1285,0)</f>
        <v>0</v>
      </c>
      <c r="BF1285" s="194">
        <f>IF(N1285="snížená",J1285,0)</f>
        <v>0</v>
      </c>
      <c r="BG1285" s="194">
        <f>IF(N1285="zákl. přenesená",J1285,0)</f>
        <v>0</v>
      </c>
      <c r="BH1285" s="194">
        <f>IF(N1285="sníž. přenesená",J1285,0)</f>
        <v>0</v>
      </c>
      <c r="BI1285" s="194">
        <f>IF(N1285="nulová",J1285,0)</f>
        <v>0</v>
      </c>
      <c r="BJ1285" s="193" t="s">
        <v>38</v>
      </c>
      <c r="BK1285" s="194">
        <f>ROUND(I1285*H1285,2)</f>
        <v>0</v>
      </c>
      <c r="BL1285" s="193" t="s">
        <v>195</v>
      </c>
      <c r="BM1285" s="193" t="s">
        <v>1749</v>
      </c>
    </row>
    <row r="1286" spans="2:65" s="227" customFormat="1" x14ac:dyDescent="0.3">
      <c r="B1286" s="232"/>
      <c r="D1286" s="240" t="s">
        <v>117</v>
      </c>
      <c r="E1286" s="239" t="s">
        <v>1</v>
      </c>
      <c r="F1286" s="238" t="s">
        <v>1750</v>
      </c>
      <c r="H1286" s="237">
        <v>3.3</v>
      </c>
      <c r="I1286" s="233"/>
      <c r="L1286" s="232"/>
      <c r="M1286" s="231"/>
      <c r="N1286" s="230"/>
      <c r="O1286" s="230"/>
      <c r="P1286" s="230"/>
      <c r="Q1286" s="230"/>
      <c r="R1286" s="230"/>
      <c r="S1286" s="230"/>
      <c r="T1286" s="229"/>
      <c r="AT1286" s="228" t="s">
        <v>117</v>
      </c>
      <c r="AU1286" s="228" t="s">
        <v>42</v>
      </c>
      <c r="AV1286" s="227" t="s">
        <v>42</v>
      </c>
      <c r="AW1286" s="227" t="s">
        <v>19</v>
      </c>
      <c r="AX1286" s="227" t="s">
        <v>37</v>
      </c>
      <c r="AY1286" s="228" t="s">
        <v>108</v>
      </c>
    </row>
    <row r="1287" spans="2:65" s="188" customFormat="1" ht="31.5" customHeight="1" x14ac:dyDescent="0.3">
      <c r="B1287" s="207"/>
      <c r="C1287" s="206" t="s">
        <v>1809</v>
      </c>
      <c r="D1287" s="206" t="s">
        <v>110</v>
      </c>
      <c r="E1287" s="205" t="s">
        <v>1752</v>
      </c>
      <c r="F1287" s="200" t="s">
        <v>1753</v>
      </c>
      <c r="G1287" s="204" t="s">
        <v>285</v>
      </c>
      <c r="H1287" s="203">
        <v>48</v>
      </c>
      <c r="I1287" s="202"/>
      <c r="J1287" s="201">
        <f>ROUND(I1287*H1287,2)</f>
        <v>0</v>
      </c>
      <c r="K1287" s="200" t="s">
        <v>1</v>
      </c>
      <c r="L1287" s="189"/>
      <c r="M1287" s="199" t="s">
        <v>1</v>
      </c>
      <c r="N1287" s="224" t="s">
        <v>26</v>
      </c>
      <c r="O1287" s="223"/>
      <c r="P1287" s="222">
        <f>O1287*H1287</f>
        <v>0</v>
      </c>
      <c r="Q1287" s="222">
        <v>3.5000000000000003E-2</v>
      </c>
      <c r="R1287" s="222">
        <f>Q1287*H1287</f>
        <v>1.6800000000000002</v>
      </c>
      <c r="S1287" s="222">
        <v>0</v>
      </c>
      <c r="T1287" s="221">
        <f>S1287*H1287</f>
        <v>0</v>
      </c>
      <c r="AR1287" s="193" t="s">
        <v>195</v>
      </c>
      <c r="AT1287" s="193" t="s">
        <v>110</v>
      </c>
      <c r="AU1287" s="193" t="s">
        <v>42</v>
      </c>
      <c r="AY1287" s="193" t="s">
        <v>108</v>
      </c>
      <c r="BE1287" s="194">
        <f>IF(N1287="základní",J1287,0)</f>
        <v>0</v>
      </c>
      <c r="BF1287" s="194">
        <f>IF(N1287="snížená",J1287,0)</f>
        <v>0</v>
      </c>
      <c r="BG1287" s="194">
        <f>IF(N1287="zákl. přenesená",J1287,0)</f>
        <v>0</v>
      </c>
      <c r="BH1287" s="194">
        <f>IF(N1287="sníž. přenesená",J1287,0)</f>
        <v>0</v>
      </c>
      <c r="BI1287" s="194">
        <f>IF(N1287="nulová",J1287,0)</f>
        <v>0</v>
      </c>
      <c r="BJ1287" s="193" t="s">
        <v>38</v>
      </c>
      <c r="BK1287" s="194">
        <f>ROUND(I1287*H1287,2)</f>
        <v>0</v>
      </c>
      <c r="BL1287" s="193" t="s">
        <v>195</v>
      </c>
      <c r="BM1287" s="193" t="s">
        <v>1754</v>
      </c>
    </row>
    <row r="1288" spans="2:65" s="188" customFormat="1" ht="22.5" customHeight="1" x14ac:dyDescent="0.3">
      <c r="B1288" s="207"/>
      <c r="C1288" s="206" t="s">
        <v>1815</v>
      </c>
      <c r="D1288" s="206" t="s">
        <v>110</v>
      </c>
      <c r="E1288" s="205" t="s">
        <v>1756</v>
      </c>
      <c r="F1288" s="200" t="s">
        <v>1757</v>
      </c>
      <c r="G1288" s="204" t="s">
        <v>285</v>
      </c>
      <c r="H1288" s="203">
        <v>3</v>
      </c>
      <c r="I1288" s="202"/>
      <c r="J1288" s="201">
        <f>ROUND(I1288*H1288,2)</f>
        <v>0</v>
      </c>
      <c r="K1288" s="200" t="s">
        <v>1</v>
      </c>
      <c r="L1288" s="189"/>
      <c r="M1288" s="199" t="s">
        <v>1</v>
      </c>
      <c r="N1288" s="224" t="s">
        <v>26</v>
      </c>
      <c r="O1288" s="223"/>
      <c r="P1288" s="222">
        <f>O1288*H1288</f>
        <v>0</v>
      </c>
      <c r="Q1288" s="222">
        <v>3.5000000000000003E-2</v>
      </c>
      <c r="R1288" s="222">
        <f>Q1288*H1288</f>
        <v>0.10500000000000001</v>
      </c>
      <c r="S1288" s="222">
        <v>0</v>
      </c>
      <c r="T1288" s="221">
        <f>S1288*H1288</f>
        <v>0</v>
      </c>
      <c r="AR1288" s="193" t="s">
        <v>195</v>
      </c>
      <c r="AT1288" s="193" t="s">
        <v>110</v>
      </c>
      <c r="AU1288" s="193" t="s">
        <v>42</v>
      </c>
      <c r="AY1288" s="193" t="s">
        <v>108</v>
      </c>
      <c r="BE1288" s="194">
        <f>IF(N1288="základní",J1288,0)</f>
        <v>0</v>
      </c>
      <c r="BF1288" s="194">
        <f>IF(N1288="snížená",J1288,0)</f>
        <v>0</v>
      </c>
      <c r="BG1288" s="194">
        <f>IF(N1288="zákl. přenesená",J1288,0)</f>
        <v>0</v>
      </c>
      <c r="BH1288" s="194">
        <f>IF(N1288="sníž. přenesená",J1288,0)</f>
        <v>0</v>
      </c>
      <c r="BI1288" s="194">
        <f>IF(N1288="nulová",J1288,0)</f>
        <v>0</v>
      </c>
      <c r="BJ1288" s="193" t="s">
        <v>38</v>
      </c>
      <c r="BK1288" s="194">
        <f>ROUND(I1288*H1288,2)</f>
        <v>0</v>
      </c>
      <c r="BL1288" s="193" t="s">
        <v>195</v>
      </c>
      <c r="BM1288" s="193" t="s">
        <v>1758</v>
      </c>
    </row>
    <row r="1289" spans="2:65" s="188" customFormat="1" ht="22.5" customHeight="1" x14ac:dyDescent="0.3">
      <c r="B1289" s="207"/>
      <c r="C1289" s="206" t="s">
        <v>1819</v>
      </c>
      <c r="D1289" s="206" t="s">
        <v>110</v>
      </c>
      <c r="E1289" s="205" t="s">
        <v>1760</v>
      </c>
      <c r="F1289" s="200" t="s">
        <v>1761</v>
      </c>
      <c r="G1289" s="204" t="s">
        <v>170</v>
      </c>
      <c r="H1289" s="203">
        <v>3.831</v>
      </c>
      <c r="I1289" s="202"/>
      <c r="J1289" s="201">
        <f>ROUND(I1289*H1289,2)</f>
        <v>0</v>
      </c>
      <c r="K1289" s="200" t="s">
        <v>114</v>
      </c>
      <c r="L1289" s="189"/>
      <c r="M1289" s="199" t="s">
        <v>1</v>
      </c>
      <c r="N1289" s="224" t="s">
        <v>26</v>
      </c>
      <c r="O1289" s="223"/>
      <c r="P1289" s="222">
        <f>O1289*H1289</f>
        <v>0</v>
      </c>
      <c r="Q1289" s="222">
        <v>0</v>
      </c>
      <c r="R1289" s="222">
        <f>Q1289*H1289</f>
        <v>0</v>
      </c>
      <c r="S1289" s="222">
        <v>0</v>
      </c>
      <c r="T1289" s="221">
        <f>S1289*H1289</f>
        <v>0</v>
      </c>
      <c r="AR1289" s="193" t="s">
        <v>195</v>
      </c>
      <c r="AT1289" s="193" t="s">
        <v>110</v>
      </c>
      <c r="AU1289" s="193" t="s">
        <v>42</v>
      </c>
      <c r="AY1289" s="193" t="s">
        <v>108</v>
      </c>
      <c r="BE1289" s="194">
        <f>IF(N1289="základní",J1289,0)</f>
        <v>0</v>
      </c>
      <c r="BF1289" s="194">
        <f>IF(N1289="snížená",J1289,0)</f>
        <v>0</v>
      </c>
      <c r="BG1289" s="194">
        <f>IF(N1289="zákl. přenesená",J1289,0)</f>
        <v>0</v>
      </c>
      <c r="BH1289" s="194">
        <f>IF(N1289="sníž. přenesená",J1289,0)</f>
        <v>0</v>
      </c>
      <c r="BI1289" s="194">
        <f>IF(N1289="nulová",J1289,0)</f>
        <v>0</v>
      </c>
      <c r="BJ1289" s="193" t="s">
        <v>38</v>
      </c>
      <c r="BK1289" s="194">
        <f>ROUND(I1289*H1289,2)</f>
        <v>0</v>
      </c>
      <c r="BL1289" s="193" t="s">
        <v>195</v>
      </c>
      <c r="BM1289" s="193" t="s">
        <v>1762</v>
      </c>
    </row>
    <row r="1290" spans="2:65" s="208" customFormat="1" ht="29.85" customHeight="1" x14ac:dyDescent="0.3">
      <c r="B1290" s="216"/>
      <c r="D1290" s="220" t="s">
        <v>36</v>
      </c>
      <c r="E1290" s="219" t="s">
        <v>1763</v>
      </c>
      <c r="F1290" s="219" t="s">
        <v>1764</v>
      </c>
      <c r="I1290" s="218"/>
      <c r="J1290" s="217">
        <f>BK1290</f>
        <v>0</v>
      </c>
      <c r="L1290" s="216"/>
      <c r="M1290" s="215"/>
      <c r="N1290" s="213"/>
      <c r="O1290" s="213"/>
      <c r="P1290" s="214">
        <f>SUM(P1291:P1309)</f>
        <v>0</v>
      </c>
      <c r="Q1290" s="213"/>
      <c r="R1290" s="214">
        <f>SUM(R1291:R1309)</f>
        <v>0.31009716999999998</v>
      </c>
      <c r="S1290" s="213"/>
      <c r="T1290" s="212">
        <f>SUM(T1291:T1309)</f>
        <v>0</v>
      </c>
      <c r="AR1290" s="210" t="s">
        <v>42</v>
      </c>
      <c r="AT1290" s="211" t="s">
        <v>36</v>
      </c>
      <c r="AU1290" s="211" t="s">
        <v>38</v>
      </c>
      <c r="AY1290" s="210" t="s">
        <v>108</v>
      </c>
      <c r="BK1290" s="209">
        <f>SUM(BK1291:BK1309)</f>
        <v>0</v>
      </c>
    </row>
    <row r="1291" spans="2:65" s="188" customFormat="1" ht="22.5" customHeight="1" x14ac:dyDescent="0.3">
      <c r="B1291" s="207"/>
      <c r="C1291" s="206" t="s">
        <v>1823</v>
      </c>
      <c r="D1291" s="206" t="s">
        <v>110</v>
      </c>
      <c r="E1291" s="205" t="s">
        <v>1766</v>
      </c>
      <c r="F1291" s="200" t="s">
        <v>1767</v>
      </c>
      <c r="G1291" s="204" t="s">
        <v>400</v>
      </c>
      <c r="H1291" s="203">
        <v>5.31</v>
      </c>
      <c r="I1291" s="202"/>
      <c r="J1291" s="201">
        <f>ROUND(I1291*H1291,2)</f>
        <v>0</v>
      </c>
      <c r="K1291" s="200" t="s">
        <v>114</v>
      </c>
      <c r="L1291" s="189"/>
      <c r="M1291" s="199" t="s">
        <v>1</v>
      </c>
      <c r="N1291" s="224" t="s">
        <v>26</v>
      </c>
      <c r="O1291" s="223"/>
      <c r="P1291" s="222">
        <f>O1291*H1291</f>
        <v>0</v>
      </c>
      <c r="Q1291" s="222">
        <v>6.2E-4</v>
      </c>
      <c r="R1291" s="222">
        <f>Q1291*H1291</f>
        <v>3.2921999999999999E-3</v>
      </c>
      <c r="S1291" s="222">
        <v>0</v>
      </c>
      <c r="T1291" s="221">
        <f>S1291*H1291</f>
        <v>0</v>
      </c>
      <c r="AR1291" s="193" t="s">
        <v>195</v>
      </c>
      <c r="AT1291" s="193" t="s">
        <v>110</v>
      </c>
      <c r="AU1291" s="193" t="s">
        <v>42</v>
      </c>
      <c r="AY1291" s="193" t="s">
        <v>108</v>
      </c>
      <c r="BE1291" s="194">
        <f>IF(N1291="základní",J1291,0)</f>
        <v>0</v>
      </c>
      <c r="BF1291" s="194">
        <f>IF(N1291="snížená",J1291,0)</f>
        <v>0</v>
      </c>
      <c r="BG1291" s="194">
        <f>IF(N1291="zákl. přenesená",J1291,0)</f>
        <v>0</v>
      </c>
      <c r="BH1291" s="194">
        <f>IF(N1291="sníž. přenesená",J1291,0)</f>
        <v>0</v>
      </c>
      <c r="BI1291" s="194">
        <f>IF(N1291="nulová",J1291,0)</f>
        <v>0</v>
      </c>
      <c r="BJ1291" s="193" t="s">
        <v>38</v>
      </c>
      <c r="BK1291" s="194">
        <f>ROUND(I1291*H1291,2)</f>
        <v>0</v>
      </c>
      <c r="BL1291" s="193" t="s">
        <v>195</v>
      </c>
      <c r="BM1291" s="193" t="s">
        <v>1768</v>
      </c>
    </row>
    <row r="1292" spans="2:65" s="227" customFormat="1" x14ac:dyDescent="0.3">
      <c r="B1292" s="232"/>
      <c r="D1292" s="240" t="s">
        <v>117</v>
      </c>
      <c r="E1292" s="239" t="s">
        <v>1</v>
      </c>
      <c r="F1292" s="238" t="s">
        <v>1769</v>
      </c>
      <c r="H1292" s="237">
        <v>5.31</v>
      </c>
      <c r="I1292" s="233"/>
      <c r="L1292" s="232"/>
      <c r="M1292" s="231"/>
      <c r="N1292" s="230"/>
      <c r="O1292" s="230"/>
      <c r="P1292" s="230"/>
      <c r="Q1292" s="230"/>
      <c r="R1292" s="230"/>
      <c r="S1292" s="230"/>
      <c r="T1292" s="229"/>
      <c r="AT1292" s="228" t="s">
        <v>117</v>
      </c>
      <c r="AU1292" s="228" t="s">
        <v>42</v>
      </c>
      <c r="AV1292" s="227" t="s">
        <v>42</v>
      </c>
      <c r="AW1292" s="227" t="s">
        <v>19</v>
      </c>
      <c r="AX1292" s="227" t="s">
        <v>37</v>
      </c>
      <c r="AY1292" s="228" t="s">
        <v>108</v>
      </c>
    </row>
    <row r="1293" spans="2:65" s="188" customFormat="1" ht="22.5" customHeight="1" x14ac:dyDescent="0.3">
      <c r="B1293" s="207"/>
      <c r="C1293" s="206" t="s">
        <v>1827</v>
      </c>
      <c r="D1293" s="206" t="s">
        <v>110</v>
      </c>
      <c r="E1293" s="205" t="s">
        <v>1771</v>
      </c>
      <c r="F1293" s="200" t="s">
        <v>1772</v>
      </c>
      <c r="G1293" s="204" t="s">
        <v>113</v>
      </c>
      <c r="H1293" s="203">
        <v>11.188000000000001</v>
      </c>
      <c r="I1293" s="202"/>
      <c r="J1293" s="201">
        <f>ROUND(I1293*H1293,2)</f>
        <v>0</v>
      </c>
      <c r="K1293" s="200" t="s">
        <v>114</v>
      </c>
      <c r="L1293" s="189"/>
      <c r="M1293" s="199" t="s">
        <v>1</v>
      </c>
      <c r="N1293" s="224" t="s">
        <v>26</v>
      </c>
      <c r="O1293" s="223"/>
      <c r="P1293" s="222">
        <f>O1293*H1293</f>
        <v>0</v>
      </c>
      <c r="Q1293" s="222">
        <v>3.6700000000000001E-3</v>
      </c>
      <c r="R1293" s="222">
        <f>Q1293*H1293</f>
        <v>4.1059960000000006E-2</v>
      </c>
      <c r="S1293" s="222">
        <v>0</v>
      </c>
      <c r="T1293" s="221">
        <f>S1293*H1293</f>
        <v>0</v>
      </c>
      <c r="AR1293" s="193" t="s">
        <v>195</v>
      </c>
      <c r="AT1293" s="193" t="s">
        <v>110</v>
      </c>
      <c r="AU1293" s="193" t="s">
        <v>42</v>
      </c>
      <c r="AY1293" s="193" t="s">
        <v>108</v>
      </c>
      <c r="BE1293" s="194">
        <f>IF(N1293="základní",J1293,0)</f>
        <v>0</v>
      </c>
      <c r="BF1293" s="194">
        <f>IF(N1293="snížená",J1293,0)</f>
        <v>0</v>
      </c>
      <c r="BG1293" s="194">
        <f>IF(N1293="zákl. přenesená",J1293,0)</f>
        <v>0</v>
      </c>
      <c r="BH1293" s="194">
        <f>IF(N1293="sníž. přenesená",J1293,0)</f>
        <v>0</v>
      </c>
      <c r="BI1293" s="194">
        <f>IF(N1293="nulová",J1293,0)</f>
        <v>0</v>
      </c>
      <c r="BJ1293" s="193" t="s">
        <v>38</v>
      </c>
      <c r="BK1293" s="194">
        <f>ROUND(I1293*H1293,2)</f>
        <v>0</v>
      </c>
      <c r="BL1293" s="193" t="s">
        <v>195</v>
      </c>
      <c r="BM1293" s="193" t="s">
        <v>1773</v>
      </c>
    </row>
    <row r="1294" spans="2:65" s="227" customFormat="1" x14ac:dyDescent="0.3">
      <c r="B1294" s="232"/>
      <c r="D1294" s="236" t="s">
        <v>117</v>
      </c>
      <c r="E1294" s="228" t="s">
        <v>1</v>
      </c>
      <c r="F1294" s="235" t="s">
        <v>1774</v>
      </c>
      <c r="H1294" s="234">
        <v>4.6879999999999997</v>
      </c>
      <c r="I1294" s="233"/>
      <c r="L1294" s="232"/>
      <c r="M1294" s="231"/>
      <c r="N1294" s="230"/>
      <c r="O1294" s="230"/>
      <c r="P1294" s="230"/>
      <c r="Q1294" s="230"/>
      <c r="R1294" s="230"/>
      <c r="S1294" s="230"/>
      <c r="T1294" s="229"/>
      <c r="AT1294" s="228" t="s">
        <v>117</v>
      </c>
      <c r="AU1294" s="228" t="s">
        <v>42</v>
      </c>
      <c r="AV1294" s="227" t="s">
        <v>42</v>
      </c>
      <c r="AW1294" s="227" t="s">
        <v>19</v>
      </c>
      <c r="AX1294" s="227" t="s">
        <v>37</v>
      </c>
      <c r="AY1294" s="228" t="s">
        <v>108</v>
      </c>
    </row>
    <row r="1295" spans="2:65" s="227" customFormat="1" x14ac:dyDescent="0.3">
      <c r="B1295" s="232"/>
      <c r="D1295" s="240" t="s">
        <v>117</v>
      </c>
      <c r="E1295" s="239" t="s">
        <v>1</v>
      </c>
      <c r="F1295" s="238" t="s">
        <v>1775</v>
      </c>
      <c r="H1295" s="237">
        <v>6.5</v>
      </c>
      <c r="I1295" s="233"/>
      <c r="L1295" s="232"/>
      <c r="M1295" s="231"/>
      <c r="N1295" s="230"/>
      <c r="O1295" s="230"/>
      <c r="P1295" s="230"/>
      <c r="Q1295" s="230"/>
      <c r="R1295" s="230"/>
      <c r="S1295" s="230"/>
      <c r="T1295" s="229"/>
      <c r="AT1295" s="228" t="s">
        <v>117</v>
      </c>
      <c r="AU1295" s="228" t="s">
        <v>42</v>
      </c>
      <c r="AV1295" s="227" t="s">
        <v>42</v>
      </c>
      <c r="AW1295" s="227" t="s">
        <v>19</v>
      </c>
      <c r="AX1295" s="227" t="s">
        <v>37</v>
      </c>
      <c r="AY1295" s="228" t="s">
        <v>108</v>
      </c>
    </row>
    <row r="1296" spans="2:65" s="188" customFormat="1" ht="22.5" customHeight="1" x14ac:dyDescent="0.3">
      <c r="B1296" s="207"/>
      <c r="C1296" s="252" t="s">
        <v>1833</v>
      </c>
      <c r="D1296" s="252" t="s">
        <v>186</v>
      </c>
      <c r="E1296" s="251" t="s">
        <v>1777</v>
      </c>
      <c r="F1296" s="246" t="s">
        <v>1778</v>
      </c>
      <c r="G1296" s="250" t="s">
        <v>113</v>
      </c>
      <c r="H1296" s="249">
        <v>13.599</v>
      </c>
      <c r="I1296" s="248"/>
      <c r="J1296" s="247">
        <f>ROUND(I1296*H1296,2)</f>
        <v>0</v>
      </c>
      <c r="K1296" s="246" t="s">
        <v>114</v>
      </c>
      <c r="L1296" s="245"/>
      <c r="M1296" s="244" t="s">
        <v>1</v>
      </c>
      <c r="N1296" s="243" t="s">
        <v>26</v>
      </c>
      <c r="O1296" s="223"/>
      <c r="P1296" s="222">
        <f>O1296*H1296</f>
        <v>0</v>
      </c>
      <c r="Q1296" s="222">
        <v>1.9199999999999998E-2</v>
      </c>
      <c r="R1296" s="222">
        <f>Q1296*H1296</f>
        <v>0.26110079999999997</v>
      </c>
      <c r="S1296" s="222">
        <v>0</v>
      </c>
      <c r="T1296" s="221">
        <f>S1296*H1296</f>
        <v>0</v>
      </c>
      <c r="AR1296" s="193" t="s">
        <v>282</v>
      </c>
      <c r="AT1296" s="193" t="s">
        <v>186</v>
      </c>
      <c r="AU1296" s="193" t="s">
        <v>42</v>
      </c>
      <c r="AY1296" s="193" t="s">
        <v>108</v>
      </c>
      <c r="BE1296" s="194">
        <f>IF(N1296="základní",J1296,0)</f>
        <v>0</v>
      </c>
      <c r="BF1296" s="194">
        <f>IF(N1296="snížená",J1296,0)</f>
        <v>0</v>
      </c>
      <c r="BG1296" s="194">
        <f>IF(N1296="zákl. přenesená",J1296,0)</f>
        <v>0</v>
      </c>
      <c r="BH1296" s="194">
        <f>IF(N1296="sníž. přenesená",J1296,0)</f>
        <v>0</v>
      </c>
      <c r="BI1296" s="194">
        <f>IF(N1296="nulová",J1296,0)</f>
        <v>0</v>
      </c>
      <c r="BJ1296" s="193" t="s">
        <v>38</v>
      </c>
      <c r="BK1296" s="194">
        <f>ROUND(I1296*H1296,2)</f>
        <v>0</v>
      </c>
      <c r="BL1296" s="193" t="s">
        <v>195</v>
      </c>
      <c r="BM1296" s="193" t="s">
        <v>1779</v>
      </c>
    </row>
    <row r="1297" spans="2:65" s="227" customFormat="1" x14ac:dyDescent="0.3">
      <c r="B1297" s="232"/>
      <c r="D1297" s="236" t="s">
        <v>117</v>
      </c>
      <c r="E1297" s="228" t="s">
        <v>1</v>
      </c>
      <c r="F1297" s="235" t="s">
        <v>1780</v>
      </c>
      <c r="H1297" s="234">
        <v>0.63700000000000001</v>
      </c>
      <c r="I1297" s="233"/>
      <c r="L1297" s="232"/>
      <c r="M1297" s="231"/>
      <c r="N1297" s="230"/>
      <c r="O1297" s="230"/>
      <c r="P1297" s="230"/>
      <c r="Q1297" s="230"/>
      <c r="R1297" s="230"/>
      <c r="S1297" s="230"/>
      <c r="T1297" s="229"/>
      <c r="AT1297" s="228" t="s">
        <v>117</v>
      </c>
      <c r="AU1297" s="228" t="s">
        <v>42</v>
      </c>
      <c r="AV1297" s="227" t="s">
        <v>42</v>
      </c>
      <c r="AW1297" s="227" t="s">
        <v>19</v>
      </c>
      <c r="AX1297" s="227" t="s">
        <v>37</v>
      </c>
      <c r="AY1297" s="228" t="s">
        <v>108</v>
      </c>
    </row>
    <row r="1298" spans="2:65" s="227" customFormat="1" x14ac:dyDescent="0.3">
      <c r="B1298" s="232"/>
      <c r="D1298" s="236" t="s">
        <v>117</v>
      </c>
      <c r="E1298" s="228" t="s">
        <v>1</v>
      </c>
      <c r="F1298" s="235" t="s">
        <v>1781</v>
      </c>
      <c r="H1298" s="234">
        <v>11.188000000000001</v>
      </c>
      <c r="I1298" s="233"/>
      <c r="L1298" s="232"/>
      <c r="M1298" s="231"/>
      <c r="N1298" s="230"/>
      <c r="O1298" s="230"/>
      <c r="P1298" s="230"/>
      <c r="Q1298" s="230"/>
      <c r="R1298" s="230"/>
      <c r="S1298" s="230"/>
      <c r="T1298" s="229"/>
      <c r="AT1298" s="228" t="s">
        <v>117</v>
      </c>
      <c r="AU1298" s="228" t="s">
        <v>42</v>
      </c>
      <c r="AV1298" s="227" t="s">
        <v>42</v>
      </c>
      <c r="AW1298" s="227" t="s">
        <v>19</v>
      </c>
      <c r="AX1298" s="227" t="s">
        <v>37</v>
      </c>
      <c r="AY1298" s="228" t="s">
        <v>108</v>
      </c>
    </row>
    <row r="1299" spans="2:65" s="227" customFormat="1" x14ac:dyDescent="0.3">
      <c r="B1299" s="232"/>
      <c r="D1299" s="240" t="s">
        <v>117</v>
      </c>
      <c r="F1299" s="238" t="s">
        <v>1782</v>
      </c>
      <c r="H1299" s="237">
        <v>13.599</v>
      </c>
      <c r="I1299" s="233"/>
      <c r="L1299" s="232"/>
      <c r="M1299" s="231"/>
      <c r="N1299" s="230"/>
      <c r="O1299" s="230"/>
      <c r="P1299" s="230"/>
      <c r="Q1299" s="230"/>
      <c r="R1299" s="230"/>
      <c r="S1299" s="230"/>
      <c r="T1299" s="229"/>
      <c r="AT1299" s="228" t="s">
        <v>117</v>
      </c>
      <c r="AU1299" s="228" t="s">
        <v>42</v>
      </c>
      <c r="AV1299" s="227" t="s">
        <v>42</v>
      </c>
      <c r="AW1299" s="227" t="s">
        <v>2</v>
      </c>
      <c r="AX1299" s="227" t="s">
        <v>38</v>
      </c>
      <c r="AY1299" s="228" t="s">
        <v>108</v>
      </c>
    </row>
    <row r="1300" spans="2:65" s="188" customFormat="1" ht="22.5" customHeight="1" x14ac:dyDescent="0.3">
      <c r="B1300" s="207"/>
      <c r="C1300" s="206" t="s">
        <v>1838</v>
      </c>
      <c r="D1300" s="206" t="s">
        <v>110</v>
      </c>
      <c r="E1300" s="205" t="s">
        <v>1784</v>
      </c>
      <c r="F1300" s="200" t="s">
        <v>1785</v>
      </c>
      <c r="G1300" s="204" t="s">
        <v>113</v>
      </c>
      <c r="H1300" s="203">
        <v>11.718999999999999</v>
      </c>
      <c r="I1300" s="202"/>
      <c r="J1300" s="201">
        <f>ROUND(I1300*H1300,2)</f>
        <v>0</v>
      </c>
      <c r="K1300" s="200" t="s">
        <v>114</v>
      </c>
      <c r="L1300" s="189"/>
      <c r="M1300" s="199" t="s">
        <v>1</v>
      </c>
      <c r="N1300" s="224" t="s">
        <v>26</v>
      </c>
      <c r="O1300" s="223"/>
      <c r="P1300" s="222">
        <f>O1300*H1300</f>
        <v>0</v>
      </c>
      <c r="Q1300" s="222">
        <v>2.9999999999999997E-4</v>
      </c>
      <c r="R1300" s="222">
        <f>Q1300*H1300</f>
        <v>3.5156999999999996E-3</v>
      </c>
      <c r="S1300" s="222">
        <v>0</v>
      </c>
      <c r="T1300" s="221">
        <f>S1300*H1300</f>
        <v>0</v>
      </c>
      <c r="AR1300" s="193" t="s">
        <v>195</v>
      </c>
      <c r="AT1300" s="193" t="s">
        <v>110</v>
      </c>
      <c r="AU1300" s="193" t="s">
        <v>42</v>
      </c>
      <c r="AY1300" s="193" t="s">
        <v>108</v>
      </c>
      <c r="BE1300" s="194">
        <f>IF(N1300="základní",J1300,0)</f>
        <v>0</v>
      </c>
      <c r="BF1300" s="194">
        <f>IF(N1300="snížená",J1300,0)</f>
        <v>0</v>
      </c>
      <c r="BG1300" s="194">
        <f>IF(N1300="zákl. přenesená",J1300,0)</f>
        <v>0</v>
      </c>
      <c r="BH1300" s="194">
        <f>IF(N1300="sníž. přenesená",J1300,0)</f>
        <v>0</v>
      </c>
      <c r="BI1300" s="194">
        <f>IF(N1300="nulová",J1300,0)</f>
        <v>0</v>
      </c>
      <c r="BJ1300" s="193" t="s">
        <v>38</v>
      </c>
      <c r="BK1300" s="194">
        <f>ROUND(I1300*H1300,2)</f>
        <v>0</v>
      </c>
      <c r="BL1300" s="193" t="s">
        <v>195</v>
      </c>
      <c r="BM1300" s="193" t="s">
        <v>1786</v>
      </c>
    </row>
    <row r="1301" spans="2:65" s="227" customFormat="1" x14ac:dyDescent="0.3">
      <c r="B1301" s="232"/>
      <c r="D1301" s="236" t="s">
        <v>117</v>
      </c>
      <c r="E1301" s="228" t="s">
        <v>1</v>
      </c>
      <c r="F1301" s="235" t="s">
        <v>1787</v>
      </c>
      <c r="H1301" s="234">
        <v>0.53100000000000003</v>
      </c>
      <c r="I1301" s="233"/>
      <c r="L1301" s="232"/>
      <c r="M1301" s="231"/>
      <c r="N1301" s="230"/>
      <c r="O1301" s="230"/>
      <c r="P1301" s="230"/>
      <c r="Q1301" s="230"/>
      <c r="R1301" s="230"/>
      <c r="S1301" s="230"/>
      <c r="T1301" s="229"/>
      <c r="AT1301" s="228" t="s">
        <v>117</v>
      </c>
      <c r="AU1301" s="228" t="s">
        <v>42</v>
      </c>
      <c r="AV1301" s="227" t="s">
        <v>42</v>
      </c>
      <c r="AW1301" s="227" t="s">
        <v>19</v>
      </c>
      <c r="AX1301" s="227" t="s">
        <v>37</v>
      </c>
      <c r="AY1301" s="228" t="s">
        <v>108</v>
      </c>
    </row>
    <row r="1302" spans="2:65" s="227" customFormat="1" x14ac:dyDescent="0.3">
      <c r="B1302" s="232"/>
      <c r="D1302" s="240" t="s">
        <v>117</v>
      </c>
      <c r="E1302" s="239" t="s">
        <v>1</v>
      </c>
      <c r="F1302" s="238" t="s">
        <v>1781</v>
      </c>
      <c r="H1302" s="237">
        <v>11.188000000000001</v>
      </c>
      <c r="I1302" s="233"/>
      <c r="L1302" s="232"/>
      <c r="M1302" s="231"/>
      <c r="N1302" s="230"/>
      <c r="O1302" s="230"/>
      <c r="P1302" s="230"/>
      <c r="Q1302" s="230"/>
      <c r="R1302" s="230"/>
      <c r="S1302" s="230"/>
      <c r="T1302" s="229"/>
      <c r="AT1302" s="228" t="s">
        <v>117</v>
      </c>
      <c r="AU1302" s="228" t="s">
        <v>42</v>
      </c>
      <c r="AV1302" s="227" t="s">
        <v>42</v>
      </c>
      <c r="AW1302" s="227" t="s">
        <v>19</v>
      </c>
      <c r="AX1302" s="227" t="s">
        <v>37</v>
      </c>
      <c r="AY1302" s="228" t="s">
        <v>108</v>
      </c>
    </row>
    <row r="1303" spans="2:65" s="188" customFormat="1" ht="22.5" customHeight="1" x14ac:dyDescent="0.3">
      <c r="B1303" s="207"/>
      <c r="C1303" s="206" t="s">
        <v>1844</v>
      </c>
      <c r="D1303" s="206" t="s">
        <v>110</v>
      </c>
      <c r="E1303" s="205" t="s">
        <v>1789</v>
      </c>
      <c r="F1303" s="200" t="s">
        <v>1790</v>
      </c>
      <c r="G1303" s="204" t="s">
        <v>400</v>
      </c>
      <c r="H1303" s="203">
        <v>7.71</v>
      </c>
      <c r="I1303" s="202"/>
      <c r="J1303" s="201">
        <f>ROUND(I1303*H1303,2)</f>
        <v>0</v>
      </c>
      <c r="K1303" s="200" t="s">
        <v>114</v>
      </c>
      <c r="L1303" s="189"/>
      <c r="M1303" s="199" t="s">
        <v>1</v>
      </c>
      <c r="N1303" s="224" t="s">
        <v>26</v>
      </c>
      <c r="O1303" s="223"/>
      <c r="P1303" s="222">
        <f>O1303*H1303</f>
        <v>0</v>
      </c>
      <c r="Q1303" s="222">
        <v>3.0000000000000001E-5</v>
      </c>
      <c r="R1303" s="222">
        <f>Q1303*H1303</f>
        <v>2.3130000000000001E-4</v>
      </c>
      <c r="S1303" s="222">
        <v>0</v>
      </c>
      <c r="T1303" s="221">
        <f>S1303*H1303</f>
        <v>0</v>
      </c>
      <c r="AR1303" s="193" t="s">
        <v>195</v>
      </c>
      <c r="AT1303" s="193" t="s">
        <v>110</v>
      </c>
      <c r="AU1303" s="193" t="s">
        <v>42</v>
      </c>
      <c r="AY1303" s="193" t="s">
        <v>108</v>
      </c>
      <c r="BE1303" s="194">
        <f>IF(N1303="základní",J1303,0)</f>
        <v>0</v>
      </c>
      <c r="BF1303" s="194">
        <f>IF(N1303="snížená",J1303,0)</f>
        <v>0</v>
      </c>
      <c r="BG1303" s="194">
        <f>IF(N1303="zákl. přenesená",J1303,0)</f>
        <v>0</v>
      </c>
      <c r="BH1303" s="194">
        <f>IF(N1303="sníž. přenesená",J1303,0)</f>
        <v>0</v>
      </c>
      <c r="BI1303" s="194">
        <f>IF(N1303="nulová",J1303,0)</f>
        <v>0</v>
      </c>
      <c r="BJ1303" s="193" t="s">
        <v>38</v>
      </c>
      <c r="BK1303" s="194">
        <f>ROUND(I1303*H1303,2)</f>
        <v>0</v>
      </c>
      <c r="BL1303" s="193" t="s">
        <v>195</v>
      </c>
      <c r="BM1303" s="193" t="s">
        <v>1791</v>
      </c>
    </row>
    <row r="1304" spans="2:65" s="227" customFormat="1" x14ac:dyDescent="0.3">
      <c r="B1304" s="232"/>
      <c r="D1304" s="240" t="s">
        <v>117</v>
      </c>
      <c r="E1304" s="239" t="s">
        <v>1</v>
      </c>
      <c r="F1304" s="238" t="s">
        <v>1792</v>
      </c>
      <c r="H1304" s="237">
        <v>7.71</v>
      </c>
      <c r="I1304" s="233"/>
      <c r="L1304" s="232"/>
      <c r="M1304" s="231"/>
      <c r="N1304" s="230"/>
      <c r="O1304" s="230"/>
      <c r="P1304" s="230"/>
      <c r="Q1304" s="230"/>
      <c r="R1304" s="230"/>
      <c r="S1304" s="230"/>
      <c r="T1304" s="229"/>
      <c r="AT1304" s="228" t="s">
        <v>117</v>
      </c>
      <c r="AU1304" s="228" t="s">
        <v>42</v>
      </c>
      <c r="AV1304" s="227" t="s">
        <v>42</v>
      </c>
      <c r="AW1304" s="227" t="s">
        <v>19</v>
      </c>
      <c r="AX1304" s="227" t="s">
        <v>37</v>
      </c>
      <c r="AY1304" s="228" t="s">
        <v>108</v>
      </c>
    </row>
    <row r="1305" spans="2:65" s="188" customFormat="1" ht="22.5" customHeight="1" x14ac:dyDescent="0.3">
      <c r="B1305" s="207"/>
      <c r="C1305" s="206" t="s">
        <v>1851</v>
      </c>
      <c r="D1305" s="206" t="s">
        <v>110</v>
      </c>
      <c r="E1305" s="205" t="s">
        <v>1794</v>
      </c>
      <c r="F1305" s="200" t="s">
        <v>1795</v>
      </c>
      <c r="G1305" s="204" t="s">
        <v>400</v>
      </c>
      <c r="H1305" s="203">
        <v>2.4</v>
      </c>
      <c r="I1305" s="202"/>
      <c r="J1305" s="201">
        <f>ROUND(I1305*H1305,2)</f>
        <v>0</v>
      </c>
      <c r="K1305" s="200" t="s">
        <v>114</v>
      </c>
      <c r="L1305" s="189"/>
      <c r="M1305" s="199" t="s">
        <v>1</v>
      </c>
      <c r="N1305" s="224" t="s">
        <v>26</v>
      </c>
      <c r="O1305" s="223"/>
      <c r="P1305" s="222">
        <f>O1305*H1305</f>
        <v>0</v>
      </c>
      <c r="Q1305" s="222">
        <v>3.4000000000000002E-4</v>
      </c>
      <c r="R1305" s="222">
        <f>Q1305*H1305</f>
        <v>8.1599999999999999E-4</v>
      </c>
      <c r="S1305" s="222">
        <v>0</v>
      </c>
      <c r="T1305" s="221">
        <f>S1305*H1305</f>
        <v>0</v>
      </c>
      <c r="AR1305" s="193" t="s">
        <v>195</v>
      </c>
      <c r="AT1305" s="193" t="s">
        <v>110</v>
      </c>
      <c r="AU1305" s="193" t="s">
        <v>42</v>
      </c>
      <c r="AY1305" s="193" t="s">
        <v>108</v>
      </c>
      <c r="BE1305" s="194">
        <f>IF(N1305="základní",J1305,0)</f>
        <v>0</v>
      </c>
      <c r="BF1305" s="194">
        <f>IF(N1305="snížená",J1305,0)</f>
        <v>0</v>
      </c>
      <c r="BG1305" s="194">
        <f>IF(N1305="zákl. přenesená",J1305,0)</f>
        <v>0</v>
      </c>
      <c r="BH1305" s="194">
        <f>IF(N1305="sníž. přenesená",J1305,0)</f>
        <v>0</v>
      </c>
      <c r="BI1305" s="194">
        <f>IF(N1305="nulová",J1305,0)</f>
        <v>0</v>
      </c>
      <c r="BJ1305" s="193" t="s">
        <v>38</v>
      </c>
      <c r="BK1305" s="194">
        <f>ROUND(I1305*H1305,2)</f>
        <v>0</v>
      </c>
      <c r="BL1305" s="193" t="s">
        <v>195</v>
      </c>
      <c r="BM1305" s="193" t="s">
        <v>1796</v>
      </c>
    </row>
    <row r="1306" spans="2:65" s="227" customFormat="1" x14ac:dyDescent="0.3">
      <c r="B1306" s="232"/>
      <c r="D1306" s="240" t="s">
        <v>117</v>
      </c>
      <c r="E1306" s="239" t="s">
        <v>1</v>
      </c>
      <c r="F1306" s="238" t="s">
        <v>1797</v>
      </c>
      <c r="H1306" s="237">
        <v>2.4</v>
      </c>
      <c r="I1306" s="233"/>
      <c r="L1306" s="232"/>
      <c r="M1306" s="231"/>
      <c r="N1306" s="230"/>
      <c r="O1306" s="230"/>
      <c r="P1306" s="230"/>
      <c r="Q1306" s="230"/>
      <c r="R1306" s="230"/>
      <c r="S1306" s="230"/>
      <c r="T1306" s="229"/>
      <c r="AT1306" s="228" t="s">
        <v>117</v>
      </c>
      <c r="AU1306" s="228" t="s">
        <v>42</v>
      </c>
      <c r="AV1306" s="227" t="s">
        <v>42</v>
      </c>
      <c r="AW1306" s="227" t="s">
        <v>19</v>
      </c>
      <c r="AX1306" s="227" t="s">
        <v>37</v>
      </c>
      <c r="AY1306" s="228" t="s">
        <v>108</v>
      </c>
    </row>
    <row r="1307" spans="2:65" s="188" customFormat="1" ht="22.5" customHeight="1" x14ac:dyDescent="0.3">
      <c r="B1307" s="207"/>
      <c r="C1307" s="252" t="s">
        <v>1860</v>
      </c>
      <c r="D1307" s="252" t="s">
        <v>186</v>
      </c>
      <c r="E1307" s="251" t="s">
        <v>1799</v>
      </c>
      <c r="F1307" s="246" t="s">
        <v>1800</v>
      </c>
      <c r="G1307" s="250" t="s">
        <v>400</v>
      </c>
      <c r="H1307" s="249">
        <v>2.7069999999999999</v>
      </c>
      <c r="I1307" s="248"/>
      <c r="J1307" s="247">
        <f>ROUND(I1307*H1307,2)</f>
        <v>0</v>
      </c>
      <c r="K1307" s="246" t="s">
        <v>114</v>
      </c>
      <c r="L1307" s="245"/>
      <c r="M1307" s="244" t="s">
        <v>1</v>
      </c>
      <c r="N1307" s="243" t="s">
        <v>26</v>
      </c>
      <c r="O1307" s="223"/>
      <c r="P1307" s="222">
        <f>O1307*H1307</f>
        <v>0</v>
      </c>
      <c r="Q1307" s="222">
        <v>3.0000000000000001E-5</v>
      </c>
      <c r="R1307" s="222">
        <f>Q1307*H1307</f>
        <v>8.1210000000000003E-5</v>
      </c>
      <c r="S1307" s="222">
        <v>0</v>
      </c>
      <c r="T1307" s="221">
        <f>S1307*H1307</f>
        <v>0</v>
      </c>
      <c r="AR1307" s="193" t="s">
        <v>282</v>
      </c>
      <c r="AT1307" s="193" t="s">
        <v>186</v>
      </c>
      <c r="AU1307" s="193" t="s">
        <v>42</v>
      </c>
      <c r="AY1307" s="193" t="s">
        <v>108</v>
      </c>
      <c r="BE1307" s="194">
        <f>IF(N1307="základní",J1307,0)</f>
        <v>0</v>
      </c>
      <c r="BF1307" s="194">
        <f>IF(N1307="snížená",J1307,0)</f>
        <v>0</v>
      </c>
      <c r="BG1307" s="194">
        <f>IF(N1307="zákl. přenesená",J1307,0)</f>
        <v>0</v>
      </c>
      <c r="BH1307" s="194">
        <f>IF(N1307="sníž. přenesená",J1307,0)</f>
        <v>0</v>
      </c>
      <c r="BI1307" s="194">
        <f>IF(N1307="nulová",J1307,0)</f>
        <v>0</v>
      </c>
      <c r="BJ1307" s="193" t="s">
        <v>38</v>
      </c>
      <c r="BK1307" s="194">
        <f>ROUND(I1307*H1307,2)</f>
        <v>0</v>
      </c>
      <c r="BL1307" s="193" t="s">
        <v>195</v>
      </c>
      <c r="BM1307" s="193" t="s">
        <v>1801</v>
      </c>
    </row>
    <row r="1308" spans="2:65" s="227" customFormat="1" x14ac:dyDescent="0.3">
      <c r="B1308" s="232"/>
      <c r="D1308" s="240" t="s">
        <v>117</v>
      </c>
      <c r="F1308" s="238" t="s">
        <v>1802</v>
      </c>
      <c r="H1308" s="237">
        <v>2.7069999999999999</v>
      </c>
      <c r="I1308" s="233"/>
      <c r="L1308" s="232"/>
      <c r="M1308" s="231"/>
      <c r="N1308" s="230"/>
      <c r="O1308" s="230"/>
      <c r="P1308" s="230"/>
      <c r="Q1308" s="230"/>
      <c r="R1308" s="230"/>
      <c r="S1308" s="230"/>
      <c r="T1308" s="229"/>
      <c r="AT1308" s="228" t="s">
        <v>117</v>
      </c>
      <c r="AU1308" s="228" t="s">
        <v>42</v>
      </c>
      <c r="AV1308" s="227" t="s">
        <v>42</v>
      </c>
      <c r="AW1308" s="227" t="s">
        <v>2</v>
      </c>
      <c r="AX1308" s="227" t="s">
        <v>38</v>
      </c>
      <c r="AY1308" s="228" t="s">
        <v>108</v>
      </c>
    </row>
    <row r="1309" spans="2:65" s="188" customFormat="1" ht="22.5" customHeight="1" x14ac:dyDescent="0.3">
      <c r="B1309" s="207"/>
      <c r="C1309" s="206" t="s">
        <v>1866</v>
      </c>
      <c r="D1309" s="206" t="s">
        <v>110</v>
      </c>
      <c r="E1309" s="205" t="s">
        <v>1804</v>
      </c>
      <c r="F1309" s="200" t="s">
        <v>1805</v>
      </c>
      <c r="G1309" s="204" t="s">
        <v>170</v>
      </c>
      <c r="H1309" s="203">
        <v>0.31</v>
      </c>
      <c r="I1309" s="202"/>
      <c r="J1309" s="201">
        <f>ROUND(I1309*H1309,2)</f>
        <v>0</v>
      </c>
      <c r="K1309" s="200" t="s">
        <v>114</v>
      </c>
      <c r="L1309" s="189"/>
      <c r="M1309" s="199" t="s">
        <v>1</v>
      </c>
      <c r="N1309" s="224" t="s">
        <v>26</v>
      </c>
      <c r="O1309" s="223"/>
      <c r="P1309" s="222">
        <f>O1309*H1309</f>
        <v>0</v>
      </c>
      <c r="Q1309" s="222">
        <v>0</v>
      </c>
      <c r="R1309" s="222">
        <f>Q1309*H1309</f>
        <v>0</v>
      </c>
      <c r="S1309" s="222">
        <v>0</v>
      </c>
      <c r="T1309" s="221">
        <f>S1309*H1309</f>
        <v>0</v>
      </c>
      <c r="AR1309" s="193" t="s">
        <v>195</v>
      </c>
      <c r="AT1309" s="193" t="s">
        <v>110</v>
      </c>
      <c r="AU1309" s="193" t="s">
        <v>42</v>
      </c>
      <c r="AY1309" s="193" t="s">
        <v>108</v>
      </c>
      <c r="BE1309" s="194">
        <f>IF(N1309="základní",J1309,0)</f>
        <v>0</v>
      </c>
      <c r="BF1309" s="194">
        <f>IF(N1309="snížená",J1309,0)</f>
        <v>0</v>
      </c>
      <c r="BG1309" s="194">
        <f>IF(N1309="zákl. přenesená",J1309,0)</f>
        <v>0</v>
      </c>
      <c r="BH1309" s="194">
        <f>IF(N1309="sníž. přenesená",J1309,0)</f>
        <v>0</v>
      </c>
      <c r="BI1309" s="194">
        <f>IF(N1309="nulová",J1309,0)</f>
        <v>0</v>
      </c>
      <c r="BJ1309" s="193" t="s">
        <v>38</v>
      </c>
      <c r="BK1309" s="194">
        <f>ROUND(I1309*H1309,2)</f>
        <v>0</v>
      </c>
      <c r="BL1309" s="193" t="s">
        <v>195</v>
      </c>
      <c r="BM1309" s="193" t="s">
        <v>1806</v>
      </c>
    </row>
    <row r="1310" spans="2:65" s="208" customFormat="1" ht="29.85" customHeight="1" x14ac:dyDescent="0.3">
      <c r="B1310" s="216"/>
      <c r="D1310" s="220" t="s">
        <v>36</v>
      </c>
      <c r="E1310" s="219" t="s">
        <v>1807</v>
      </c>
      <c r="F1310" s="219" t="s">
        <v>1808</v>
      </c>
      <c r="I1310" s="218"/>
      <c r="J1310" s="217">
        <f>BK1310</f>
        <v>0</v>
      </c>
      <c r="L1310" s="216"/>
      <c r="M1310" s="215"/>
      <c r="N1310" s="213"/>
      <c r="O1310" s="213"/>
      <c r="P1310" s="214">
        <f>SUM(P1311:P1323)</f>
        <v>0</v>
      </c>
      <c r="Q1310" s="213"/>
      <c r="R1310" s="214">
        <f>SUM(R1311:R1323)</f>
        <v>6.8255999999999994E-3</v>
      </c>
      <c r="S1310" s="213"/>
      <c r="T1310" s="212">
        <f>SUM(T1311:T1323)</f>
        <v>0</v>
      </c>
      <c r="AR1310" s="210" t="s">
        <v>42</v>
      </c>
      <c r="AT1310" s="211" t="s">
        <v>36</v>
      </c>
      <c r="AU1310" s="211" t="s">
        <v>38</v>
      </c>
      <c r="AY1310" s="210" t="s">
        <v>108</v>
      </c>
      <c r="BK1310" s="209">
        <f>SUM(BK1311:BK1323)</f>
        <v>0</v>
      </c>
    </row>
    <row r="1311" spans="2:65" s="188" customFormat="1" ht="22.5" customHeight="1" x14ac:dyDescent="0.3">
      <c r="B1311" s="207"/>
      <c r="C1311" s="206" t="s">
        <v>1872</v>
      </c>
      <c r="D1311" s="206" t="s">
        <v>110</v>
      </c>
      <c r="E1311" s="205" t="s">
        <v>1810</v>
      </c>
      <c r="F1311" s="200" t="s">
        <v>1811</v>
      </c>
      <c r="G1311" s="204" t="s">
        <v>113</v>
      </c>
      <c r="H1311" s="203">
        <v>10</v>
      </c>
      <c r="I1311" s="202"/>
      <c r="J1311" s="201">
        <f>ROUND(I1311*H1311,2)</f>
        <v>0</v>
      </c>
      <c r="K1311" s="200" t="s">
        <v>140</v>
      </c>
      <c r="L1311" s="189"/>
      <c r="M1311" s="199" t="s">
        <v>1</v>
      </c>
      <c r="N1311" s="224" t="s">
        <v>26</v>
      </c>
      <c r="O1311" s="223"/>
      <c r="P1311" s="222">
        <f>O1311*H1311</f>
        <v>0</v>
      </c>
      <c r="Q1311" s="222">
        <v>8.0000000000000007E-5</v>
      </c>
      <c r="R1311" s="222">
        <f>Q1311*H1311</f>
        <v>8.0000000000000004E-4</v>
      </c>
      <c r="S1311" s="222">
        <v>0</v>
      </c>
      <c r="T1311" s="221">
        <f>S1311*H1311</f>
        <v>0</v>
      </c>
      <c r="AR1311" s="193" t="s">
        <v>195</v>
      </c>
      <c r="AT1311" s="193" t="s">
        <v>110</v>
      </c>
      <c r="AU1311" s="193" t="s">
        <v>42</v>
      </c>
      <c r="AY1311" s="193" t="s">
        <v>108</v>
      </c>
      <c r="BE1311" s="194">
        <f>IF(N1311="základní",J1311,0)</f>
        <v>0</v>
      </c>
      <c r="BF1311" s="194">
        <f>IF(N1311="snížená",J1311,0)</f>
        <v>0</v>
      </c>
      <c r="BG1311" s="194">
        <f>IF(N1311="zákl. přenesená",J1311,0)</f>
        <v>0</v>
      </c>
      <c r="BH1311" s="194">
        <f>IF(N1311="sníž. přenesená",J1311,0)</f>
        <v>0</v>
      </c>
      <c r="BI1311" s="194">
        <f>IF(N1311="nulová",J1311,0)</f>
        <v>0</v>
      </c>
      <c r="BJ1311" s="193" t="s">
        <v>38</v>
      </c>
      <c r="BK1311" s="194">
        <f>ROUND(I1311*H1311,2)</f>
        <v>0</v>
      </c>
      <c r="BL1311" s="193" t="s">
        <v>195</v>
      </c>
      <c r="BM1311" s="193" t="s">
        <v>1812</v>
      </c>
    </row>
    <row r="1312" spans="2:65" s="227" customFormat="1" x14ac:dyDescent="0.3">
      <c r="B1312" s="232"/>
      <c r="D1312" s="236" t="s">
        <v>117</v>
      </c>
      <c r="E1312" s="228" t="s">
        <v>1</v>
      </c>
      <c r="F1312" s="235" t="s">
        <v>1813</v>
      </c>
      <c r="H1312" s="234">
        <v>6.25</v>
      </c>
      <c r="I1312" s="233"/>
      <c r="L1312" s="232"/>
      <c r="M1312" s="231"/>
      <c r="N1312" s="230"/>
      <c r="O1312" s="230"/>
      <c r="P1312" s="230"/>
      <c r="Q1312" s="230"/>
      <c r="R1312" s="230"/>
      <c r="S1312" s="230"/>
      <c r="T1312" s="229"/>
      <c r="AT1312" s="228" t="s">
        <v>117</v>
      </c>
      <c r="AU1312" s="228" t="s">
        <v>42</v>
      </c>
      <c r="AV1312" s="227" t="s">
        <v>42</v>
      </c>
      <c r="AW1312" s="227" t="s">
        <v>19</v>
      </c>
      <c r="AX1312" s="227" t="s">
        <v>37</v>
      </c>
      <c r="AY1312" s="228" t="s">
        <v>108</v>
      </c>
    </row>
    <row r="1313" spans="2:65" s="227" customFormat="1" x14ac:dyDescent="0.3">
      <c r="B1313" s="232"/>
      <c r="D1313" s="240" t="s">
        <v>117</v>
      </c>
      <c r="E1313" s="239" t="s">
        <v>1</v>
      </c>
      <c r="F1313" s="238" t="s">
        <v>1814</v>
      </c>
      <c r="H1313" s="237">
        <v>3.75</v>
      </c>
      <c r="I1313" s="233"/>
      <c r="L1313" s="232"/>
      <c r="M1313" s="231"/>
      <c r="N1313" s="230"/>
      <c r="O1313" s="230"/>
      <c r="P1313" s="230"/>
      <c r="Q1313" s="230"/>
      <c r="R1313" s="230"/>
      <c r="S1313" s="230"/>
      <c r="T1313" s="229"/>
      <c r="AT1313" s="228" t="s">
        <v>117</v>
      </c>
      <c r="AU1313" s="228" t="s">
        <v>42</v>
      </c>
      <c r="AV1313" s="227" t="s">
        <v>42</v>
      </c>
      <c r="AW1313" s="227" t="s">
        <v>19</v>
      </c>
      <c r="AX1313" s="227" t="s">
        <v>37</v>
      </c>
      <c r="AY1313" s="228" t="s">
        <v>108</v>
      </c>
    </row>
    <row r="1314" spans="2:65" s="188" customFormat="1" ht="31.5" customHeight="1" x14ac:dyDescent="0.3">
      <c r="B1314" s="207"/>
      <c r="C1314" s="206" t="s">
        <v>1877</v>
      </c>
      <c r="D1314" s="206" t="s">
        <v>110</v>
      </c>
      <c r="E1314" s="205" t="s">
        <v>1816</v>
      </c>
      <c r="F1314" s="200" t="s">
        <v>1817</v>
      </c>
      <c r="G1314" s="204" t="s">
        <v>113</v>
      </c>
      <c r="H1314" s="203">
        <v>10</v>
      </c>
      <c r="I1314" s="202"/>
      <c r="J1314" s="201">
        <f>ROUND(I1314*H1314,2)</f>
        <v>0</v>
      </c>
      <c r="K1314" s="200" t="s">
        <v>140</v>
      </c>
      <c r="L1314" s="189"/>
      <c r="M1314" s="199" t="s">
        <v>1</v>
      </c>
      <c r="N1314" s="224" t="s">
        <v>26</v>
      </c>
      <c r="O1314" s="223"/>
      <c r="P1314" s="222">
        <f>O1314*H1314</f>
        <v>0</v>
      </c>
      <c r="Q1314" s="222">
        <v>1.3999999999999999E-4</v>
      </c>
      <c r="R1314" s="222">
        <f>Q1314*H1314</f>
        <v>1.3999999999999998E-3</v>
      </c>
      <c r="S1314" s="222">
        <v>0</v>
      </c>
      <c r="T1314" s="221">
        <f>S1314*H1314</f>
        <v>0</v>
      </c>
      <c r="AR1314" s="193" t="s">
        <v>195</v>
      </c>
      <c r="AT1314" s="193" t="s">
        <v>110</v>
      </c>
      <c r="AU1314" s="193" t="s">
        <v>42</v>
      </c>
      <c r="AY1314" s="193" t="s">
        <v>108</v>
      </c>
      <c r="BE1314" s="194">
        <f>IF(N1314="základní",J1314,0)</f>
        <v>0</v>
      </c>
      <c r="BF1314" s="194">
        <f>IF(N1314="snížená",J1314,0)</f>
        <v>0</v>
      </c>
      <c r="BG1314" s="194">
        <f>IF(N1314="zákl. přenesená",J1314,0)</f>
        <v>0</v>
      </c>
      <c r="BH1314" s="194">
        <f>IF(N1314="sníž. přenesená",J1314,0)</f>
        <v>0</v>
      </c>
      <c r="BI1314" s="194">
        <f>IF(N1314="nulová",J1314,0)</f>
        <v>0</v>
      </c>
      <c r="BJ1314" s="193" t="s">
        <v>38</v>
      </c>
      <c r="BK1314" s="194">
        <f>ROUND(I1314*H1314,2)</f>
        <v>0</v>
      </c>
      <c r="BL1314" s="193" t="s">
        <v>195</v>
      </c>
      <c r="BM1314" s="193" t="s">
        <v>1818</v>
      </c>
    </row>
    <row r="1315" spans="2:65" s="227" customFormat="1" x14ac:dyDescent="0.3">
      <c r="B1315" s="232"/>
      <c r="D1315" s="236" t="s">
        <v>117</v>
      </c>
      <c r="E1315" s="228" t="s">
        <v>1</v>
      </c>
      <c r="F1315" s="235" t="s">
        <v>1813</v>
      </c>
      <c r="H1315" s="234">
        <v>6.25</v>
      </c>
      <c r="I1315" s="233"/>
      <c r="L1315" s="232"/>
      <c r="M1315" s="231"/>
      <c r="N1315" s="230"/>
      <c r="O1315" s="230"/>
      <c r="P1315" s="230"/>
      <c r="Q1315" s="230"/>
      <c r="R1315" s="230"/>
      <c r="S1315" s="230"/>
      <c r="T1315" s="229"/>
      <c r="AT1315" s="228" t="s">
        <v>117</v>
      </c>
      <c r="AU1315" s="228" t="s">
        <v>42</v>
      </c>
      <c r="AV1315" s="227" t="s">
        <v>42</v>
      </c>
      <c r="AW1315" s="227" t="s">
        <v>19</v>
      </c>
      <c r="AX1315" s="227" t="s">
        <v>37</v>
      </c>
      <c r="AY1315" s="228" t="s">
        <v>108</v>
      </c>
    </row>
    <row r="1316" spans="2:65" s="227" customFormat="1" x14ac:dyDescent="0.3">
      <c r="B1316" s="232"/>
      <c r="D1316" s="240" t="s">
        <v>117</v>
      </c>
      <c r="E1316" s="239" t="s">
        <v>1</v>
      </c>
      <c r="F1316" s="238" t="s">
        <v>1814</v>
      </c>
      <c r="H1316" s="237">
        <v>3.75</v>
      </c>
      <c r="I1316" s="233"/>
      <c r="L1316" s="232"/>
      <c r="M1316" s="231"/>
      <c r="N1316" s="230"/>
      <c r="O1316" s="230"/>
      <c r="P1316" s="230"/>
      <c r="Q1316" s="230"/>
      <c r="R1316" s="230"/>
      <c r="S1316" s="230"/>
      <c r="T1316" s="229"/>
      <c r="AT1316" s="228" t="s">
        <v>117</v>
      </c>
      <c r="AU1316" s="228" t="s">
        <v>42</v>
      </c>
      <c r="AV1316" s="227" t="s">
        <v>42</v>
      </c>
      <c r="AW1316" s="227" t="s">
        <v>19</v>
      </c>
      <c r="AX1316" s="227" t="s">
        <v>37</v>
      </c>
      <c r="AY1316" s="228" t="s">
        <v>108</v>
      </c>
    </row>
    <row r="1317" spans="2:65" s="188" customFormat="1" ht="22.5" customHeight="1" x14ac:dyDescent="0.3">
      <c r="B1317" s="207"/>
      <c r="C1317" s="206" t="s">
        <v>1881</v>
      </c>
      <c r="D1317" s="206" t="s">
        <v>110</v>
      </c>
      <c r="E1317" s="205" t="s">
        <v>1820</v>
      </c>
      <c r="F1317" s="200" t="s">
        <v>1821</v>
      </c>
      <c r="G1317" s="204" t="s">
        <v>113</v>
      </c>
      <c r="H1317" s="203">
        <v>10</v>
      </c>
      <c r="I1317" s="202"/>
      <c r="J1317" s="201">
        <f>ROUND(I1317*H1317,2)</f>
        <v>0</v>
      </c>
      <c r="K1317" s="200" t="s">
        <v>140</v>
      </c>
      <c r="L1317" s="189"/>
      <c r="M1317" s="199" t="s">
        <v>1</v>
      </c>
      <c r="N1317" s="224" t="s">
        <v>26</v>
      </c>
      <c r="O1317" s="223"/>
      <c r="P1317" s="222">
        <f>O1317*H1317</f>
        <v>0</v>
      </c>
      <c r="Q1317" s="222">
        <v>1.3999999999999999E-4</v>
      </c>
      <c r="R1317" s="222">
        <f>Q1317*H1317</f>
        <v>1.3999999999999998E-3</v>
      </c>
      <c r="S1317" s="222">
        <v>0</v>
      </c>
      <c r="T1317" s="221">
        <f>S1317*H1317</f>
        <v>0</v>
      </c>
      <c r="AR1317" s="193" t="s">
        <v>195</v>
      </c>
      <c r="AT1317" s="193" t="s">
        <v>110</v>
      </c>
      <c r="AU1317" s="193" t="s">
        <v>42</v>
      </c>
      <c r="AY1317" s="193" t="s">
        <v>108</v>
      </c>
      <c r="BE1317" s="194">
        <f>IF(N1317="základní",J1317,0)</f>
        <v>0</v>
      </c>
      <c r="BF1317" s="194">
        <f>IF(N1317="snížená",J1317,0)</f>
        <v>0</v>
      </c>
      <c r="BG1317" s="194">
        <f>IF(N1317="zákl. přenesená",J1317,0)</f>
        <v>0</v>
      </c>
      <c r="BH1317" s="194">
        <f>IF(N1317="sníž. přenesená",J1317,0)</f>
        <v>0</v>
      </c>
      <c r="BI1317" s="194">
        <f>IF(N1317="nulová",J1317,0)</f>
        <v>0</v>
      </c>
      <c r="BJ1317" s="193" t="s">
        <v>38</v>
      </c>
      <c r="BK1317" s="194">
        <f>ROUND(I1317*H1317,2)</f>
        <v>0</v>
      </c>
      <c r="BL1317" s="193" t="s">
        <v>195</v>
      </c>
      <c r="BM1317" s="193" t="s">
        <v>1822</v>
      </c>
    </row>
    <row r="1318" spans="2:65" s="227" customFormat="1" x14ac:dyDescent="0.3">
      <c r="B1318" s="232"/>
      <c r="D1318" s="236" t="s">
        <v>117</v>
      </c>
      <c r="E1318" s="228" t="s">
        <v>1</v>
      </c>
      <c r="F1318" s="235" t="s">
        <v>1813</v>
      </c>
      <c r="H1318" s="234">
        <v>6.25</v>
      </c>
      <c r="I1318" s="233"/>
      <c r="L1318" s="232"/>
      <c r="M1318" s="231"/>
      <c r="N1318" s="230"/>
      <c r="O1318" s="230"/>
      <c r="P1318" s="230"/>
      <c r="Q1318" s="230"/>
      <c r="R1318" s="230"/>
      <c r="S1318" s="230"/>
      <c r="T1318" s="229"/>
      <c r="AT1318" s="228" t="s">
        <v>117</v>
      </c>
      <c r="AU1318" s="228" t="s">
        <v>42</v>
      </c>
      <c r="AV1318" s="227" t="s">
        <v>42</v>
      </c>
      <c r="AW1318" s="227" t="s">
        <v>19</v>
      </c>
      <c r="AX1318" s="227" t="s">
        <v>37</v>
      </c>
      <c r="AY1318" s="228" t="s">
        <v>108</v>
      </c>
    </row>
    <row r="1319" spans="2:65" s="227" customFormat="1" x14ac:dyDescent="0.3">
      <c r="B1319" s="232"/>
      <c r="D1319" s="240" t="s">
        <v>117</v>
      </c>
      <c r="E1319" s="239" t="s">
        <v>1</v>
      </c>
      <c r="F1319" s="238" t="s">
        <v>1814</v>
      </c>
      <c r="H1319" s="237">
        <v>3.75</v>
      </c>
      <c r="I1319" s="233"/>
      <c r="L1319" s="232"/>
      <c r="M1319" s="231"/>
      <c r="N1319" s="230"/>
      <c r="O1319" s="230"/>
      <c r="P1319" s="230"/>
      <c r="Q1319" s="230"/>
      <c r="R1319" s="230"/>
      <c r="S1319" s="230"/>
      <c r="T1319" s="229"/>
      <c r="AT1319" s="228" t="s">
        <v>117</v>
      </c>
      <c r="AU1319" s="228" t="s">
        <v>42</v>
      </c>
      <c r="AV1319" s="227" t="s">
        <v>42</v>
      </c>
      <c r="AW1319" s="227" t="s">
        <v>19</v>
      </c>
      <c r="AX1319" s="227" t="s">
        <v>37</v>
      </c>
      <c r="AY1319" s="228" t="s">
        <v>108</v>
      </c>
    </row>
    <row r="1320" spans="2:65" s="188" customFormat="1" ht="22.5" customHeight="1" x14ac:dyDescent="0.3">
      <c r="B1320" s="207"/>
      <c r="C1320" s="206" t="s">
        <v>1885</v>
      </c>
      <c r="D1320" s="206" t="s">
        <v>110</v>
      </c>
      <c r="E1320" s="205" t="s">
        <v>1824</v>
      </c>
      <c r="F1320" s="200" t="s">
        <v>1825</v>
      </c>
      <c r="G1320" s="204" t="s">
        <v>113</v>
      </c>
      <c r="H1320" s="203">
        <v>5.76</v>
      </c>
      <c r="I1320" s="202"/>
      <c r="J1320" s="201">
        <f>ROUND(I1320*H1320,2)</f>
        <v>0</v>
      </c>
      <c r="K1320" s="200" t="s">
        <v>140</v>
      </c>
      <c r="L1320" s="189"/>
      <c r="M1320" s="199" t="s">
        <v>1</v>
      </c>
      <c r="N1320" s="224" t="s">
        <v>26</v>
      </c>
      <c r="O1320" s="223"/>
      <c r="P1320" s="222">
        <f>O1320*H1320</f>
        <v>0</v>
      </c>
      <c r="Q1320" s="222">
        <v>2.3000000000000001E-4</v>
      </c>
      <c r="R1320" s="222">
        <f>Q1320*H1320</f>
        <v>1.3247999999999999E-3</v>
      </c>
      <c r="S1320" s="222">
        <v>0</v>
      </c>
      <c r="T1320" s="221">
        <f>S1320*H1320</f>
        <v>0</v>
      </c>
      <c r="AR1320" s="193" t="s">
        <v>195</v>
      </c>
      <c r="AT1320" s="193" t="s">
        <v>110</v>
      </c>
      <c r="AU1320" s="193" t="s">
        <v>42</v>
      </c>
      <c r="AY1320" s="193" t="s">
        <v>108</v>
      </c>
      <c r="BE1320" s="194">
        <f>IF(N1320="základní",J1320,0)</f>
        <v>0</v>
      </c>
      <c r="BF1320" s="194">
        <f>IF(N1320="snížená",J1320,0)</f>
        <v>0</v>
      </c>
      <c r="BG1320" s="194">
        <f>IF(N1320="zákl. přenesená",J1320,0)</f>
        <v>0</v>
      </c>
      <c r="BH1320" s="194">
        <f>IF(N1320="sníž. přenesená",J1320,0)</f>
        <v>0</v>
      </c>
      <c r="BI1320" s="194">
        <f>IF(N1320="nulová",J1320,0)</f>
        <v>0</v>
      </c>
      <c r="BJ1320" s="193" t="s">
        <v>38</v>
      </c>
      <c r="BK1320" s="194">
        <f>ROUND(I1320*H1320,2)</f>
        <v>0</v>
      </c>
      <c r="BL1320" s="193" t="s">
        <v>195</v>
      </c>
      <c r="BM1320" s="193" t="s">
        <v>1826</v>
      </c>
    </row>
    <row r="1321" spans="2:65" s="227" customFormat="1" x14ac:dyDescent="0.3">
      <c r="B1321" s="232"/>
      <c r="D1321" s="240" t="s">
        <v>117</v>
      </c>
      <c r="E1321" s="239" t="s">
        <v>1</v>
      </c>
      <c r="F1321" s="238" t="s">
        <v>1237</v>
      </c>
      <c r="H1321" s="237">
        <v>5.76</v>
      </c>
      <c r="I1321" s="233"/>
      <c r="L1321" s="232"/>
      <c r="M1321" s="231"/>
      <c r="N1321" s="230"/>
      <c r="O1321" s="230"/>
      <c r="P1321" s="230"/>
      <c r="Q1321" s="230"/>
      <c r="R1321" s="230"/>
      <c r="S1321" s="230"/>
      <c r="T1321" s="229"/>
      <c r="AT1321" s="228" t="s">
        <v>117</v>
      </c>
      <c r="AU1321" s="228" t="s">
        <v>42</v>
      </c>
      <c r="AV1321" s="227" t="s">
        <v>42</v>
      </c>
      <c r="AW1321" s="227" t="s">
        <v>19</v>
      </c>
      <c r="AX1321" s="227" t="s">
        <v>37</v>
      </c>
      <c r="AY1321" s="228" t="s">
        <v>108</v>
      </c>
    </row>
    <row r="1322" spans="2:65" s="188" customFormat="1" ht="22.5" customHeight="1" x14ac:dyDescent="0.3">
      <c r="B1322" s="207"/>
      <c r="C1322" s="206" t="s">
        <v>1891</v>
      </c>
      <c r="D1322" s="206" t="s">
        <v>110</v>
      </c>
      <c r="E1322" s="205" t="s">
        <v>1828</v>
      </c>
      <c r="F1322" s="200" t="s">
        <v>1829</v>
      </c>
      <c r="G1322" s="204" t="s">
        <v>113</v>
      </c>
      <c r="H1322" s="203">
        <v>5.76</v>
      </c>
      <c r="I1322" s="202"/>
      <c r="J1322" s="201">
        <f>ROUND(I1322*H1322,2)</f>
        <v>0</v>
      </c>
      <c r="K1322" s="200" t="s">
        <v>140</v>
      </c>
      <c r="L1322" s="189"/>
      <c r="M1322" s="199" t="s">
        <v>1</v>
      </c>
      <c r="N1322" s="224" t="s">
        <v>26</v>
      </c>
      <c r="O1322" s="223"/>
      <c r="P1322" s="222">
        <f>O1322*H1322</f>
        <v>0</v>
      </c>
      <c r="Q1322" s="222">
        <v>3.3E-4</v>
      </c>
      <c r="R1322" s="222">
        <f>Q1322*H1322</f>
        <v>1.9008E-3</v>
      </c>
      <c r="S1322" s="222">
        <v>0</v>
      </c>
      <c r="T1322" s="221">
        <f>S1322*H1322</f>
        <v>0</v>
      </c>
      <c r="AR1322" s="193" t="s">
        <v>195</v>
      </c>
      <c r="AT1322" s="193" t="s">
        <v>110</v>
      </c>
      <c r="AU1322" s="193" t="s">
        <v>42</v>
      </c>
      <c r="AY1322" s="193" t="s">
        <v>108</v>
      </c>
      <c r="BE1322" s="194">
        <f>IF(N1322="základní",J1322,0)</f>
        <v>0</v>
      </c>
      <c r="BF1322" s="194">
        <f>IF(N1322="snížená",J1322,0)</f>
        <v>0</v>
      </c>
      <c r="BG1322" s="194">
        <f>IF(N1322="zákl. přenesená",J1322,0)</f>
        <v>0</v>
      </c>
      <c r="BH1322" s="194">
        <f>IF(N1322="sníž. přenesená",J1322,0)</f>
        <v>0</v>
      </c>
      <c r="BI1322" s="194">
        <f>IF(N1322="nulová",J1322,0)</f>
        <v>0</v>
      </c>
      <c r="BJ1322" s="193" t="s">
        <v>38</v>
      </c>
      <c r="BK1322" s="194">
        <f>ROUND(I1322*H1322,2)</f>
        <v>0</v>
      </c>
      <c r="BL1322" s="193" t="s">
        <v>195</v>
      </c>
      <c r="BM1322" s="193" t="s">
        <v>1830</v>
      </c>
    </row>
    <row r="1323" spans="2:65" s="227" customFormat="1" x14ac:dyDescent="0.3">
      <c r="B1323" s="232"/>
      <c r="D1323" s="236" t="s">
        <v>117</v>
      </c>
      <c r="E1323" s="228" t="s">
        <v>1</v>
      </c>
      <c r="F1323" s="235" t="s">
        <v>1237</v>
      </c>
      <c r="H1323" s="234">
        <v>5.76</v>
      </c>
      <c r="I1323" s="233"/>
      <c r="L1323" s="232"/>
      <c r="M1323" s="231"/>
      <c r="N1323" s="230"/>
      <c r="O1323" s="230"/>
      <c r="P1323" s="230"/>
      <c r="Q1323" s="230"/>
      <c r="R1323" s="230"/>
      <c r="S1323" s="230"/>
      <c r="T1323" s="229"/>
      <c r="AT1323" s="228" t="s">
        <v>117</v>
      </c>
      <c r="AU1323" s="228" t="s">
        <v>42</v>
      </c>
      <c r="AV1323" s="227" t="s">
        <v>42</v>
      </c>
      <c r="AW1323" s="227" t="s">
        <v>19</v>
      </c>
      <c r="AX1323" s="227" t="s">
        <v>37</v>
      </c>
      <c r="AY1323" s="228" t="s">
        <v>108</v>
      </c>
    </row>
    <row r="1324" spans="2:65" s="208" customFormat="1" ht="29.85" customHeight="1" x14ac:dyDescent="0.3">
      <c r="B1324" s="216"/>
      <c r="D1324" s="220" t="s">
        <v>36</v>
      </c>
      <c r="E1324" s="219" t="s">
        <v>1831</v>
      </c>
      <c r="F1324" s="219" t="s">
        <v>1832</v>
      </c>
      <c r="I1324" s="218"/>
      <c r="J1324" s="217">
        <f>BK1324</f>
        <v>0</v>
      </c>
      <c r="L1324" s="216"/>
      <c r="M1324" s="215"/>
      <c r="N1324" s="213"/>
      <c r="O1324" s="213"/>
      <c r="P1324" s="214">
        <f>SUM(P1325:P1328)</f>
        <v>0</v>
      </c>
      <c r="Q1324" s="213"/>
      <c r="R1324" s="214">
        <f>SUM(R1325:R1328)</f>
        <v>0.36749999999999999</v>
      </c>
      <c r="S1324" s="213"/>
      <c r="T1324" s="212">
        <f>SUM(T1325:T1328)</f>
        <v>0</v>
      </c>
      <c r="AR1324" s="210" t="s">
        <v>42</v>
      </c>
      <c r="AT1324" s="211" t="s">
        <v>36</v>
      </c>
      <c r="AU1324" s="211" t="s">
        <v>38</v>
      </c>
      <c r="AY1324" s="210" t="s">
        <v>108</v>
      </c>
      <c r="BK1324" s="209">
        <f>SUM(BK1325:BK1328)</f>
        <v>0</v>
      </c>
    </row>
    <row r="1325" spans="2:65" s="188" customFormat="1" ht="22.5" customHeight="1" x14ac:dyDescent="0.3">
      <c r="B1325" s="207"/>
      <c r="C1325" s="206" t="s">
        <v>1897</v>
      </c>
      <c r="D1325" s="206" t="s">
        <v>110</v>
      </c>
      <c r="E1325" s="205" t="s">
        <v>1834</v>
      </c>
      <c r="F1325" s="200" t="s">
        <v>1835</v>
      </c>
      <c r="G1325" s="204" t="s">
        <v>113</v>
      </c>
      <c r="H1325" s="203">
        <v>750</v>
      </c>
      <c r="I1325" s="202"/>
      <c r="J1325" s="201">
        <f>ROUND(I1325*H1325,2)</f>
        <v>0</v>
      </c>
      <c r="K1325" s="200" t="s">
        <v>114</v>
      </c>
      <c r="L1325" s="189"/>
      <c r="M1325" s="199" t="s">
        <v>1</v>
      </c>
      <c r="N1325" s="224" t="s">
        <v>26</v>
      </c>
      <c r="O1325" s="223"/>
      <c r="P1325" s="222">
        <f>O1325*H1325</f>
        <v>0</v>
      </c>
      <c r="Q1325" s="222">
        <v>2.0000000000000001E-4</v>
      </c>
      <c r="R1325" s="222">
        <f>Q1325*H1325</f>
        <v>0.15</v>
      </c>
      <c r="S1325" s="222">
        <v>0</v>
      </c>
      <c r="T1325" s="221">
        <f>S1325*H1325</f>
        <v>0</v>
      </c>
      <c r="AR1325" s="193" t="s">
        <v>195</v>
      </c>
      <c r="AT1325" s="193" t="s">
        <v>110</v>
      </c>
      <c r="AU1325" s="193" t="s">
        <v>42</v>
      </c>
      <c r="AY1325" s="193" t="s">
        <v>108</v>
      </c>
      <c r="BE1325" s="194">
        <f>IF(N1325="základní",J1325,0)</f>
        <v>0</v>
      </c>
      <c r="BF1325" s="194">
        <f>IF(N1325="snížená",J1325,0)</f>
        <v>0</v>
      </c>
      <c r="BG1325" s="194">
        <f>IF(N1325="zákl. přenesená",J1325,0)</f>
        <v>0</v>
      </c>
      <c r="BH1325" s="194">
        <f>IF(N1325="sníž. přenesená",J1325,0)</f>
        <v>0</v>
      </c>
      <c r="BI1325" s="194">
        <f>IF(N1325="nulová",J1325,0)</f>
        <v>0</v>
      </c>
      <c r="BJ1325" s="193" t="s">
        <v>38</v>
      </c>
      <c r="BK1325" s="194">
        <f>ROUND(I1325*H1325,2)</f>
        <v>0</v>
      </c>
      <c r="BL1325" s="193" t="s">
        <v>195</v>
      </c>
      <c r="BM1325" s="193" t="s">
        <v>1836</v>
      </c>
    </row>
    <row r="1326" spans="2:65" s="227" customFormat="1" x14ac:dyDescent="0.3">
      <c r="B1326" s="232"/>
      <c r="D1326" s="240" t="s">
        <v>117</v>
      </c>
      <c r="E1326" s="239" t="s">
        <v>1</v>
      </c>
      <c r="F1326" s="238" t="s">
        <v>1837</v>
      </c>
      <c r="H1326" s="237">
        <v>750</v>
      </c>
      <c r="I1326" s="233"/>
      <c r="L1326" s="232"/>
      <c r="M1326" s="231"/>
      <c r="N1326" s="230"/>
      <c r="O1326" s="230"/>
      <c r="P1326" s="230"/>
      <c r="Q1326" s="230"/>
      <c r="R1326" s="230"/>
      <c r="S1326" s="230"/>
      <c r="T1326" s="229"/>
      <c r="AT1326" s="228" t="s">
        <v>117</v>
      </c>
      <c r="AU1326" s="228" t="s">
        <v>42</v>
      </c>
      <c r="AV1326" s="227" t="s">
        <v>42</v>
      </c>
      <c r="AW1326" s="227" t="s">
        <v>19</v>
      </c>
      <c r="AX1326" s="227" t="s">
        <v>37</v>
      </c>
      <c r="AY1326" s="228" t="s">
        <v>108</v>
      </c>
    </row>
    <row r="1327" spans="2:65" s="188" customFormat="1" ht="31.5" customHeight="1" x14ac:dyDescent="0.3">
      <c r="B1327" s="207"/>
      <c r="C1327" s="206" t="s">
        <v>2132</v>
      </c>
      <c r="D1327" s="206" t="s">
        <v>110</v>
      </c>
      <c r="E1327" s="205" t="s">
        <v>1839</v>
      </c>
      <c r="F1327" s="200" t="s">
        <v>1840</v>
      </c>
      <c r="G1327" s="204" t="s">
        <v>113</v>
      </c>
      <c r="H1327" s="203">
        <v>750</v>
      </c>
      <c r="I1327" s="202"/>
      <c r="J1327" s="201">
        <f>ROUND(I1327*H1327,2)</f>
        <v>0</v>
      </c>
      <c r="K1327" s="200" t="s">
        <v>114</v>
      </c>
      <c r="L1327" s="189"/>
      <c r="M1327" s="199" t="s">
        <v>1</v>
      </c>
      <c r="N1327" s="224" t="s">
        <v>26</v>
      </c>
      <c r="O1327" s="223"/>
      <c r="P1327" s="222">
        <f>O1327*H1327</f>
        <v>0</v>
      </c>
      <c r="Q1327" s="222">
        <v>2.9E-4</v>
      </c>
      <c r="R1327" s="222">
        <f>Q1327*H1327</f>
        <v>0.2175</v>
      </c>
      <c r="S1327" s="222">
        <v>0</v>
      </c>
      <c r="T1327" s="221">
        <f>S1327*H1327</f>
        <v>0</v>
      </c>
      <c r="AR1327" s="193" t="s">
        <v>195</v>
      </c>
      <c r="AT1327" s="193" t="s">
        <v>110</v>
      </c>
      <c r="AU1327" s="193" t="s">
        <v>42</v>
      </c>
      <c r="AY1327" s="193" t="s">
        <v>108</v>
      </c>
      <c r="BE1327" s="194">
        <f>IF(N1327="základní",J1327,0)</f>
        <v>0</v>
      </c>
      <c r="BF1327" s="194">
        <f>IF(N1327="snížená",J1327,0)</f>
        <v>0</v>
      </c>
      <c r="BG1327" s="194">
        <f>IF(N1327="zákl. přenesená",J1327,0)</f>
        <v>0</v>
      </c>
      <c r="BH1327" s="194">
        <f>IF(N1327="sníž. přenesená",J1327,0)</f>
        <v>0</v>
      </c>
      <c r="BI1327" s="194">
        <f>IF(N1327="nulová",J1327,0)</f>
        <v>0</v>
      </c>
      <c r="BJ1327" s="193" t="s">
        <v>38</v>
      </c>
      <c r="BK1327" s="194">
        <f>ROUND(I1327*H1327,2)</f>
        <v>0</v>
      </c>
      <c r="BL1327" s="193" t="s">
        <v>195</v>
      </c>
      <c r="BM1327" s="193" t="s">
        <v>1841</v>
      </c>
    </row>
    <row r="1328" spans="2:65" s="227" customFormat="1" x14ac:dyDescent="0.3">
      <c r="B1328" s="232"/>
      <c r="D1328" s="236" t="s">
        <v>117</v>
      </c>
      <c r="E1328" s="228" t="s">
        <v>1</v>
      </c>
      <c r="F1328" s="235" t="s">
        <v>1837</v>
      </c>
      <c r="H1328" s="234">
        <v>750</v>
      </c>
      <c r="I1328" s="233"/>
      <c r="L1328" s="232"/>
      <c r="M1328" s="231"/>
      <c r="N1328" s="230"/>
      <c r="O1328" s="230"/>
      <c r="P1328" s="230"/>
      <c r="Q1328" s="230"/>
      <c r="R1328" s="230"/>
      <c r="S1328" s="230"/>
      <c r="T1328" s="229"/>
      <c r="AT1328" s="228" t="s">
        <v>117</v>
      </c>
      <c r="AU1328" s="228" t="s">
        <v>42</v>
      </c>
      <c r="AV1328" s="227" t="s">
        <v>42</v>
      </c>
      <c r="AW1328" s="227" t="s">
        <v>19</v>
      </c>
      <c r="AX1328" s="227" t="s">
        <v>37</v>
      </c>
      <c r="AY1328" s="228" t="s">
        <v>108</v>
      </c>
    </row>
    <row r="1329" spans="2:65" s="208" customFormat="1" ht="37.35" customHeight="1" x14ac:dyDescent="0.35">
      <c r="B1329" s="216"/>
      <c r="D1329" s="220" t="s">
        <v>36</v>
      </c>
      <c r="E1329" s="242" t="s">
        <v>1842</v>
      </c>
      <c r="F1329" s="242" t="s">
        <v>1843</v>
      </c>
      <c r="I1329" s="218"/>
      <c r="J1329" s="241">
        <f>BK1329</f>
        <v>0</v>
      </c>
      <c r="L1329" s="216"/>
      <c r="M1329" s="215"/>
      <c r="N1329" s="213"/>
      <c r="O1329" s="213"/>
      <c r="P1329" s="214">
        <f>SUM(P1330:P1333)</f>
        <v>0</v>
      </c>
      <c r="Q1329" s="213"/>
      <c r="R1329" s="214">
        <f>SUM(R1330:R1333)</f>
        <v>0</v>
      </c>
      <c r="S1329" s="213"/>
      <c r="T1329" s="212">
        <f>SUM(T1330:T1333)</f>
        <v>0</v>
      </c>
      <c r="AR1329" s="210" t="s">
        <v>115</v>
      </c>
      <c r="AT1329" s="211" t="s">
        <v>36</v>
      </c>
      <c r="AU1329" s="211" t="s">
        <v>37</v>
      </c>
      <c r="AY1329" s="210" t="s">
        <v>108</v>
      </c>
      <c r="BK1329" s="209">
        <f>SUM(BK1330:BK1333)</f>
        <v>0</v>
      </c>
    </row>
    <row r="1330" spans="2:65" s="188" customFormat="1" ht="22.5" customHeight="1" x14ac:dyDescent="0.3">
      <c r="B1330" s="207"/>
      <c r="C1330" s="366" t="s">
        <v>2143</v>
      </c>
      <c r="D1330" s="366" t="s">
        <v>110</v>
      </c>
      <c r="E1330" s="367" t="s">
        <v>1845</v>
      </c>
      <c r="F1330" s="368" t="s">
        <v>1846</v>
      </c>
      <c r="G1330" s="369" t="s">
        <v>1847</v>
      </c>
      <c r="H1330" s="370">
        <v>35</v>
      </c>
      <c r="I1330" s="371"/>
      <c r="J1330" s="371">
        <f>ROUND(I1330*H1330,2)</f>
        <v>0</v>
      </c>
      <c r="K1330" s="368" t="s">
        <v>114</v>
      </c>
      <c r="L1330" s="189"/>
      <c r="M1330" s="199" t="s">
        <v>1</v>
      </c>
      <c r="N1330" s="224" t="s">
        <v>26</v>
      </c>
      <c r="O1330" s="223"/>
      <c r="P1330" s="222">
        <f>O1330*H1330</f>
        <v>0</v>
      </c>
      <c r="Q1330" s="222">
        <v>0</v>
      </c>
      <c r="R1330" s="222">
        <f>Q1330*H1330</f>
        <v>0</v>
      </c>
      <c r="S1330" s="222">
        <v>0</v>
      </c>
      <c r="T1330" s="221">
        <f>S1330*H1330</f>
        <v>0</v>
      </c>
      <c r="AR1330" s="193" t="s">
        <v>1848</v>
      </c>
      <c r="AT1330" s="193" t="s">
        <v>110</v>
      </c>
      <c r="AU1330" s="193" t="s">
        <v>38</v>
      </c>
      <c r="AY1330" s="193" t="s">
        <v>108</v>
      </c>
      <c r="BE1330" s="194">
        <f>IF(N1330="základní",J1330,0)</f>
        <v>0</v>
      </c>
      <c r="BF1330" s="194">
        <f>IF(N1330="snížená",J1330,0)</f>
        <v>0</v>
      </c>
      <c r="BG1330" s="194">
        <f>IF(N1330="zákl. přenesená",J1330,0)</f>
        <v>0</v>
      </c>
      <c r="BH1330" s="194">
        <f>IF(N1330="sníž. přenesená",J1330,0)</f>
        <v>0</v>
      </c>
      <c r="BI1330" s="194">
        <f>IF(N1330="nulová",J1330,0)</f>
        <v>0</v>
      </c>
      <c r="BJ1330" s="193" t="s">
        <v>38</v>
      </c>
      <c r="BK1330" s="194">
        <f>ROUND(I1330*H1330,2)</f>
        <v>0</v>
      </c>
      <c r="BL1330" s="193" t="s">
        <v>1848</v>
      </c>
      <c r="BM1330" s="193" t="s">
        <v>1849</v>
      </c>
    </row>
    <row r="1331" spans="2:65" s="227" customFormat="1" x14ac:dyDescent="0.3">
      <c r="B1331" s="232"/>
      <c r="D1331" s="240" t="s">
        <v>117</v>
      </c>
      <c r="E1331" s="239" t="s">
        <v>1</v>
      </c>
      <c r="F1331" s="238" t="s">
        <v>1850</v>
      </c>
      <c r="H1331" s="237">
        <v>35</v>
      </c>
      <c r="I1331" s="233"/>
      <c r="L1331" s="232"/>
      <c r="M1331" s="231"/>
      <c r="N1331" s="230"/>
      <c r="O1331" s="230"/>
      <c r="P1331" s="230"/>
      <c r="Q1331" s="230"/>
      <c r="R1331" s="230"/>
      <c r="S1331" s="230"/>
      <c r="T1331" s="229"/>
      <c r="AT1331" s="228" t="s">
        <v>117</v>
      </c>
      <c r="AU1331" s="228" t="s">
        <v>38</v>
      </c>
      <c r="AV1331" s="227" t="s">
        <v>42</v>
      </c>
      <c r="AW1331" s="227" t="s">
        <v>19</v>
      </c>
      <c r="AX1331" s="227" t="s">
        <v>37</v>
      </c>
      <c r="AY1331" s="228" t="s">
        <v>108</v>
      </c>
    </row>
    <row r="1332" spans="2:65" s="188" customFormat="1" ht="22.5" customHeight="1" x14ac:dyDescent="0.3">
      <c r="B1332" s="207"/>
      <c r="C1332" s="378" t="s">
        <v>2133</v>
      </c>
      <c r="D1332" s="378" t="s">
        <v>110</v>
      </c>
      <c r="E1332" s="379" t="s">
        <v>1852</v>
      </c>
      <c r="F1332" s="380" t="s">
        <v>1853</v>
      </c>
      <c r="G1332" s="381" t="s">
        <v>1847</v>
      </c>
      <c r="H1332" s="382">
        <v>7</v>
      </c>
      <c r="I1332" s="383"/>
      <c r="J1332" s="383">
        <f>ROUND(I1332*H1332,2)</f>
        <v>0</v>
      </c>
      <c r="K1332" s="380" t="s">
        <v>114</v>
      </c>
      <c r="L1332" s="189"/>
      <c r="M1332" s="199" t="s">
        <v>1</v>
      </c>
      <c r="N1332" s="224" t="s">
        <v>26</v>
      </c>
      <c r="O1332" s="223"/>
      <c r="P1332" s="222">
        <f>O1332*H1332</f>
        <v>0</v>
      </c>
      <c r="Q1332" s="222">
        <v>0</v>
      </c>
      <c r="R1332" s="222">
        <f>Q1332*H1332</f>
        <v>0</v>
      </c>
      <c r="S1332" s="222">
        <v>0</v>
      </c>
      <c r="T1332" s="221">
        <f>S1332*H1332</f>
        <v>0</v>
      </c>
      <c r="AR1332" s="193" t="s">
        <v>1848</v>
      </c>
      <c r="AT1332" s="193" t="s">
        <v>110</v>
      </c>
      <c r="AU1332" s="193" t="s">
        <v>38</v>
      </c>
      <c r="AY1332" s="193" t="s">
        <v>108</v>
      </c>
      <c r="BE1332" s="194">
        <f>IF(N1332="základní",J1332,0)</f>
        <v>0</v>
      </c>
      <c r="BF1332" s="194">
        <f>IF(N1332="snížená",J1332,0)</f>
        <v>0</v>
      </c>
      <c r="BG1332" s="194">
        <f>IF(N1332="zákl. přenesená",J1332,0)</f>
        <v>0</v>
      </c>
      <c r="BH1332" s="194">
        <f>IF(N1332="sníž. přenesená",J1332,0)</f>
        <v>0</v>
      </c>
      <c r="BI1332" s="194">
        <f>IF(N1332="nulová",J1332,0)</f>
        <v>0</v>
      </c>
      <c r="BJ1332" s="193" t="s">
        <v>38</v>
      </c>
      <c r="BK1332" s="194">
        <f>ROUND(I1332*H1332,2)</f>
        <v>0</v>
      </c>
      <c r="BL1332" s="193" t="s">
        <v>1848</v>
      </c>
      <c r="BM1332" s="193" t="s">
        <v>1854</v>
      </c>
    </row>
    <row r="1333" spans="2:65" s="227" customFormat="1" x14ac:dyDescent="0.3">
      <c r="B1333" s="232"/>
      <c r="D1333" s="236" t="s">
        <v>117</v>
      </c>
      <c r="E1333" s="228" t="s">
        <v>1</v>
      </c>
      <c r="F1333" s="235" t="s">
        <v>1855</v>
      </c>
      <c r="H1333" s="234">
        <v>7</v>
      </c>
      <c r="I1333" s="233"/>
      <c r="L1333" s="232"/>
      <c r="M1333" s="231"/>
      <c r="N1333" s="230"/>
      <c r="O1333" s="230"/>
      <c r="P1333" s="230"/>
      <c r="Q1333" s="230"/>
      <c r="R1333" s="230"/>
      <c r="S1333" s="230"/>
      <c r="T1333" s="229"/>
      <c r="AT1333" s="228" t="s">
        <v>117</v>
      </c>
      <c r="AU1333" s="228" t="s">
        <v>38</v>
      </c>
      <c r="AV1333" s="227" t="s">
        <v>42</v>
      </c>
      <c r="AW1333" s="227" t="s">
        <v>19</v>
      </c>
      <c r="AX1333" s="227" t="s">
        <v>37</v>
      </c>
      <c r="AY1333" s="228" t="s">
        <v>108</v>
      </c>
    </row>
    <row r="1334" spans="2:65" s="208" customFormat="1" ht="37.35" customHeight="1" x14ac:dyDescent="0.35">
      <c r="B1334" s="216"/>
      <c r="D1334" s="210" t="s">
        <v>36</v>
      </c>
      <c r="E1334" s="226" t="s">
        <v>1856</v>
      </c>
      <c r="F1334" s="226" t="s">
        <v>1857</v>
      </c>
      <c r="I1334" s="218"/>
      <c r="J1334" s="225">
        <f>BK1334</f>
        <v>0</v>
      </c>
      <c r="L1334" s="216"/>
      <c r="M1334" s="215"/>
      <c r="N1334" s="213"/>
      <c r="O1334" s="213"/>
      <c r="P1334" s="214">
        <f>P1335+P1338+P1340+P1344+P1346</f>
        <v>0</v>
      </c>
      <c r="Q1334" s="213"/>
      <c r="R1334" s="214">
        <f>R1335+R1338+R1340+R1344+R1346</f>
        <v>0</v>
      </c>
      <c r="S1334" s="213"/>
      <c r="T1334" s="212">
        <f>T1335+T1338+T1340+T1344+T1346</f>
        <v>0</v>
      </c>
      <c r="AR1334" s="210" t="s">
        <v>137</v>
      </c>
      <c r="AT1334" s="211" t="s">
        <v>36</v>
      </c>
      <c r="AU1334" s="211" t="s">
        <v>37</v>
      </c>
      <c r="AY1334" s="210" t="s">
        <v>108</v>
      </c>
      <c r="BK1334" s="209">
        <f>BK1335+BK1338+BK1340+BK1344+BK1346</f>
        <v>0</v>
      </c>
    </row>
    <row r="1335" spans="2:65" s="208" customFormat="1" ht="19.899999999999999" customHeight="1" x14ac:dyDescent="0.3">
      <c r="B1335" s="216"/>
      <c r="D1335" s="220" t="s">
        <v>36</v>
      </c>
      <c r="E1335" s="219" t="s">
        <v>1858</v>
      </c>
      <c r="F1335" s="219" t="s">
        <v>1859</v>
      </c>
      <c r="I1335" s="218"/>
      <c r="J1335" s="217">
        <f>BK1335</f>
        <v>0</v>
      </c>
      <c r="L1335" s="216"/>
      <c r="M1335" s="215"/>
      <c r="N1335" s="213"/>
      <c r="O1335" s="213"/>
      <c r="P1335" s="214">
        <f>SUM(P1336:P1337)</f>
        <v>0</v>
      </c>
      <c r="Q1335" s="213"/>
      <c r="R1335" s="214">
        <f>SUM(R1336:R1337)</f>
        <v>0</v>
      </c>
      <c r="S1335" s="213"/>
      <c r="T1335" s="212">
        <f>SUM(T1336:T1337)</f>
        <v>0</v>
      </c>
      <c r="AR1335" s="210" t="s">
        <v>137</v>
      </c>
      <c r="AT1335" s="211" t="s">
        <v>36</v>
      </c>
      <c r="AU1335" s="211" t="s">
        <v>38</v>
      </c>
      <c r="AY1335" s="210" t="s">
        <v>108</v>
      </c>
      <c r="BK1335" s="209">
        <f>SUM(BK1336:BK1337)</f>
        <v>0</v>
      </c>
    </row>
    <row r="1336" spans="2:65" s="188" customFormat="1" ht="22.5" customHeight="1" x14ac:dyDescent="0.3">
      <c r="B1336" s="207"/>
      <c r="C1336" s="378" t="s">
        <v>2134</v>
      </c>
      <c r="D1336" s="378" t="s">
        <v>110</v>
      </c>
      <c r="E1336" s="379" t="s">
        <v>1861</v>
      </c>
      <c r="F1336" s="380" t="s">
        <v>1862</v>
      </c>
      <c r="G1336" s="381" t="s">
        <v>1863</v>
      </c>
      <c r="H1336" s="382">
        <v>1</v>
      </c>
      <c r="I1336" s="383"/>
      <c r="J1336" s="383">
        <f>ROUND(I1336*H1336,2)</f>
        <v>0</v>
      </c>
      <c r="K1336" s="380" t="s">
        <v>114</v>
      </c>
      <c r="L1336" s="189"/>
      <c r="M1336" s="199" t="s">
        <v>1</v>
      </c>
      <c r="N1336" s="224" t="s">
        <v>26</v>
      </c>
      <c r="O1336" s="223"/>
      <c r="P1336" s="222">
        <f>O1336*H1336</f>
        <v>0</v>
      </c>
      <c r="Q1336" s="222">
        <v>0</v>
      </c>
      <c r="R1336" s="222">
        <f>Q1336*H1336</f>
        <v>0</v>
      </c>
      <c r="S1336" s="222">
        <v>0</v>
      </c>
      <c r="T1336" s="221">
        <f>S1336*H1336</f>
        <v>0</v>
      </c>
      <c r="AR1336" s="193" t="s">
        <v>1864</v>
      </c>
      <c r="AT1336" s="193" t="s">
        <v>110</v>
      </c>
      <c r="AU1336" s="193" t="s">
        <v>42</v>
      </c>
      <c r="AY1336" s="193" t="s">
        <v>108</v>
      </c>
      <c r="BE1336" s="194">
        <f>IF(N1336="základní",J1336,0)</f>
        <v>0</v>
      </c>
      <c r="BF1336" s="194">
        <f>IF(N1336="snížená",J1336,0)</f>
        <v>0</v>
      </c>
      <c r="BG1336" s="194">
        <f>IF(N1336="zákl. přenesená",J1336,0)</f>
        <v>0</v>
      </c>
      <c r="BH1336" s="194">
        <f>IF(N1336="sníž. přenesená",J1336,0)</f>
        <v>0</v>
      </c>
      <c r="BI1336" s="194">
        <f>IF(N1336="nulová",J1336,0)</f>
        <v>0</v>
      </c>
      <c r="BJ1336" s="193" t="s">
        <v>38</v>
      </c>
      <c r="BK1336" s="194">
        <f>ROUND(I1336*H1336,2)</f>
        <v>0</v>
      </c>
      <c r="BL1336" s="193" t="s">
        <v>1864</v>
      </c>
      <c r="BM1336" s="193" t="s">
        <v>1865</v>
      </c>
    </row>
    <row r="1337" spans="2:65" s="188" customFormat="1" ht="22.5" customHeight="1" x14ac:dyDescent="0.3">
      <c r="B1337" s="207"/>
      <c r="C1337" s="378" t="s">
        <v>2135</v>
      </c>
      <c r="D1337" s="378" t="s">
        <v>110</v>
      </c>
      <c r="E1337" s="379" t="s">
        <v>1867</v>
      </c>
      <c r="F1337" s="380" t="s">
        <v>1868</v>
      </c>
      <c r="G1337" s="381" t="s">
        <v>1863</v>
      </c>
      <c r="H1337" s="382">
        <v>1</v>
      </c>
      <c r="I1337" s="383"/>
      <c r="J1337" s="383">
        <f>ROUND(I1337*H1337,2)</f>
        <v>0</v>
      </c>
      <c r="K1337" s="380" t="s">
        <v>114</v>
      </c>
      <c r="L1337" s="189"/>
      <c r="M1337" s="199" t="s">
        <v>1</v>
      </c>
      <c r="N1337" s="224" t="s">
        <v>26</v>
      </c>
      <c r="O1337" s="223"/>
      <c r="P1337" s="222">
        <f>O1337*H1337</f>
        <v>0</v>
      </c>
      <c r="Q1337" s="222">
        <v>0</v>
      </c>
      <c r="R1337" s="222">
        <f>Q1337*H1337</f>
        <v>0</v>
      </c>
      <c r="S1337" s="222">
        <v>0</v>
      </c>
      <c r="T1337" s="221">
        <f>S1337*H1337</f>
        <v>0</v>
      </c>
      <c r="AR1337" s="193" t="s">
        <v>1864</v>
      </c>
      <c r="AT1337" s="193" t="s">
        <v>110</v>
      </c>
      <c r="AU1337" s="193" t="s">
        <v>42</v>
      </c>
      <c r="AY1337" s="193" t="s">
        <v>108</v>
      </c>
      <c r="BE1337" s="194">
        <f>IF(N1337="základní",J1337,0)</f>
        <v>0</v>
      </c>
      <c r="BF1337" s="194">
        <f>IF(N1337="snížená",J1337,0)</f>
        <v>0</v>
      </c>
      <c r="BG1337" s="194">
        <f>IF(N1337="zákl. přenesená",J1337,0)</f>
        <v>0</v>
      </c>
      <c r="BH1337" s="194">
        <f>IF(N1337="sníž. přenesená",J1337,0)</f>
        <v>0</v>
      </c>
      <c r="BI1337" s="194">
        <f>IF(N1337="nulová",J1337,0)</f>
        <v>0</v>
      </c>
      <c r="BJ1337" s="193" t="s">
        <v>38</v>
      </c>
      <c r="BK1337" s="194">
        <f>ROUND(I1337*H1337,2)</f>
        <v>0</v>
      </c>
      <c r="BL1337" s="193" t="s">
        <v>1864</v>
      </c>
      <c r="BM1337" s="193" t="s">
        <v>1869</v>
      </c>
    </row>
    <row r="1338" spans="2:65" s="208" customFormat="1" ht="29.85" customHeight="1" x14ac:dyDescent="0.3">
      <c r="B1338" s="216"/>
      <c r="D1338" s="220" t="s">
        <v>36</v>
      </c>
      <c r="E1338" s="219" t="s">
        <v>1870</v>
      </c>
      <c r="F1338" s="219" t="s">
        <v>1871</v>
      </c>
      <c r="I1338" s="218"/>
      <c r="J1338" s="217">
        <f>BK1338</f>
        <v>0</v>
      </c>
      <c r="L1338" s="216"/>
      <c r="M1338" s="215"/>
      <c r="N1338" s="213"/>
      <c r="O1338" s="213"/>
      <c r="P1338" s="214">
        <f>P1339</f>
        <v>0</v>
      </c>
      <c r="Q1338" s="213"/>
      <c r="R1338" s="214">
        <f>R1339</f>
        <v>0</v>
      </c>
      <c r="S1338" s="213"/>
      <c r="T1338" s="212">
        <f>T1339</f>
        <v>0</v>
      </c>
      <c r="AR1338" s="210" t="s">
        <v>137</v>
      </c>
      <c r="AT1338" s="211" t="s">
        <v>36</v>
      </c>
      <c r="AU1338" s="211" t="s">
        <v>38</v>
      </c>
      <c r="AY1338" s="210" t="s">
        <v>108</v>
      </c>
      <c r="BK1338" s="209">
        <f>BK1339</f>
        <v>0</v>
      </c>
    </row>
    <row r="1339" spans="2:65" s="188" customFormat="1" ht="22.5" customHeight="1" x14ac:dyDescent="0.3">
      <c r="B1339" s="207"/>
      <c r="C1339" s="366" t="s">
        <v>2136</v>
      </c>
      <c r="D1339" s="366" t="s">
        <v>110</v>
      </c>
      <c r="E1339" s="367" t="s">
        <v>1873</v>
      </c>
      <c r="F1339" s="368" t="s">
        <v>1871</v>
      </c>
      <c r="G1339" s="369" t="s">
        <v>1863</v>
      </c>
      <c r="H1339" s="370">
        <v>1</v>
      </c>
      <c r="I1339" s="371"/>
      <c r="J1339" s="371">
        <f>ROUND(I1339*H1339,2)</f>
        <v>0</v>
      </c>
      <c r="K1339" s="368" t="s">
        <v>114</v>
      </c>
      <c r="L1339" s="189"/>
      <c r="M1339" s="199" t="s">
        <v>1</v>
      </c>
      <c r="N1339" s="224" t="s">
        <v>26</v>
      </c>
      <c r="O1339" s="223"/>
      <c r="P1339" s="222">
        <f>O1339*H1339</f>
        <v>0</v>
      </c>
      <c r="Q1339" s="222">
        <v>0</v>
      </c>
      <c r="R1339" s="222">
        <f>Q1339*H1339</f>
        <v>0</v>
      </c>
      <c r="S1339" s="222">
        <v>0</v>
      </c>
      <c r="T1339" s="221">
        <f>S1339*H1339</f>
        <v>0</v>
      </c>
      <c r="AR1339" s="193" t="s">
        <v>1864</v>
      </c>
      <c r="AT1339" s="193" t="s">
        <v>110</v>
      </c>
      <c r="AU1339" s="193" t="s">
        <v>42</v>
      </c>
      <c r="AY1339" s="193" t="s">
        <v>108</v>
      </c>
      <c r="BE1339" s="194">
        <f>IF(N1339="základní",J1339,0)</f>
        <v>0</v>
      </c>
      <c r="BF1339" s="194">
        <f>IF(N1339="snížená",J1339,0)</f>
        <v>0</v>
      </c>
      <c r="BG1339" s="194">
        <f>IF(N1339="zákl. přenesená",J1339,0)</f>
        <v>0</v>
      </c>
      <c r="BH1339" s="194">
        <f>IF(N1339="sníž. přenesená",J1339,0)</f>
        <v>0</v>
      </c>
      <c r="BI1339" s="194">
        <f>IF(N1339="nulová",J1339,0)</f>
        <v>0</v>
      </c>
      <c r="BJ1339" s="193" t="s">
        <v>38</v>
      </c>
      <c r="BK1339" s="194">
        <f>ROUND(I1339*H1339,2)</f>
        <v>0</v>
      </c>
      <c r="BL1339" s="193" t="s">
        <v>1864</v>
      </c>
      <c r="BM1339" s="193" t="s">
        <v>1874</v>
      </c>
    </row>
    <row r="1340" spans="2:65" s="208" customFormat="1" ht="29.85" customHeight="1" x14ac:dyDescent="0.3">
      <c r="B1340" s="216"/>
      <c r="D1340" s="220" t="s">
        <v>36</v>
      </c>
      <c r="E1340" s="219" t="s">
        <v>1875</v>
      </c>
      <c r="F1340" s="219" t="s">
        <v>1876</v>
      </c>
      <c r="I1340" s="218"/>
      <c r="J1340" s="217">
        <f>BK1340</f>
        <v>0</v>
      </c>
      <c r="L1340" s="216"/>
      <c r="M1340" s="215"/>
      <c r="N1340" s="213"/>
      <c r="O1340" s="213"/>
      <c r="P1340" s="214">
        <f>SUM(P1341:P1343)</f>
        <v>0</v>
      </c>
      <c r="Q1340" s="213"/>
      <c r="R1340" s="214">
        <f>SUM(R1341:R1343)</f>
        <v>0</v>
      </c>
      <c r="S1340" s="213"/>
      <c r="T1340" s="212">
        <f>SUM(T1341:T1343)</f>
        <v>0</v>
      </c>
      <c r="AR1340" s="210" t="s">
        <v>137</v>
      </c>
      <c r="AT1340" s="211" t="s">
        <v>36</v>
      </c>
      <c r="AU1340" s="211" t="s">
        <v>38</v>
      </c>
      <c r="AY1340" s="210" t="s">
        <v>108</v>
      </c>
      <c r="BK1340" s="209">
        <f>SUM(BK1341:BK1343)</f>
        <v>0</v>
      </c>
    </row>
    <row r="1341" spans="2:65" s="188" customFormat="1" ht="22.5" customHeight="1" x14ac:dyDescent="0.3">
      <c r="B1341" s="207"/>
      <c r="C1341" s="378" t="s">
        <v>2137</v>
      </c>
      <c r="D1341" s="378" t="s">
        <v>110</v>
      </c>
      <c r="E1341" s="379" t="s">
        <v>1878</v>
      </c>
      <c r="F1341" s="380" t="s">
        <v>1879</v>
      </c>
      <c r="G1341" s="381" t="s">
        <v>1863</v>
      </c>
      <c r="H1341" s="382">
        <v>1</v>
      </c>
      <c r="I1341" s="383"/>
      <c r="J1341" s="383">
        <f>ROUND(I1341*H1341,2)</f>
        <v>0</v>
      </c>
      <c r="K1341" s="380" t="s">
        <v>114</v>
      </c>
      <c r="L1341" s="189"/>
      <c r="M1341" s="199" t="s">
        <v>1</v>
      </c>
      <c r="N1341" s="224" t="s">
        <v>26</v>
      </c>
      <c r="O1341" s="223"/>
      <c r="P1341" s="222">
        <f>O1341*H1341</f>
        <v>0</v>
      </c>
      <c r="Q1341" s="222">
        <v>0</v>
      </c>
      <c r="R1341" s="222">
        <f>Q1341*H1341</f>
        <v>0</v>
      </c>
      <c r="S1341" s="222">
        <v>0</v>
      </c>
      <c r="T1341" s="221">
        <f>S1341*H1341</f>
        <v>0</v>
      </c>
      <c r="AR1341" s="193" t="s">
        <v>1864</v>
      </c>
      <c r="AT1341" s="193" t="s">
        <v>110</v>
      </c>
      <c r="AU1341" s="193" t="s">
        <v>42</v>
      </c>
      <c r="AY1341" s="193" t="s">
        <v>108</v>
      </c>
      <c r="BE1341" s="194">
        <f>IF(N1341="základní",J1341,0)</f>
        <v>0</v>
      </c>
      <c r="BF1341" s="194">
        <f>IF(N1341="snížená",J1341,0)</f>
        <v>0</v>
      </c>
      <c r="BG1341" s="194">
        <f>IF(N1341="zákl. přenesená",J1341,0)</f>
        <v>0</v>
      </c>
      <c r="BH1341" s="194">
        <f>IF(N1341="sníž. přenesená",J1341,0)</f>
        <v>0</v>
      </c>
      <c r="BI1341" s="194">
        <f>IF(N1341="nulová",J1341,0)</f>
        <v>0</v>
      </c>
      <c r="BJ1341" s="193" t="s">
        <v>38</v>
      </c>
      <c r="BK1341" s="194">
        <f>ROUND(I1341*H1341,2)</f>
        <v>0</v>
      </c>
      <c r="BL1341" s="193" t="s">
        <v>1864</v>
      </c>
      <c r="BM1341" s="193" t="s">
        <v>1880</v>
      </c>
    </row>
    <row r="1342" spans="2:65" s="188" customFormat="1" ht="22.5" customHeight="1" x14ac:dyDescent="0.3">
      <c r="B1342" s="207"/>
      <c r="C1342" s="378" t="s">
        <v>2138</v>
      </c>
      <c r="D1342" s="378" t="s">
        <v>110</v>
      </c>
      <c r="E1342" s="379" t="s">
        <v>1882</v>
      </c>
      <c r="F1342" s="380" t="s">
        <v>1883</v>
      </c>
      <c r="G1342" s="381" t="s">
        <v>1863</v>
      </c>
      <c r="H1342" s="382">
        <v>1</v>
      </c>
      <c r="I1342" s="383"/>
      <c r="J1342" s="383">
        <f>ROUND(I1342*H1342,2)</f>
        <v>0</v>
      </c>
      <c r="K1342" s="380" t="s">
        <v>114</v>
      </c>
      <c r="L1342" s="189"/>
      <c r="M1342" s="199" t="s">
        <v>1</v>
      </c>
      <c r="N1342" s="224" t="s">
        <v>26</v>
      </c>
      <c r="O1342" s="223"/>
      <c r="P1342" s="222">
        <f>O1342*H1342</f>
        <v>0</v>
      </c>
      <c r="Q1342" s="222">
        <v>0</v>
      </c>
      <c r="R1342" s="222">
        <f>Q1342*H1342</f>
        <v>0</v>
      </c>
      <c r="S1342" s="222">
        <v>0</v>
      </c>
      <c r="T1342" s="221">
        <f>S1342*H1342</f>
        <v>0</v>
      </c>
      <c r="AR1342" s="193" t="s">
        <v>1864</v>
      </c>
      <c r="AT1342" s="193" t="s">
        <v>110</v>
      </c>
      <c r="AU1342" s="193" t="s">
        <v>42</v>
      </c>
      <c r="AY1342" s="193" t="s">
        <v>108</v>
      </c>
      <c r="BE1342" s="194">
        <f>IF(N1342="základní",J1342,0)</f>
        <v>0</v>
      </c>
      <c r="BF1342" s="194">
        <f>IF(N1342="snížená",J1342,0)</f>
        <v>0</v>
      </c>
      <c r="BG1342" s="194">
        <f>IF(N1342="zákl. přenesená",J1342,0)</f>
        <v>0</v>
      </c>
      <c r="BH1342" s="194">
        <f>IF(N1342="sníž. přenesená",J1342,0)</f>
        <v>0</v>
      </c>
      <c r="BI1342" s="194">
        <f>IF(N1342="nulová",J1342,0)</f>
        <v>0</v>
      </c>
      <c r="BJ1342" s="193" t="s">
        <v>38</v>
      </c>
      <c r="BK1342" s="194">
        <f>ROUND(I1342*H1342,2)</f>
        <v>0</v>
      </c>
      <c r="BL1342" s="193" t="s">
        <v>1864</v>
      </c>
      <c r="BM1342" s="193" t="s">
        <v>1884</v>
      </c>
    </row>
    <row r="1343" spans="2:65" s="188" customFormat="1" ht="31.5" customHeight="1" x14ac:dyDescent="0.3">
      <c r="B1343" s="207"/>
      <c r="C1343" s="378" t="s">
        <v>2139</v>
      </c>
      <c r="D1343" s="378" t="s">
        <v>110</v>
      </c>
      <c r="E1343" s="379" t="s">
        <v>1886</v>
      </c>
      <c r="F1343" s="380" t="s">
        <v>1887</v>
      </c>
      <c r="G1343" s="381" t="s">
        <v>1863</v>
      </c>
      <c r="H1343" s="382">
        <v>1</v>
      </c>
      <c r="I1343" s="383"/>
      <c r="J1343" s="383">
        <f>ROUND(I1343*H1343,2)</f>
        <v>0</v>
      </c>
      <c r="K1343" s="380" t="s">
        <v>114</v>
      </c>
      <c r="L1343" s="189"/>
      <c r="M1343" s="199" t="s">
        <v>1</v>
      </c>
      <c r="N1343" s="224" t="s">
        <v>26</v>
      </c>
      <c r="O1343" s="223"/>
      <c r="P1343" s="222">
        <f>O1343*H1343</f>
        <v>0</v>
      </c>
      <c r="Q1343" s="222">
        <v>0</v>
      </c>
      <c r="R1343" s="222">
        <f>Q1343*H1343</f>
        <v>0</v>
      </c>
      <c r="S1343" s="222">
        <v>0</v>
      </c>
      <c r="T1343" s="221">
        <f>S1343*H1343</f>
        <v>0</v>
      </c>
      <c r="AR1343" s="193" t="s">
        <v>1864</v>
      </c>
      <c r="AT1343" s="193" t="s">
        <v>110</v>
      </c>
      <c r="AU1343" s="193" t="s">
        <v>42</v>
      </c>
      <c r="AY1343" s="193" t="s">
        <v>108</v>
      </c>
      <c r="BE1343" s="194">
        <f>IF(N1343="základní",J1343,0)</f>
        <v>0</v>
      </c>
      <c r="BF1343" s="194">
        <f>IF(N1343="snížená",J1343,0)</f>
        <v>0</v>
      </c>
      <c r="BG1343" s="194">
        <f>IF(N1343="zákl. přenesená",J1343,0)</f>
        <v>0</v>
      </c>
      <c r="BH1343" s="194">
        <f>IF(N1343="sníž. přenesená",J1343,0)</f>
        <v>0</v>
      </c>
      <c r="BI1343" s="194">
        <f>IF(N1343="nulová",J1343,0)</f>
        <v>0</v>
      </c>
      <c r="BJ1343" s="193" t="s">
        <v>38</v>
      </c>
      <c r="BK1343" s="194">
        <f>ROUND(I1343*H1343,2)</f>
        <v>0</v>
      </c>
      <c r="BL1343" s="193" t="s">
        <v>1864</v>
      </c>
      <c r="BM1343" s="193" t="s">
        <v>1888</v>
      </c>
    </row>
    <row r="1344" spans="2:65" s="208" customFormat="1" ht="29.85" customHeight="1" x14ac:dyDescent="0.3">
      <c r="B1344" s="216"/>
      <c r="D1344" s="220" t="s">
        <v>36</v>
      </c>
      <c r="E1344" s="219" t="s">
        <v>1889</v>
      </c>
      <c r="F1344" s="219" t="s">
        <v>1890</v>
      </c>
      <c r="I1344" s="218"/>
      <c r="J1344" s="217">
        <f>BK1344</f>
        <v>0</v>
      </c>
      <c r="L1344" s="216"/>
      <c r="M1344" s="215"/>
      <c r="N1344" s="213"/>
      <c r="O1344" s="213"/>
      <c r="P1344" s="214">
        <f>P1345</f>
        <v>0</v>
      </c>
      <c r="Q1344" s="213"/>
      <c r="R1344" s="214">
        <f>R1345</f>
        <v>0</v>
      </c>
      <c r="S1344" s="213"/>
      <c r="T1344" s="212">
        <f>T1345</f>
        <v>0</v>
      </c>
      <c r="AR1344" s="210" t="s">
        <v>137</v>
      </c>
      <c r="AT1344" s="211" t="s">
        <v>36</v>
      </c>
      <c r="AU1344" s="211" t="s">
        <v>38</v>
      </c>
      <c r="AY1344" s="210" t="s">
        <v>108</v>
      </c>
      <c r="BK1344" s="209">
        <f>BK1345</f>
        <v>0</v>
      </c>
    </row>
    <row r="1345" spans="2:65" s="188" customFormat="1" ht="22.5" customHeight="1" x14ac:dyDescent="0.3">
      <c r="B1345" s="207"/>
      <c r="C1345" s="366" t="s">
        <v>2142</v>
      </c>
      <c r="D1345" s="366" t="s">
        <v>110</v>
      </c>
      <c r="E1345" s="367" t="s">
        <v>1892</v>
      </c>
      <c r="F1345" s="368" t="s">
        <v>1893</v>
      </c>
      <c r="G1345" s="369" t="s">
        <v>1863</v>
      </c>
      <c r="H1345" s="370">
        <v>1</v>
      </c>
      <c r="I1345" s="371"/>
      <c r="J1345" s="371">
        <f>ROUND(I1345*H1345,2)</f>
        <v>0</v>
      </c>
      <c r="K1345" s="368" t="s">
        <v>1</v>
      </c>
      <c r="L1345" s="189"/>
      <c r="M1345" s="199" t="s">
        <v>1</v>
      </c>
      <c r="N1345" s="224" t="s">
        <v>26</v>
      </c>
      <c r="O1345" s="223"/>
      <c r="P1345" s="222">
        <f>O1345*H1345</f>
        <v>0</v>
      </c>
      <c r="Q1345" s="222">
        <v>0</v>
      </c>
      <c r="R1345" s="222">
        <f>Q1345*H1345</f>
        <v>0</v>
      </c>
      <c r="S1345" s="222">
        <v>0</v>
      </c>
      <c r="T1345" s="221">
        <f>S1345*H1345</f>
        <v>0</v>
      </c>
      <c r="AR1345" s="193" t="s">
        <v>1864</v>
      </c>
      <c r="AT1345" s="193" t="s">
        <v>110</v>
      </c>
      <c r="AU1345" s="193" t="s">
        <v>42</v>
      </c>
      <c r="AY1345" s="193" t="s">
        <v>108</v>
      </c>
      <c r="BE1345" s="194">
        <f>IF(N1345="základní",J1345,0)</f>
        <v>0</v>
      </c>
      <c r="BF1345" s="194">
        <f>IF(N1345="snížená",J1345,0)</f>
        <v>0</v>
      </c>
      <c r="BG1345" s="194">
        <f>IF(N1345="zákl. přenesená",J1345,0)</f>
        <v>0</v>
      </c>
      <c r="BH1345" s="194">
        <f>IF(N1345="sníž. přenesená",J1345,0)</f>
        <v>0</v>
      </c>
      <c r="BI1345" s="194">
        <f>IF(N1345="nulová",J1345,0)</f>
        <v>0</v>
      </c>
      <c r="BJ1345" s="193" t="s">
        <v>38</v>
      </c>
      <c r="BK1345" s="194">
        <f>ROUND(I1345*H1345,2)</f>
        <v>0</v>
      </c>
      <c r="BL1345" s="193" t="s">
        <v>1864</v>
      </c>
      <c r="BM1345" s="193" t="s">
        <v>1894</v>
      </c>
    </row>
    <row r="1346" spans="2:65" s="208" customFormat="1" ht="29.85" customHeight="1" x14ac:dyDescent="0.3">
      <c r="B1346" s="216"/>
      <c r="D1346" s="220" t="s">
        <v>36</v>
      </c>
      <c r="E1346" s="219" t="s">
        <v>1895</v>
      </c>
      <c r="F1346" s="219" t="s">
        <v>1896</v>
      </c>
      <c r="I1346" s="218"/>
      <c r="J1346" s="217">
        <f>BK1346</f>
        <v>0</v>
      </c>
      <c r="L1346" s="216"/>
      <c r="M1346" s="215"/>
      <c r="N1346" s="213"/>
      <c r="O1346" s="213"/>
      <c r="P1346" s="214">
        <f>P1347</f>
        <v>0</v>
      </c>
      <c r="Q1346" s="213"/>
      <c r="R1346" s="214">
        <f>R1347</f>
        <v>0</v>
      </c>
      <c r="S1346" s="213"/>
      <c r="T1346" s="212">
        <f>T1347</f>
        <v>0</v>
      </c>
      <c r="AR1346" s="210" t="s">
        <v>137</v>
      </c>
      <c r="AT1346" s="211" t="s">
        <v>36</v>
      </c>
      <c r="AU1346" s="211" t="s">
        <v>38</v>
      </c>
      <c r="AY1346" s="210" t="s">
        <v>108</v>
      </c>
      <c r="BK1346" s="209">
        <f>BK1347</f>
        <v>0</v>
      </c>
    </row>
    <row r="1347" spans="2:65" s="188" customFormat="1" ht="22.5" customHeight="1" x14ac:dyDescent="0.3">
      <c r="B1347" s="207"/>
      <c r="C1347" s="366" t="s">
        <v>2141</v>
      </c>
      <c r="D1347" s="366" t="s">
        <v>110</v>
      </c>
      <c r="E1347" s="367" t="s">
        <v>1898</v>
      </c>
      <c r="F1347" s="368" t="s">
        <v>1899</v>
      </c>
      <c r="G1347" s="369" t="s">
        <v>1863</v>
      </c>
      <c r="H1347" s="370">
        <v>1</v>
      </c>
      <c r="I1347" s="371"/>
      <c r="J1347" s="371">
        <f>ROUND(I1347*H1347,2)</f>
        <v>0</v>
      </c>
      <c r="K1347" s="368" t="s">
        <v>114</v>
      </c>
      <c r="L1347" s="189"/>
      <c r="M1347" s="199" t="s">
        <v>1</v>
      </c>
      <c r="N1347" s="198" t="s">
        <v>26</v>
      </c>
      <c r="O1347" s="197"/>
      <c r="P1347" s="196">
        <f>O1347*H1347</f>
        <v>0</v>
      </c>
      <c r="Q1347" s="196">
        <v>0</v>
      </c>
      <c r="R1347" s="196">
        <f>Q1347*H1347</f>
        <v>0</v>
      </c>
      <c r="S1347" s="196">
        <v>0</v>
      </c>
      <c r="T1347" s="195">
        <f>S1347*H1347</f>
        <v>0</v>
      </c>
      <c r="AR1347" s="193" t="s">
        <v>1864</v>
      </c>
      <c r="AT1347" s="193" t="s">
        <v>110</v>
      </c>
      <c r="AU1347" s="193" t="s">
        <v>42</v>
      </c>
      <c r="AY1347" s="193" t="s">
        <v>108</v>
      </c>
      <c r="BE1347" s="194">
        <f>IF(N1347="základní",J1347,0)</f>
        <v>0</v>
      </c>
      <c r="BF1347" s="194">
        <f>IF(N1347="snížená",J1347,0)</f>
        <v>0</v>
      </c>
      <c r="BG1347" s="194">
        <f>IF(N1347="zákl. přenesená",J1347,0)</f>
        <v>0</v>
      </c>
      <c r="BH1347" s="194">
        <f>IF(N1347="sníž. přenesená",J1347,0)</f>
        <v>0</v>
      </c>
      <c r="BI1347" s="194">
        <f>IF(N1347="nulová",J1347,0)</f>
        <v>0</v>
      </c>
      <c r="BJ1347" s="193" t="s">
        <v>38</v>
      </c>
      <c r="BK1347" s="194">
        <f>ROUND(I1347*H1347,2)</f>
        <v>0</v>
      </c>
      <c r="BL1347" s="193" t="s">
        <v>1864</v>
      </c>
      <c r="BM1347" s="193" t="s">
        <v>1900</v>
      </c>
    </row>
    <row r="1348" spans="2:65" s="188" customFormat="1" ht="6.95" customHeight="1" x14ac:dyDescent="0.3">
      <c r="B1348" s="192"/>
      <c r="C1348" s="190"/>
      <c r="D1348" s="190"/>
      <c r="E1348" s="190"/>
      <c r="F1348" s="190"/>
      <c r="G1348" s="190"/>
      <c r="H1348" s="190"/>
      <c r="I1348" s="191"/>
      <c r="J1348" s="190"/>
      <c r="K1348" s="190"/>
      <c r="L1348" s="189"/>
    </row>
  </sheetData>
  <autoFilter ref="C111:K1347"/>
  <mergeCells count="9">
    <mergeCell ref="E102:H102"/>
    <mergeCell ref="E104:H10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1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topLeftCell="A172"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178" t="s">
        <v>1901</v>
      </c>
      <c r="D3" s="178"/>
      <c r="E3" s="178"/>
      <c r="F3" s="178"/>
      <c r="G3" s="178"/>
      <c r="H3" s="178"/>
      <c r="I3" s="178"/>
      <c r="J3" s="178"/>
      <c r="K3" s="7"/>
    </row>
    <row r="4" spans="2:11" ht="25.5" customHeight="1" x14ac:dyDescent="0.3">
      <c r="B4" s="8"/>
      <c r="C4" s="185" t="s">
        <v>1902</v>
      </c>
      <c r="D4" s="185"/>
      <c r="E4" s="185"/>
      <c r="F4" s="185"/>
      <c r="G4" s="185"/>
      <c r="H4" s="185"/>
      <c r="I4" s="185"/>
      <c r="J4" s="185"/>
      <c r="K4" s="9"/>
    </row>
    <row r="5" spans="2:11" ht="5.25" customHeight="1" x14ac:dyDescent="0.3">
      <c r="B5" s="8"/>
      <c r="C5" s="10"/>
      <c r="D5" s="10"/>
      <c r="E5" s="10"/>
      <c r="F5" s="10"/>
      <c r="G5" s="10"/>
      <c r="H5" s="10"/>
      <c r="I5" s="10"/>
      <c r="J5" s="10"/>
      <c r="K5" s="9"/>
    </row>
    <row r="6" spans="2:11" ht="15" customHeight="1" x14ac:dyDescent="0.3">
      <c r="B6" s="8"/>
      <c r="C6" s="181" t="s">
        <v>1903</v>
      </c>
      <c r="D6" s="181"/>
      <c r="E6" s="181"/>
      <c r="F6" s="181"/>
      <c r="G6" s="181"/>
      <c r="H6" s="181"/>
      <c r="I6" s="181"/>
      <c r="J6" s="181"/>
      <c r="K6" s="9"/>
    </row>
    <row r="7" spans="2:11" ht="15" customHeight="1" x14ac:dyDescent="0.3">
      <c r="B7" s="12"/>
      <c r="C7" s="181" t="s">
        <v>1904</v>
      </c>
      <c r="D7" s="181"/>
      <c r="E7" s="181"/>
      <c r="F7" s="181"/>
      <c r="G7" s="181"/>
      <c r="H7" s="181"/>
      <c r="I7" s="181"/>
      <c r="J7" s="181"/>
      <c r="K7" s="9"/>
    </row>
    <row r="8" spans="2:11" ht="12.75" customHeight="1" x14ac:dyDescent="0.3">
      <c r="B8" s="12"/>
      <c r="C8" s="11"/>
      <c r="D8" s="11"/>
      <c r="E8" s="11"/>
      <c r="F8" s="11"/>
      <c r="G8" s="11"/>
      <c r="H8" s="11"/>
      <c r="I8" s="11"/>
      <c r="J8" s="11"/>
      <c r="K8" s="9"/>
    </row>
    <row r="9" spans="2:11" ht="15" customHeight="1" x14ac:dyDescent="0.3">
      <c r="B9" s="12"/>
      <c r="C9" s="181" t="s">
        <v>1905</v>
      </c>
      <c r="D9" s="181"/>
      <c r="E9" s="181"/>
      <c r="F9" s="181"/>
      <c r="G9" s="181"/>
      <c r="H9" s="181"/>
      <c r="I9" s="181"/>
      <c r="J9" s="181"/>
      <c r="K9" s="9"/>
    </row>
    <row r="10" spans="2:11" ht="15" customHeight="1" x14ac:dyDescent="0.3">
      <c r="B10" s="12"/>
      <c r="C10" s="11"/>
      <c r="D10" s="181" t="s">
        <v>1906</v>
      </c>
      <c r="E10" s="181"/>
      <c r="F10" s="181"/>
      <c r="G10" s="181"/>
      <c r="H10" s="181"/>
      <c r="I10" s="181"/>
      <c r="J10" s="181"/>
      <c r="K10" s="9"/>
    </row>
    <row r="11" spans="2:11" ht="15" customHeight="1" x14ac:dyDescent="0.3">
      <c r="B11" s="12"/>
      <c r="C11" s="13"/>
      <c r="D11" s="181" t="s">
        <v>1907</v>
      </c>
      <c r="E11" s="181"/>
      <c r="F11" s="181"/>
      <c r="G11" s="181"/>
      <c r="H11" s="181"/>
      <c r="I11" s="181"/>
      <c r="J11" s="181"/>
      <c r="K11" s="9"/>
    </row>
    <row r="12" spans="2:11" ht="12.75" customHeight="1" x14ac:dyDescent="0.3">
      <c r="B12" s="12"/>
      <c r="C12" s="13"/>
      <c r="D12" s="13"/>
      <c r="E12" s="13"/>
      <c r="F12" s="13"/>
      <c r="G12" s="13"/>
      <c r="H12" s="13"/>
      <c r="I12" s="13"/>
      <c r="J12" s="13"/>
      <c r="K12" s="9"/>
    </row>
    <row r="13" spans="2:11" ht="15" customHeight="1" x14ac:dyDescent="0.3">
      <c r="B13" s="12"/>
      <c r="C13" s="13"/>
      <c r="D13" s="181" t="s">
        <v>1908</v>
      </c>
      <c r="E13" s="181"/>
      <c r="F13" s="181"/>
      <c r="G13" s="181"/>
      <c r="H13" s="181"/>
      <c r="I13" s="181"/>
      <c r="J13" s="181"/>
      <c r="K13" s="9"/>
    </row>
    <row r="14" spans="2:11" ht="15" customHeight="1" x14ac:dyDescent="0.3">
      <c r="B14" s="12"/>
      <c r="C14" s="13"/>
      <c r="D14" s="181" t="s">
        <v>1909</v>
      </c>
      <c r="E14" s="181"/>
      <c r="F14" s="181"/>
      <c r="G14" s="181"/>
      <c r="H14" s="181"/>
      <c r="I14" s="181"/>
      <c r="J14" s="181"/>
      <c r="K14" s="9"/>
    </row>
    <row r="15" spans="2:11" ht="15" customHeight="1" x14ac:dyDescent="0.3">
      <c r="B15" s="12"/>
      <c r="C15" s="13"/>
      <c r="D15" s="181" t="s">
        <v>1910</v>
      </c>
      <c r="E15" s="181"/>
      <c r="F15" s="181"/>
      <c r="G15" s="181"/>
      <c r="H15" s="181"/>
      <c r="I15" s="181"/>
      <c r="J15" s="181"/>
      <c r="K15" s="9"/>
    </row>
    <row r="16" spans="2:11" ht="15" customHeight="1" x14ac:dyDescent="0.3">
      <c r="B16" s="12"/>
      <c r="C16" s="13"/>
      <c r="D16" s="13"/>
      <c r="E16" s="14" t="s">
        <v>40</v>
      </c>
      <c r="F16" s="181" t="s">
        <v>1911</v>
      </c>
      <c r="G16" s="181"/>
      <c r="H16" s="181"/>
      <c r="I16" s="181"/>
      <c r="J16" s="181"/>
      <c r="K16" s="9"/>
    </row>
    <row r="17" spans="2:11" ht="15" customHeight="1" x14ac:dyDescent="0.3">
      <c r="B17" s="12"/>
      <c r="C17" s="13"/>
      <c r="D17" s="13"/>
      <c r="E17" s="14" t="s">
        <v>1912</v>
      </c>
      <c r="F17" s="181" t="s">
        <v>1913</v>
      </c>
      <c r="G17" s="181"/>
      <c r="H17" s="181"/>
      <c r="I17" s="181"/>
      <c r="J17" s="181"/>
      <c r="K17" s="9"/>
    </row>
    <row r="18" spans="2:11" ht="15" customHeight="1" x14ac:dyDescent="0.3">
      <c r="B18" s="12"/>
      <c r="C18" s="13"/>
      <c r="D18" s="13"/>
      <c r="E18" s="14" t="s">
        <v>1914</v>
      </c>
      <c r="F18" s="181" t="s">
        <v>1915</v>
      </c>
      <c r="G18" s="181"/>
      <c r="H18" s="181"/>
      <c r="I18" s="181"/>
      <c r="J18" s="181"/>
      <c r="K18" s="9"/>
    </row>
    <row r="19" spans="2:11" ht="15" customHeight="1" x14ac:dyDescent="0.3">
      <c r="B19" s="12"/>
      <c r="C19" s="13"/>
      <c r="D19" s="13"/>
      <c r="E19" s="14" t="s">
        <v>1916</v>
      </c>
      <c r="F19" s="181" t="s">
        <v>1917</v>
      </c>
      <c r="G19" s="181"/>
      <c r="H19" s="181"/>
      <c r="I19" s="181"/>
      <c r="J19" s="181"/>
      <c r="K19" s="9"/>
    </row>
    <row r="20" spans="2:11" ht="15" customHeight="1" x14ac:dyDescent="0.3">
      <c r="B20" s="12"/>
      <c r="C20" s="13"/>
      <c r="D20" s="13"/>
      <c r="E20" s="14" t="s">
        <v>1918</v>
      </c>
      <c r="F20" s="181" t="s">
        <v>1919</v>
      </c>
      <c r="G20" s="181"/>
      <c r="H20" s="181"/>
      <c r="I20" s="181"/>
      <c r="J20" s="181"/>
      <c r="K20" s="9"/>
    </row>
    <row r="21" spans="2:11" ht="15" customHeight="1" x14ac:dyDescent="0.3">
      <c r="B21" s="12"/>
      <c r="C21" s="13"/>
      <c r="D21" s="13"/>
      <c r="E21" s="14" t="s">
        <v>1920</v>
      </c>
      <c r="F21" s="181" t="s">
        <v>1921</v>
      </c>
      <c r="G21" s="181"/>
      <c r="H21" s="181"/>
      <c r="I21" s="181"/>
      <c r="J21" s="181"/>
      <c r="K21" s="9"/>
    </row>
    <row r="22" spans="2:11" ht="12.75" customHeight="1" x14ac:dyDescent="0.3">
      <c r="B22" s="12"/>
      <c r="C22" s="13"/>
      <c r="D22" s="13"/>
      <c r="E22" s="13"/>
      <c r="F22" s="13"/>
      <c r="G22" s="13"/>
      <c r="H22" s="13"/>
      <c r="I22" s="13"/>
      <c r="J22" s="13"/>
      <c r="K22" s="9"/>
    </row>
    <row r="23" spans="2:11" ht="15" customHeight="1" x14ac:dyDescent="0.3">
      <c r="B23" s="12"/>
      <c r="C23" s="181" t="s">
        <v>1922</v>
      </c>
      <c r="D23" s="181"/>
      <c r="E23" s="181"/>
      <c r="F23" s="181"/>
      <c r="G23" s="181"/>
      <c r="H23" s="181"/>
      <c r="I23" s="181"/>
      <c r="J23" s="181"/>
      <c r="K23" s="9"/>
    </row>
    <row r="24" spans="2:11" ht="15" customHeight="1" x14ac:dyDescent="0.3">
      <c r="B24" s="12"/>
      <c r="C24" s="181" t="s">
        <v>1923</v>
      </c>
      <c r="D24" s="181"/>
      <c r="E24" s="181"/>
      <c r="F24" s="181"/>
      <c r="G24" s="181"/>
      <c r="H24" s="181"/>
      <c r="I24" s="181"/>
      <c r="J24" s="181"/>
      <c r="K24" s="9"/>
    </row>
    <row r="25" spans="2:11" ht="15" customHeight="1" x14ac:dyDescent="0.3">
      <c r="B25" s="12"/>
      <c r="C25" s="11"/>
      <c r="D25" s="181" t="s">
        <v>1924</v>
      </c>
      <c r="E25" s="181"/>
      <c r="F25" s="181"/>
      <c r="G25" s="181"/>
      <c r="H25" s="181"/>
      <c r="I25" s="181"/>
      <c r="J25" s="181"/>
      <c r="K25" s="9"/>
    </row>
    <row r="26" spans="2:11" ht="15" customHeight="1" x14ac:dyDescent="0.3">
      <c r="B26" s="12"/>
      <c r="C26" s="13"/>
      <c r="D26" s="181" t="s">
        <v>1925</v>
      </c>
      <c r="E26" s="181"/>
      <c r="F26" s="181"/>
      <c r="G26" s="181"/>
      <c r="H26" s="181"/>
      <c r="I26" s="181"/>
      <c r="J26" s="181"/>
      <c r="K26" s="9"/>
    </row>
    <row r="27" spans="2:11" ht="12.75" customHeight="1" x14ac:dyDescent="0.3">
      <c r="B27" s="12"/>
      <c r="C27" s="13"/>
      <c r="D27" s="13"/>
      <c r="E27" s="13"/>
      <c r="F27" s="13"/>
      <c r="G27" s="13"/>
      <c r="H27" s="13"/>
      <c r="I27" s="13"/>
      <c r="J27" s="13"/>
      <c r="K27" s="9"/>
    </row>
    <row r="28" spans="2:11" ht="15" customHeight="1" x14ac:dyDescent="0.3">
      <c r="B28" s="12"/>
      <c r="C28" s="13"/>
      <c r="D28" s="181" t="s">
        <v>1926</v>
      </c>
      <c r="E28" s="181"/>
      <c r="F28" s="181"/>
      <c r="G28" s="181"/>
      <c r="H28" s="181"/>
      <c r="I28" s="181"/>
      <c r="J28" s="181"/>
      <c r="K28" s="9"/>
    </row>
    <row r="29" spans="2:11" ht="15" customHeight="1" x14ac:dyDescent="0.3">
      <c r="B29" s="12"/>
      <c r="C29" s="13"/>
      <c r="D29" s="181" t="s">
        <v>1927</v>
      </c>
      <c r="E29" s="181"/>
      <c r="F29" s="181"/>
      <c r="G29" s="181"/>
      <c r="H29" s="181"/>
      <c r="I29" s="181"/>
      <c r="J29" s="181"/>
      <c r="K29" s="9"/>
    </row>
    <row r="30" spans="2:11" ht="12.75" customHeight="1" x14ac:dyDescent="0.3">
      <c r="B30" s="12"/>
      <c r="C30" s="13"/>
      <c r="D30" s="13"/>
      <c r="E30" s="13"/>
      <c r="F30" s="13"/>
      <c r="G30" s="13"/>
      <c r="H30" s="13"/>
      <c r="I30" s="13"/>
      <c r="J30" s="13"/>
      <c r="K30" s="9"/>
    </row>
    <row r="31" spans="2:11" ht="15" customHeight="1" x14ac:dyDescent="0.3">
      <c r="B31" s="12"/>
      <c r="C31" s="13"/>
      <c r="D31" s="181" t="s">
        <v>1928</v>
      </c>
      <c r="E31" s="181"/>
      <c r="F31" s="181"/>
      <c r="G31" s="181"/>
      <c r="H31" s="181"/>
      <c r="I31" s="181"/>
      <c r="J31" s="181"/>
      <c r="K31" s="9"/>
    </row>
    <row r="32" spans="2:11" ht="15" customHeight="1" x14ac:dyDescent="0.3">
      <c r="B32" s="12"/>
      <c r="C32" s="13"/>
      <c r="D32" s="181" t="s">
        <v>1929</v>
      </c>
      <c r="E32" s="181"/>
      <c r="F32" s="181"/>
      <c r="G32" s="181"/>
      <c r="H32" s="181"/>
      <c r="I32" s="181"/>
      <c r="J32" s="181"/>
      <c r="K32" s="9"/>
    </row>
    <row r="33" spans="2:11" ht="15" customHeight="1" x14ac:dyDescent="0.3">
      <c r="B33" s="12"/>
      <c r="C33" s="13"/>
      <c r="D33" s="181" t="s">
        <v>1930</v>
      </c>
      <c r="E33" s="181"/>
      <c r="F33" s="181"/>
      <c r="G33" s="181"/>
      <c r="H33" s="181"/>
      <c r="I33" s="181"/>
      <c r="J33" s="181"/>
      <c r="K33" s="9"/>
    </row>
    <row r="34" spans="2:11" ht="15" customHeight="1" x14ac:dyDescent="0.3">
      <c r="B34" s="12"/>
      <c r="C34" s="13"/>
      <c r="D34" s="11"/>
      <c r="E34" s="15" t="s">
        <v>93</v>
      </c>
      <c r="F34" s="11"/>
      <c r="G34" s="181" t="s">
        <v>1931</v>
      </c>
      <c r="H34" s="181"/>
      <c r="I34" s="181"/>
      <c r="J34" s="181"/>
      <c r="K34" s="9"/>
    </row>
    <row r="35" spans="2:11" ht="30.75" customHeight="1" x14ac:dyDescent="0.3">
      <c r="B35" s="12"/>
      <c r="C35" s="13"/>
      <c r="D35" s="11"/>
      <c r="E35" s="15" t="s">
        <v>1932</v>
      </c>
      <c r="F35" s="11"/>
      <c r="G35" s="181" t="s">
        <v>1933</v>
      </c>
      <c r="H35" s="181"/>
      <c r="I35" s="181"/>
      <c r="J35" s="181"/>
      <c r="K35" s="9"/>
    </row>
    <row r="36" spans="2:11" ht="15" customHeight="1" x14ac:dyDescent="0.3">
      <c r="B36" s="12"/>
      <c r="C36" s="13"/>
      <c r="D36" s="11"/>
      <c r="E36" s="15" t="s">
        <v>34</v>
      </c>
      <c r="F36" s="11"/>
      <c r="G36" s="181" t="s">
        <v>1934</v>
      </c>
      <c r="H36" s="181"/>
      <c r="I36" s="181"/>
      <c r="J36" s="181"/>
      <c r="K36" s="9"/>
    </row>
    <row r="37" spans="2:11" ht="15" customHeight="1" x14ac:dyDescent="0.3">
      <c r="B37" s="12"/>
      <c r="C37" s="13"/>
      <c r="D37" s="11"/>
      <c r="E37" s="15" t="s">
        <v>94</v>
      </c>
      <c r="F37" s="11"/>
      <c r="G37" s="181" t="s">
        <v>1935</v>
      </c>
      <c r="H37" s="181"/>
      <c r="I37" s="181"/>
      <c r="J37" s="181"/>
      <c r="K37" s="9"/>
    </row>
    <row r="38" spans="2:11" ht="15" customHeight="1" x14ac:dyDescent="0.3">
      <c r="B38" s="12"/>
      <c r="C38" s="13"/>
      <c r="D38" s="11"/>
      <c r="E38" s="15" t="s">
        <v>95</v>
      </c>
      <c r="F38" s="11"/>
      <c r="G38" s="181" t="s">
        <v>1936</v>
      </c>
      <c r="H38" s="181"/>
      <c r="I38" s="181"/>
      <c r="J38" s="181"/>
      <c r="K38" s="9"/>
    </row>
    <row r="39" spans="2:11" ht="15" customHeight="1" x14ac:dyDescent="0.3">
      <c r="B39" s="12"/>
      <c r="C39" s="13"/>
      <c r="D39" s="11"/>
      <c r="E39" s="15" t="s">
        <v>96</v>
      </c>
      <c r="F39" s="11"/>
      <c r="G39" s="181" t="s">
        <v>1937</v>
      </c>
      <c r="H39" s="181"/>
      <c r="I39" s="181"/>
      <c r="J39" s="181"/>
      <c r="K39" s="9"/>
    </row>
    <row r="40" spans="2:11" ht="15" customHeight="1" x14ac:dyDescent="0.3">
      <c r="B40" s="12"/>
      <c r="C40" s="13"/>
      <c r="D40" s="11"/>
      <c r="E40" s="15" t="s">
        <v>1938</v>
      </c>
      <c r="F40" s="11"/>
      <c r="G40" s="181" t="s">
        <v>1939</v>
      </c>
      <c r="H40" s="181"/>
      <c r="I40" s="181"/>
      <c r="J40" s="181"/>
      <c r="K40" s="9"/>
    </row>
    <row r="41" spans="2:11" ht="15" customHeight="1" x14ac:dyDescent="0.3">
      <c r="B41" s="12"/>
      <c r="C41" s="13"/>
      <c r="D41" s="11"/>
      <c r="E41" s="15"/>
      <c r="F41" s="11"/>
      <c r="G41" s="181" t="s">
        <v>1940</v>
      </c>
      <c r="H41" s="181"/>
      <c r="I41" s="181"/>
      <c r="J41" s="181"/>
      <c r="K41" s="9"/>
    </row>
    <row r="42" spans="2:11" ht="15" customHeight="1" x14ac:dyDescent="0.3">
      <c r="B42" s="12"/>
      <c r="C42" s="13"/>
      <c r="D42" s="11"/>
      <c r="E42" s="15" t="s">
        <v>1941</v>
      </c>
      <c r="F42" s="11"/>
      <c r="G42" s="181" t="s">
        <v>1942</v>
      </c>
      <c r="H42" s="181"/>
      <c r="I42" s="181"/>
      <c r="J42" s="181"/>
      <c r="K42" s="9"/>
    </row>
    <row r="43" spans="2:11" ht="15" customHeight="1" x14ac:dyDescent="0.3">
      <c r="B43" s="12"/>
      <c r="C43" s="13"/>
      <c r="D43" s="11"/>
      <c r="E43" s="15" t="s">
        <v>98</v>
      </c>
      <c r="F43" s="11"/>
      <c r="G43" s="181" t="s">
        <v>1943</v>
      </c>
      <c r="H43" s="181"/>
      <c r="I43" s="181"/>
      <c r="J43" s="181"/>
      <c r="K43" s="9"/>
    </row>
    <row r="44" spans="2:11" ht="12.75" customHeight="1" x14ac:dyDescent="0.3">
      <c r="B44" s="12"/>
      <c r="C44" s="13"/>
      <c r="D44" s="11"/>
      <c r="E44" s="11"/>
      <c r="F44" s="11"/>
      <c r="G44" s="11"/>
      <c r="H44" s="11"/>
      <c r="I44" s="11"/>
      <c r="J44" s="11"/>
      <c r="K44" s="9"/>
    </row>
    <row r="45" spans="2:11" ht="15" customHeight="1" x14ac:dyDescent="0.3">
      <c r="B45" s="12"/>
      <c r="C45" s="13"/>
      <c r="D45" s="181" t="s">
        <v>1944</v>
      </c>
      <c r="E45" s="181"/>
      <c r="F45" s="181"/>
      <c r="G45" s="181"/>
      <c r="H45" s="181"/>
      <c r="I45" s="181"/>
      <c r="J45" s="181"/>
      <c r="K45" s="9"/>
    </row>
    <row r="46" spans="2:11" ht="15" customHeight="1" x14ac:dyDescent="0.3">
      <c r="B46" s="12"/>
      <c r="C46" s="13"/>
      <c r="D46" s="13"/>
      <c r="E46" s="181" t="s">
        <v>1945</v>
      </c>
      <c r="F46" s="181"/>
      <c r="G46" s="181"/>
      <c r="H46" s="181"/>
      <c r="I46" s="181"/>
      <c r="J46" s="181"/>
      <c r="K46" s="9"/>
    </row>
    <row r="47" spans="2:11" ht="15" customHeight="1" x14ac:dyDescent="0.3">
      <c r="B47" s="12"/>
      <c r="C47" s="13"/>
      <c r="D47" s="13"/>
      <c r="E47" s="181" t="s">
        <v>1946</v>
      </c>
      <c r="F47" s="181"/>
      <c r="G47" s="181"/>
      <c r="H47" s="181"/>
      <c r="I47" s="181"/>
      <c r="J47" s="181"/>
      <c r="K47" s="9"/>
    </row>
    <row r="48" spans="2:11" ht="15" customHeight="1" x14ac:dyDescent="0.3">
      <c r="B48" s="12"/>
      <c r="C48" s="13"/>
      <c r="D48" s="13"/>
      <c r="E48" s="181" t="s">
        <v>1947</v>
      </c>
      <c r="F48" s="181"/>
      <c r="G48" s="181"/>
      <c r="H48" s="181"/>
      <c r="I48" s="181"/>
      <c r="J48" s="181"/>
      <c r="K48" s="9"/>
    </row>
    <row r="49" spans="2:11" ht="15" customHeight="1" x14ac:dyDescent="0.3">
      <c r="B49" s="12"/>
      <c r="C49" s="13"/>
      <c r="D49" s="181" t="s">
        <v>1948</v>
      </c>
      <c r="E49" s="181"/>
      <c r="F49" s="181"/>
      <c r="G49" s="181"/>
      <c r="H49" s="181"/>
      <c r="I49" s="181"/>
      <c r="J49" s="181"/>
      <c r="K49" s="9"/>
    </row>
    <row r="50" spans="2:11" ht="25.5" customHeight="1" x14ac:dyDescent="0.3">
      <c r="B50" s="8"/>
      <c r="C50" s="185" t="s">
        <v>1949</v>
      </c>
      <c r="D50" s="185"/>
      <c r="E50" s="185"/>
      <c r="F50" s="185"/>
      <c r="G50" s="185"/>
      <c r="H50" s="185"/>
      <c r="I50" s="185"/>
      <c r="J50" s="185"/>
      <c r="K50" s="9"/>
    </row>
    <row r="51" spans="2:11" ht="5.25" customHeight="1" x14ac:dyDescent="0.3">
      <c r="B51" s="8"/>
      <c r="C51" s="10"/>
      <c r="D51" s="10"/>
      <c r="E51" s="10"/>
      <c r="F51" s="10"/>
      <c r="G51" s="10"/>
      <c r="H51" s="10"/>
      <c r="I51" s="10"/>
      <c r="J51" s="10"/>
      <c r="K51" s="9"/>
    </row>
    <row r="52" spans="2:11" ht="15" customHeight="1" x14ac:dyDescent="0.3">
      <c r="B52" s="8"/>
      <c r="C52" s="181" t="s">
        <v>1950</v>
      </c>
      <c r="D52" s="181"/>
      <c r="E52" s="181"/>
      <c r="F52" s="181"/>
      <c r="G52" s="181"/>
      <c r="H52" s="181"/>
      <c r="I52" s="181"/>
      <c r="J52" s="181"/>
      <c r="K52" s="9"/>
    </row>
    <row r="53" spans="2:11" ht="15" customHeight="1" x14ac:dyDescent="0.3">
      <c r="B53" s="8"/>
      <c r="C53" s="181" t="s">
        <v>1951</v>
      </c>
      <c r="D53" s="181"/>
      <c r="E53" s="181"/>
      <c r="F53" s="181"/>
      <c r="G53" s="181"/>
      <c r="H53" s="181"/>
      <c r="I53" s="181"/>
      <c r="J53" s="181"/>
      <c r="K53" s="9"/>
    </row>
    <row r="54" spans="2:11" ht="12.75" customHeight="1" x14ac:dyDescent="0.3">
      <c r="B54" s="8"/>
      <c r="C54" s="11"/>
      <c r="D54" s="11"/>
      <c r="E54" s="11"/>
      <c r="F54" s="11"/>
      <c r="G54" s="11"/>
      <c r="H54" s="11"/>
      <c r="I54" s="11"/>
      <c r="J54" s="11"/>
      <c r="K54" s="9"/>
    </row>
    <row r="55" spans="2:11" ht="15" customHeight="1" x14ac:dyDescent="0.3">
      <c r="B55" s="8"/>
      <c r="C55" s="181" t="s">
        <v>1952</v>
      </c>
      <c r="D55" s="181"/>
      <c r="E55" s="181"/>
      <c r="F55" s="181"/>
      <c r="G55" s="181"/>
      <c r="H55" s="181"/>
      <c r="I55" s="181"/>
      <c r="J55" s="181"/>
      <c r="K55" s="9"/>
    </row>
    <row r="56" spans="2:11" ht="15" customHeight="1" x14ac:dyDescent="0.3">
      <c r="B56" s="8"/>
      <c r="C56" s="13"/>
      <c r="D56" s="181" t="s">
        <v>1953</v>
      </c>
      <c r="E56" s="181"/>
      <c r="F56" s="181"/>
      <c r="G56" s="181"/>
      <c r="H56" s="181"/>
      <c r="I56" s="181"/>
      <c r="J56" s="181"/>
      <c r="K56" s="9"/>
    </row>
    <row r="57" spans="2:11" ht="15" customHeight="1" x14ac:dyDescent="0.3">
      <c r="B57" s="8"/>
      <c r="C57" s="13"/>
      <c r="D57" s="181" t="s">
        <v>1954</v>
      </c>
      <c r="E57" s="181"/>
      <c r="F57" s="181"/>
      <c r="G57" s="181"/>
      <c r="H57" s="181"/>
      <c r="I57" s="181"/>
      <c r="J57" s="181"/>
      <c r="K57" s="9"/>
    </row>
    <row r="58" spans="2:11" ht="15" customHeight="1" x14ac:dyDescent="0.3">
      <c r="B58" s="8"/>
      <c r="C58" s="13"/>
      <c r="D58" s="181" t="s">
        <v>1955</v>
      </c>
      <c r="E58" s="181"/>
      <c r="F58" s="181"/>
      <c r="G58" s="181"/>
      <c r="H58" s="181"/>
      <c r="I58" s="181"/>
      <c r="J58" s="181"/>
      <c r="K58" s="9"/>
    </row>
    <row r="59" spans="2:11" ht="15" customHeight="1" x14ac:dyDescent="0.3">
      <c r="B59" s="8"/>
      <c r="C59" s="13"/>
      <c r="D59" s="181" t="s">
        <v>1956</v>
      </c>
      <c r="E59" s="181"/>
      <c r="F59" s="181"/>
      <c r="G59" s="181"/>
      <c r="H59" s="181"/>
      <c r="I59" s="181"/>
      <c r="J59" s="181"/>
      <c r="K59" s="9"/>
    </row>
    <row r="60" spans="2:11" ht="15" customHeight="1" x14ac:dyDescent="0.3">
      <c r="B60" s="8"/>
      <c r="C60" s="13"/>
      <c r="D60" s="182" t="s">
        <v>1957</v>
      </c>
      <c r="E60" s="182"/>
      <c r="F60" s="182"/>
      <c r="G60" s="182"/>
      <c r="H60" s="182"/>
      <c r="I60" s="182"/>
      <c r="J60" s="182"/>
      <c r="K60" s="9"/>
    </row>
    <row r="61" spans="2:11" ht="15" customHeight="1" x14ac:dyDescent="0.3">
      <c r="B61" s="8"/>
      <c r="C61" s="13"/>
      <c r="D61" s="181" t="s">
        <v>1958</v>
      </c>
      <c r="E61" s="181"/>
      <c r="F61" s="181"/>
      <c r="G61" s="181"/>
      <c r="H61" s="181"/>
      <c r="I61" s="181"/>
      <c r="J61" s="181"/>
      <c r="K61" s="9"/>
    </row>
    <row r="62" spans="2:11" ht="12.75" customHeight="1" x14ac:dyDescent="0.3">
      <c r="B62" s="8"/>
      <c r="C62" s="13"/>
      <c r="D62" s="13"/>
      <c r="E62" s="16"/>
      <c r="F62" s="13"/>
      <c r="G62" s="13"/>
      <c r="H62" s="13"/>
      <c r="I62" s="13"/>
      <c r="J62" s="13"/>
      <c r="K62" s="9"/>
    </row>
    <row r="63" spans="2:11" ht="15" customHeight="1" x14ac:dyDescent="0.3">
      <c r="B63" s="8"/>
      <c r="C63" s="13"/>
      <c r="D63" s="181" t="s">
        <v>1959</v>
      </c>
      <c r="E63" s="181"/>
      <c r="F63" s="181"/>
      <c r="G63" s="181"/>
      <c r="H63" s="181"/>
      <c r="I63" s="181"/>
      <c r="J63" s="181"/>
      <c r="K63" s="9"/>
    </row>
    <row r="64" spans="2:11" ht="15" customHeight="1" x14ac:dyDescent="0.3">
      <c r="B64" s="8"/>
      <c r="C64" s="13"/>
      <c r="D64" s="182" t="s">
        <v>1960</v>
      </c>
      <c r="E64" s="182"/>
      <c r="F64" s="182"/>
      <c r="G64" s="182"/>
      <c r="H64" s="182"/>
      <c r="I64" s="182"/>
      <c r="J64" s="182"/>
      <c r="K64" s="9"/>
    </row>
    <row r="65" spans="2:11" ht="15" customHeight="1" x14ac:dyDescent="0.3">
      <c r="B65" s="8"/>
      <c r="C65" s="13"/>
      <c r="D65" s="181" t="s">
        <v>1961</v>
      </c>
      <c r="E65" s="181"/>
      <c r="F65" s="181"/>
      <c r="G65" s="181"/>
      <c r="H65" s="181"/>
      <c r="I65" s="181"/>
      <c r="J65" s="181"/>
      <c r="K65" s="9"/>
    </row>
    <row r="66" spans="2:11" ht="15" customHeight="1" x14ac:dyDescent="0.3">
      <c r="B66" s="8"/>
      <c r="C66" s="13"/>
      <c r="D66" s="181" t="s">
        <v>1962</v>
      </c>
      <c r="E66" s="181"/>
      <c r="F66" s="181"/>
      <c r="G66" s="181"/>
      <c r="H66" s="181"/>
      <c r="I66" s="181"/>
      <c r="J66" s="181"/>
      <c r="K66" s="9"/>
    </row>
    <row r="67" spans="2:11" ht="15" customHeight="1" x14ac:dyDescent="0.3">
      <c r="B67" s="8"/>
      <c r="C67" s="13"/>
      <c r="D67" s="181" t="s">
        <v>1963</v>
      </c>
      <c r="E67" s="181"/>
      <c r="F67" s="181"/>
      <c r="G67" s="181"/>
      <c r="H67" s="181"/>
      <c r="I67" s="181"/>
      <c r="J67" s="181"/>
      <c r="K67" s="9"/>
    </row>
    <row r="68" spans="2:11" ht="15" customHeight="1" x14ac:dyDescent="0.3">
      <c r="B68" s="8"/>
      <c r="C68" s="13"/>
      <c r="D68" s="181" t="s">
        <v>1964</v>
      </c>
      <c r="E68" s="181"/>
      <c r="F68" s="181"/>
      <c r="G68" s="181"/>
      <c r="H68" s="181"/>
      <c r="I68" s="181"/>
      <c r="J68" s="181"/>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183" t="s">
        <v>47</v>
      </c>
      <c r="D73" s="183"/>
      <c r="E73" s="183"/>
      <c r="F73" s="183"/>
      <c r="G73" s="183"/>
      <c r="H73" s="183"/>
      <c r="I73" s="183"/>
      <c r="J73" s="183"/>
      <c r="K73" s="26"/>
    </row>
    <row r="74" spans="2:11" ht="17.25" customHeight="1" x14ac:dyDescent="0.3">
      <c r="B74" s="25"/>
      <c r="C74" s="27" t="s">
        <v>1965</v>
      </c>
      <c r="D74" s="27"/>
      <c r="E74" s="27"/>
      <c r="F74" s="27" t="s">
        <v>1966</v>
      </c>
      <c r="G74" s="28"/>
      <c r="H74" s="27" t="s">
        <v>94</v>
      </c>
      <c r="I74" s="27" t="s">
        <v>35</v>
      </c>
      <c r="J74" s="27" t="s">
        <v>1967</v>
      </c>
      <c r="K74" s="26"/>
    </row>
    <row r="75" spans="2:11" ht="17.25" customHeight="1" x14ac:dyDescent="0.3">
      <c r="B75" s="25"/>
      <c r="C75" s="29" t="s">
        <v>1968</v>
      </c>
      <c r="D75" s="29"/>
      <c r="E75" s="29"/>
      <c r="F75" s="30" t="s">
        <v>1969</v>
      </c>
      <c r="G75" s="31"/>
      <c r="H75" s="29"/>
      <c r="I75" s="29"/>
      <c r="J75" s="29" t="s">
        <v>1970</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1971</v>
      </c>
      <c r="G77" s="33"/>
      <c r="H77" s="15" t="s">
        <v>1972</v>
      </c>
      <c r="I77" s="15" t="s">
        <v>1973</v>
      </c>
      <c r="J77" s="15">
        <v>20</v>
      </c>
      <c r="K77" s="26"/>
    </row>
    <row r="78" spans="2:11" ht="15" customHeight="1" x14ac:dyDescent="0.3">
      <c r="B78" s="25"/>
      <c r="C78" s="15" t="s">
        <v>1974</v>
      </c>
      <c r="D78" s="15"/>
      <c r="E78" s="15"/>
      <c r="F78" s="34" t="s">
        <v>1971</v>
      </c>
      <c r="G78" s="33"/>
      <c r="H78" s="15" t="s">
        <v>1975</v>
      </c>
      <c r="I78" s="15" t="s">
        <v>1973</v>
      </c>
      <c r="J78" s="15">
        <v>120</v>
      </c>
      <c r="K78" s="26"/>
    </row>
    <row r="79" spans="2:11" ht="15" customHeight="1" x14ac:dyDescent="0.3">
      <c r="B79" s="35"/>
      <c r="C79" s="15" t="s">
        <v>1976</v>
      </c>
      <c r="D79" s="15"/>
      <c r="E79" s="15"/>
      <c r="F79" s="34" t="s">
        <v>1977</v>
      </c>
      <c r="G79" s="33"/>
      <c r="H79" s="15" t="s">
        <v>1978</v>
      </c>
      <c r="I79" s="15" t="s">
        <v>1973</v>
      </c>
      <c r="J79" s="15">
        <v>50</v>
      </c>
      <c r="K79" s="26"/>
    </row>
    <row r="80" spans="2:11" ht="15" customHeight="1" x14ac:dyDescent="0.3">
      <c r="B80" s="35"/>
      <c r="C80" s="15" t="s">
        <v>1979</v>
      </c>
      <c r="D80" s="15"/>
      <c r="E80" s="15"/>
      <c r="F80" s="34" t="s">
        <v>1971</v>
      </c>
      <c r="G80" s="33"/>
      <c r="H80" s="15" t="s">
        <v>1980</v>
      </c>
      <c r="I80" s="15" t="s">
        <v>1981</v>
      </c>
      <c r="J80" s="15"/>
      <c r="K80" s="26"/>
    </row>
    <row r="81" spans="2:11" ht="15" customHeight="1" x14ac:dyDescent="0.3">
      <c r="B81" s="35"/>
      <c r="C81" s="36" t="s">
        <v>1982</v>
      </c>
      <c r="D81" s="36"/>
      <c r="E81" s="36"/>
      <c r="F81" s="37" t="s">
        <v>1977</v>
      </c>
      <c r="G81" s="36"/>
      <c r="H81" s="36" t="s">
        <v>1983</v>
      </c>
      <c r="I81" s="36" t="s">
        <v>1973</v>
      </c>
      <c r="J81" s="36">
        <v>15</v>
      </c>
      <c r="K81" s="26"/>
    </row>
    <row r="82" spans="2:11" ht="15" customHeight="1" x14ac:dyDescent="0.3">
      <c r="B82" s="35"/>
      <c r="C82" s="36" t="s">
        <v>1984</v>
      </c>
      <c r="D82" s="36"/>
      <c r="E82" s="36"/>
      <c r="F82" s="37" t="s">
        <v>1977</v>
      </c>
      <c r="G82" s="36"/>
      <c r="H82" s="36" t="s">
        <v>1985</v>
      </c>
      <c r="I82" s="36" t="s">
        <v>1973</v>
      </c>
      <c r="J82" s="36">
        <v>15</v>
      </c>
      <c r="K82" s="26"/>
    </row>
    <row r="83" spans="2:11" ht="15" customHeight="1" x14ac:dyDescent="0.3">
      <c r="B83" s="35"/>
      <c r="C83" s="36" t="s">
        <v>1986</v>
      </c>
      <c r="D83" s="36"/>
      <c r="E83" s="36"/>
      <c r="F83" s="37" t="s">
        <v>1977</v>
      </c>
      <c r="G83" s="36"/>
      <c r="H83" s="36" t="s">
        <v>1987</v>
      </c>
      <c r="I83" s="36" t="s">
        <v>1973</v>
      </c>
      <c r="J83" s="36">
        <v>20</v>
      </c>
      <c r="K83" s="26"/>
    </row>
    <row r="84" spans="2:11" ht="15" customHeight="1" x14ac:dyDescent="0.3">
      <c r="B84" s="35"/>
      <c r="C84" s="36" t="s">
        <v>1988</v>
      </c>
      <c r="D84" s="36"/>
      <c r="E84" s="36"/>
      <c r="F84" s="37" t="s">
        <v>1977</v>
      </c>
      <c r="G84" s="36"/>
      <c r="H84" s="36" t="s">
        <v>1989</v>
      </c>
      <c r="I84" s="36" t="s">
        <v>1973</v>
      </c>
      <c r="J84" s="36">
        <v>20</v>
      </c>
      <c r="K84" s="26"/>
    </row>
    <row r="85" spans="2:11" ht="15" customHeight="1" x14ac:dyDescent="0.3">
      <c r="B85" s="35"/>
      <c r="C85" s="15" t="s">
        <v>1990</v>
      </c>
      <c r="D85" s="15"/>
      <c r="E85" s="15"/>
      <c r="F85" s="34" t="s">
        <v>1977</v>
      </c>
      <c r="G85" s="33"/>
      <c r="H85" s="15" t="s">
        <v>1991</v>
      </c>
      <c r="I85" s="15" t="s">
        <v>1973</v>
      </c>
      <c r="J85" s="15">
        <v>50</v>
      </c>
      <c r="K85" s="26"/>
    </row>
    <row r="86" spans="2:11" ht="15" customHeight="1" x14ac:dyDescent="0.3">
      <c r="B86" s="35"/>
      <c r="C86" s="15" t="s">
        <v>1992</v>
      </c>
      <c r="D86" s="15"/>
      <c r="E86" s="15"/>
      <c r="F86" s="34" t="s">
        <v>1977</v>
      </c>
      <c r="G86" s="33"/>
      <c r="H86" s="15" t="s">
        <v>1993</v>
      </c>
      <c r="I86" s="15" t="s">
        <v>1973</v>
      </c>
      <c r="J86" s="15">
        <v>20</v>
      </c>
      <c r="K86" s="26"/>
    </row>
    <row r="87" spans="2:11" ht="15" customHeight="1" x14ac:dyDescent="0.3">
      <c r="B87" s="35"/>
      <c r="C87" s="15" t="s">
        <v>1994</v>
      </c>
      <c r="D87" s="15"/>
      <c r="E87" s="15"/>
      <c r="F87" s="34" t="s">
        <v>1977</v>
      </c>
      <c r="G87" s="33"/>
      <c r="H87" s="15" t="s">
        <v>1995</v>
      </c>
      <c r="I87" s="15" t="s">
        <v>1973</v>
      </c>
      <c r="J87" s="15">
        <v>20</v>
      </c>
      <c r="K87" s="26"/>
    </row>
    <row r="88" spans="2:11" ht="15" customHeight="1" x14ac:dyDescent="0.3">
      <c r="B88" s="35"/>
      <c r="C88" s="15" t="s">
        <v>1996</v>
      </c>
      <c r="D88" s="15"/>
      <c r="E88" s="15"/>
      <c r="F88" s="34" t="s">
        <v>1977</v>
      </c>
      <c r="G88" s="33"/>
      <c r="H88" s="15" t="s">
        <v>1997</v>
      </c>
      <c r="I88" s="15" t="s">
        <v>1973</v>
      </c>
      <c r="J88" s="15">
        <v>50</v>
      </c>
      <c r="K88" s="26"/>
    </row>
    <row r="89" spans="2:11" ht="15" customHeight="1" x14ac:dyDescent="0.3">
      <c r="B89" s="35"/>
      <c r="C89" s="15" t="s">
        <v>1998</v>
      </c>
      <c r="D89" s="15"/>
      <c r="E89" s="15"/>
      <c r="F89" s="34" t="s">
        <v>1977</v>
      </c>
      <c r="G89" s="33"/>
      <c r="H89" s="15" t="s">
        <v>1998</v>
      </c>
      <c r="I89" s="15" t="s">
        <v>1973</v>
      </c>
      <c r="J89" s="15">
        <v>50</v>
      </c>
      <c r="K89" s="26"/>
    </row>
    <row r="90" spans="2:11" ht="15" customHeight="1" x14ac:dyDescent="0.3">
      <c r="B90" s="35"/>
      <c r="C90" s="15" t="s">
        <v>99</v>
      </c>
      <c r="D90" s="15"/>
      <c r="E90" s="15"/>
      <c r="F90" s="34" t="s">
        <v>1977</v>
      </c>
      <c r="G90" s="33"/>
      <c r="H90" s="15" t="s">
        <v>1999</v>
      </c>
      <c r="I90" s="15" t="s">
        <v>1973</v>
      </c>
      <c r="J90" s="15">
        <v>255</v>
      </c>
      <c r="K90" s="26"/>
    </row>
    <row r="91" spans="2:11" ht="15" customHeight="1" x14ac:dyDescent="0.3">
      <c r="B91" s="35"/>
      <c r="C91" s="15" t="s">
        <v>2000</v>
      </c>
      <c r="D91" s="15"/>
      <c r="E91" s="15"/>
      <c r="F91" s="34" t="s">
        <v>1971</v>
      </c>
      <c r="G91" s="33"/>
      <c r="H91" s="15" t="s">
        <v>2001</v>
      </c>
      <c r="I91" s="15" t="s">
        <v>2002</v>
      </c>
      <c r="J91" s="15"/>
      <c r="K91" s="26"/>
    </row>
    <row r="92" spans="2:11" ht="15" customHeight="1" x14ac:dyDescent="0.3">
      <c r="B92" s="35"/>
      <c r="C92" s="15" t="s">
        <v>2003</v>
      </c>
      <c r="D92" s="15"/>
      <c r="E92" s="15"/>
      <c r="F92" s="34" t="s">
        <v>1971</v>
      </c>
      <c r="G92" s="33"/>
      <c r="H92" s="15" t="s">
        <v>2004</v>
      </c>
      <c r="I92" s="15" t="s">
        <v>2005</v>
      </c>
      <c r="J92" s="15"/>
      <c r="K92" s="26"/>
    </row>
    <row r="93" spans="2:11" ht="15" customHeight="1" x14ac:dyDescent="0.3">
      <c r="B93" s="35"/>
      <c r="C93" s="15" t="s">
        <v>2006</v>
      </c>
      <c r="D93" s="15"/>
      <c r="E93" s="15"/>
      <c r="F93" s="34" t="s">
        <v>1971</v>
      </c>
      <c r="G93" s="33"/>
      <c r="H93" s="15" t="s">
        <v>2006</v>
      </c>
      <c r="I93" s="15" t="s">
        <v>2005</v>
      </c>
      <c r="J93" s="15"/>
      <c r="K93" s="26"/>
    </row>
    <row r="94" spans="2:11" ht="15" customHeight="1" x14ac:dyDescent="0.3">
      <c r="B94" s="35"/>
      <c r="C94" s="15" t="s">
        <v>21</v>
      </c>
      <c r="D94" s="15"/>
      <c r="E94" s="15"/>
      <c r="F94" s="34" t="s">
        <v>1971</v>
      </c>
      <c r="G94" s="33"/>
      <c r="H94" s="15" t="s">
        <v>2007</v>
      </c>
      <c r="I94" s="15" t="s">
        <v>2005</v>
      </c>
      <c r="J94" s="15"/>
      <c r="K94" s="26"/>
    </row>
    <row r="95" spans="2:11" ht="15" customHeight="1" x14ac:dyDescent="0.3">
      <c r="B95" s="35"/>
      <c r="C95" s="15" t="s">
        <v>31</v>
      </c>
      <c r="D95" s="15"/>
      <c r="E95" s="15"/>
      <c r="F95" s="34" t="s">
        <v>1971</v>
      </c>
      <c r="G95" s="33"/>
      <c r="H95" s="15" t="s">
        <v>2008</v>
      </c>
      <c r="I95" s="15" t="s">
        <v>2005</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183" t="s">
        <v>2009</v>
      </c>
      <c r="D100" s="183"/>
      <c r="E100" s="183"/>
      <c r="F100" s="183"/>
      <c r="G100" s="183"/>
      <c r="H100" s="183"/>
      <c r="I100" s="183"/>
      <c r="J100" s="183"/>
      <c r="K100" s="26"/>
    </row>
    <row r="101" spans="2:11" ht="17.25" customHeight="1" x14ac:dyDescent="0.3">
      <c r="B101" s="25"/>
      <c r="C101" s="27" t="s">
        <v>1965</v>
      </c>
      <c r="D101" s="27"/>
      <c r="E101" s="27"/>
      <c r="F101" s="27" t="s">
        <v>1966</v>
      </c>
      <c r="G101" s="28"/>
      <c r="H101" s="27" t="s">
        <v>94</v>
      </c>
      <c r="I101" s="27" t="s">
        <v>35</v>
      </c>
      <c r="J101" s="27" t="s">
        <v>1967</v>
      </c>
      <c r="K101" s="26"/>
    </row>
    <row r="102" spans="2:11" ht="17.25" customHeight="1" x14ac:dyDescent="0.3">
      <c r="B102" s="25"/>
      <c r="C102" s="29" t="s">
        <v>1968</v>
      </c>
      <c r="D102" s="29"/>
      <c r="E102" s="29"/>
      <c r="F102" s="30" t="s">
        <v>1969</v>
      </c>
      <c r="G102" s="31"/>
      <c r="H102" s="29"/>
      <c r="I102" s="29"/>
      <c r="J102" s="29" t="s">
        <v>1970</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1971</v>
      </c>
      <c r="G104" s="43"/>
      <c r="H104" s="15" t="s">
        <v>2010</v>
      </c>
      <c r="I104" s="15" t="s">
        <v>1973</v>
      </c>
      <c r="J104" s="15">
        <v>20</v>
      </c>
      <c r="K104" s="26"/>
    </row>
    <row r="105" spans="2:11" ht="15" customHeight="1" x14ac:dyDescent="0.3">
      <c r="B105" s="25"/>
      <c r="C105" s="15" t="s">
        <v>1974</v>
      </c>
      <c r="D105" s="15"/>
      <c r="E105" s="15"/>
      <c r="F105" s="34" t="s">
        <v>1971</v>
      </c>
      <c r="G105" s="15"/>
      <c r="H105" s="15" t="s">
        <v>2010</v>
      </c>
      <c r="I105" s="15" t="s">
        <v>1973</v>
      </c>
      <c r="J105" s="15">
        <v>120</v>
      </c>
      <c r="K105" s="26"/>
    </row>
    <row r="106" spans="2:11" ht="15" customHeight="1" x14ac:dyDescent="0.3">
      <c r="B106" s="35"/>
      <c r="C106" s="15" t="s">
        <v>1976</v>
      </c>
      <c r="D106" s="15"/>
      <c r="E106" s="15"/>
      <c r="F106" s="34" t="s">
        <v>1977</v>
      </c>
      <c r="G106" s="15"/>
      <c r="H106" s="15" t="s">
        <v>2010</v>
      </c>
      <c r="I106" s="15" t="s">
        <v>1973</v>
      </c>
      <c r="J106" s="15">
        <v>50</v>
      </c>
      <c r="K106" s="26"/>
    </row>
    <row r="107" spans="2:11" ht="15" customHeight="1" x14ac:dyDescent="0.3">
      <c r="B107" s="35"/>
      <c r="C107" s="15" t="s">
        <v>1979</v>
      </c>
      <c r="D107" s="15"/>
      <c r="E107" s="15"/>
      <c r="F107" s="34" t="s">
        <v>1971</v>
      </c>
      <c r="G107" s="15"/>
      <c r="H107" s="15" t="s">
        <v>2010</v>
      </c>
      <c r="I107" s="15" t="s">
        <v>1981</v>
      </c>
      <c r="J107" s="15"/>
      <c r="K107" s="26"/>
    </row>
    <row r="108" spans="2:11" ht="15" customHeight="1" x14ac:dyDescent="0.3">
      <c r="B108" s="35"/>
      <c r="C108" s="15" t="s">
        <v>1990</v>
      </c>
      <c r="D108" s="15"/>
      <c r="E108" s="15"/>
      <c r="F108" s="34" t="s">
        <v>1977</v>
      </c>
      <c r="G108" s="15"/>
      <c r="H108" s="15" t="s">
        <v>2010</v>
      </c>
      <c r="I108" s="15" t="s">
        <v>1973</v>
      </c>
      <c r="J108" s="15">
        <v>50</v>
      </c>
      <c r="K108" s="26"/>
    </row>
    <row r="109" spans="2:11" ht="15" customHeight="1" x14ac:dyDescent="0.3">
      <c r="B109" s="35"/>
      <c r="C109" s="15" t="s">
        <v>1998</v>
      </c>
      <c r="D109" s="15"/>
      <c r="E109" s="15"/>
      <c r="F109" s="34" t="s">
        <v>1977</v>
      </c>
      <c r="G109" s="15"/>
      <c r="H109" s="15" t="s">
        <v>2010</v>
      </c>
      <c r="I109" s="15" t="s">
        <v>1973</v>
      </c>
      <c r="J109" s="15">
        <v>50</v>
      </c>
      <c r="K109" s="26"/>
    </row>
    <row r="110" spans="2:11" ht="15" customHeight="1" x14ac:dyDescent="0.3">
      <c r="B110" s="35"/>
      <c r="C110" s="15" t="s">
        <v>1996</v>
      </c>
      <c r="D110" s="15"/>
      <c r="E110" s="15"/>
      <c r="F110" s="34" t="s">
        <v>1977</v>
      </c>
      <c r="G110" s="15"/>
      <c r="H110" s="15" t="s">
        <v>2010</v>
      </c>
      <c r="I110" s="15" t="s">
        <v>1973</v>
      </c>
      <c r="J110" s="15">
        <v>50</v>
      </c>
      <c r="K110" s="26"/>
    </row>
    <row r="111" spans="2:11" ht="15" customHeight="1" x14ac:dyDescent="0.3">
      <c r="B111" s="35"/>
      <c r="C111" s="15" t="s">
        <v>34</v>
      </c>
      <c r="D111" s="15"/>
      <c r="E111" s="15"/>
      <c r="F111" s="34" t="s">
        <v>1971</v>
      </c>
      <c r="G111" s="15"/>
      <c r="H111" s="15" t="s">
        <v>2011</v>
      </c>
      <c r="I111" s="15" t="s">
        <v>1973</v>
      </c>
      <c r="J111" s="15">
        <v>20</v>
      </c>
      <c r="K111" s="26"/>
    </row>
    <row r="112" spans="2:11" ht="15" customHeight="1" x14ac:dyDescent="0.3">
      <c r="B112" s="35"/>
      <c r="C112" s="15" t="s">
        <v>2012</v>
      </c>
      <c r="D112" s="15"/>
      <c r="E112" s="15"/>
      <c r="F112" s="34" t="s">
        <v>1971</v>
      </c>
      <c r="G112" s="15"/>
      <c r="H112" s="15" t="s">
        <v>2013</v>
      </c>
      <c r="I112" s="15" t="s">
        <v>1973</v>
      </c>
      <c r="J112" s="15">
        <v>120</v>
      </c>
      <c r="K112" s="26"/>
    </row>
    <row r="113" spans="2:11" ht="15" customHeight="1" x14ac:dyDescent="0.3">
      <c r="B113" s="35"/>
      <c r="C113" s="15" t="s">
        <v>21</v>
      </c>
      <c r="D113" s="15"/>
      <c r="E113" s="15"/>
      <c r="F113" s="34" t="s">
        <v>1971</v>
      </c>
      <c r="G113" s="15"/>
      <c r="H113" s="15" t="s">
        <v>2014</v>
      </c>
      <c r="I113" s="15" t="s">
        <v>2005</v>
      </c>
      <c r="J113" s="15"/>
      <c r="K113" s="26"/>
    </row>
    <row r="114" spans="2:11" ht="15" customHeight="1" x14ac:dyDescent="0.3">
      <c r="B114" s="35"/>
      <c r="C114" s="15" t="s">
        <v>31</v>
      </c>
      <c r="D114" s="15"/>
      <c r="E114" s="15"/>
      <c r="F114" s="34" t="s">
        <v>1971</v>
      </c>
      <c r="G114" s="15"/>
      <c r="H114" s="15" t="s">
        <v>2015</v>
      </c>
      <c r="I114" s="15" t="s">
        <v>2005</v>
      </c>
      <c r="J114" s="15"/>
      <c r="K114" s="26"/>
    </row>
    <row r="115" spans="2:11" ht="15" customHeight="1" x14ac:dyDescent="0.3">
      <c r="B115" s="35"/>
      <c r="C115" s="15" t="s">
        <v>35</v>
      </c>
      <c r="D115" s="15"/>
      <c r="E115" s="15"/>
      <c r="F115" s="34" t="s">
        <v>1971</v>
      </c>
      <c r="G115" s="15"/>
      <c r="H115" s="15" t="s">
        <v>2016</v>
      </c>
      <c r="I115" s="15" t="s">
        <v>2017</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178" t="s">
        <v>2018</v>
      </c>
      <c r="D120" s="178"/>
      <c r="E120" s="178"/>
      <c r="F120" s="178"/>
      <c r="G120" s="178"/>
      <c r="H120" s="178"/>
      <c r="I120" s="178"/>
      <c r="J120" s="178"/>
      <c r="K120" s="51"/>
    </row>
    <row r="121" spans="2:11" ht="17.25" customHeight="1" x14ac:dyDescent="0.3">
      <c r="B121" s="52"/>
      <c r="C121" s="27" t="s">
        <v>1965</v>
      </c>
      <c r="D121" s="27"/>
      <c r="E121" s="27"/>
      <c r="F121" s="27" t="s">
        <v>1966</v>
      </c>
      <c r="G121" s="28"/>
      <c r="H121" s="27" t="s">
        <v>94</v>
      </c>
      <c r="I121" s="27" t="s">
        <v>35</v>
      </c>
      <c r="J121" s="27" t="s">
        <v>1967</v>
      </c>
      <c r="K121" s="53"/>
    </row>
    <row r="122" spans="2:11" ht="17.25" customHeight="1" x14ac:dyDescent="0.3">
      <c r="B122" s="52"/>
      <c r="C122" s="29" t="s">
        <v>1968</v>
      </c>
      <c r="D122" s="29"/>
      <c r="E122" s="29"/>
      <c r="F122" s="30" t="s">
        <v>1969</v>
      </c>
      <c r="G122" s="31"/>
      <c r="H122" s="29"/>
      <c r="I122" s="29"/>
      <c r="J122" s="29" t="s">
        <v>1970</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1974</v>
      </c>
      <c r="D124" s="32"/>
      <c r="E124" s="32"/>
      <c r="F124" s="34" t="s">
        <v>1971</v>
      </c>
      <c r="G124" s="15"/>
      <c r="H124" s="15" t="s">
        <v>2010</v>
      </c>
      <c r="I124" s="15" t="s">
        <v>1973</v>
      </c>
      <c r="J124" s="15">
        <v>120</v>
      </c>
      <c r="K124" s="56"/>
    </row>
    <row r="125" spans="2:11" ht="15" customHeight="1" x14ac:dyDescent="0.3">
      <c r="B125" s="54"/>
      <c r="C125" s="15" t="s">
        <v>2019</v>
      </c>
      <c r="D125" s="15"/>
      <c r="E125" s="15"/>
      <c r="F125" s="34" t="s">
        <v>1971</v>
      </c>
      <c r="G125" s="15"/>
      <c r="H125" s="15" t="s">
        <v>2020</v>
      </c>
      <c r="I125" s="15" t="s">
        <v>1973</v>
      </c>
      <c r="J125" s="15" t="s">
        <v>2021</v>
      </c>
      <c r="K125" s="56"/>
    </row>
    <row r="126" spans="2:11" ht="15" customHeight="1" x14ac:dyDescent="0.3">
      <c r="B126" s="54"/>
      <c r="C126" s="15" t="s">
        <v>1920</v>
      </c>
      <c r="D126" s="15"/>
      <c r="E126" s="15"/>
      <c r="F126" s="34" t="s">
        <v>1971</v>
      </c>
      <c r="G126" s="15"/>
      <c r="H126" s="15" t="s">
        <v>2022</v>
      </c>
      <c r="I126" s="15" t="s">
        <v>1973</v>
      </c>
      <c r="J126" s="15" t="s">
        <v>2021</v>
      </c>
      <c r="K126" s="56"/>
    </row>
    <row r="127" spans="2:11" ht="15" customHeight="1" x14ac:dyDescent="0.3">
      <c r="B127" s="54"/>
      <c r="C127" s="15" t="s">
        <v>1982</v>
      </c>
      <c r="D127" s="15"/>
      <c r="E127" s="15"/>
      <c r="F127" s="34" t="s">
        <v>1977</v>
      </c>
      <c r="G127" s="15"/>
      <c r="H127" s="15" t="s">
        <v>1983</v>
      </c>
      <c r="I127" s="15" t="s">
        <v>1973</v>
      </c>
      <c r="J127" s="15">
        <v>15</v>
      </c>
      <c r="K127" s="56"/>
    </row>
    <row r="128" spans="2:11" ht="15" customHeight="1" x14ac:dyDescent="0.3">
      <c r="B128" s="54"/>
      <c r="C128" s="36" t="s">
        <v>1984</v>
      </c>
      <c r="D128" s="36"/>
      <c r="E128" s="36"/>
      <c r="F128" s="37" t="s">
        <v>1977</v>
      </c>
      <c r="G128" s="36"/>
      <c r="H128" s="36" t="s">
        <v>1985</v>
      </c>
      <c r="I128" s="36" t="s">
        <v>1973</v>
      </c>
      <c r="J128" s="36">
        <v>15</v>
      </c>
      <c r="K128" s="56"/>
    </row>
    <row r="129" spans="2:11" ht="15" customHeight="1" x14ac:dyDescent="0.3">
      <c r="B129" s="54"/>
      <c r="C129" s="36" t="s">
        <v>1986</v>
      </c>
      <c r="D129" s="36"/>
      <c r="E129" s="36"/>
      <c r="F129" s="37" t="s">
        <v>1977</v>
      </c>
      <c r="G129" s="36"/>
      <c r="H129" s="36" t="s">
        <v>1987</v>
      </c>
      <c r="I129" s="36" t="s">
        <v>1973</v>
      </c>
      <c r="J129" s="36">
        <v>20</v>
      </c>
      <c r="K129" s="56"/>
    </row>
    <row r="130" spans="2:11" ht="15" customHeight="1" x14ac:dyDescent="0.3">
      <c r="B130" s="54"/>
      <c r="C130" s="36" t="s">
        <v>1988</v>
      </c>
      <c r="D130" s="36"/>
      <c r="E130" s="36"/>
      <c r="F130" s="37" t="s">
        <v>1977</v>
      </c>
      <c r="G130" s="36"/>
      <c r="H130" s="36" t="s">
        <v>1989</v>
      </c>
      <c r="I130" s="36" t="s">
        <v>1973</v>
      </c>
      <c r="J130" s="36">
        <v>20</v>
      </c>
      <c r="K130" s="56"/>
    </row>
    <row r="131" spans="2:11" ht="15" customHeight="1" x14ac:dyDescent="0.3">
      <c r="B131" s="54"/>
      <c r="C131" s="15" t="s">
        <v>1976</v>
      </c>
      <c r="D131" s="15"/>
      <c r="E131" s="15"/>
      <c r="F131" s="34" t="s">
        <v>1977</v>
      </c>
      <c r="G131" s="15"/>
      <c r="H131" s="15" t="s">
        <v>2010</v>
      </c>
      <c r="I131" s="15" t="s">
        <v>1973</v>
      </c>
      <c r="J131" s="15">
        <v>50</v>
      </c>
      <c r="K131" s="56"/>
    </row>
    <row r="132" spans="2:11" ht="15" customHeight="1" x14ac:dyDescent="0.3">
      <c r="B132" s="54"/>
      <c r="C132" s="15" t="s">
        <v>1990</v>
      </c>
      <c r="D132" s="15"/>
      <c r="E132" s="15"/>
      <c r="F132" s="34" t="s">
        <v>1977</v>
      </c>
      <c r="G132" s="15"/>
      <c r="H132" s="15" t="s">
        <v>2010</v>
      </c>
      <c r="I132" s="15" t="s">
        <v>1973</v>
      </c>
      <c r="J132" s="15">
        <v>50</v>
      </c>
      <c r="K132" s="56"/>
    </row>
    <row r="133" spans="2:11" ht="15" customHeight="1" x14ac:dyDescent="0.3">
      <c r="B133" s="54"/>
      <c r="C133" s="15" t="s">
        <v>1996</v>
      </c>
      <c r="D133" s="15"/>
      <c r="E133" s="15"/>
      <c r="F133" s="34" t="s">
        <v>1977</v>
      </c>
      <c r="G133" s="15"/>
      <c r="H133" s="15" t="s">
        <v>2010</v>
      </c>
      <c r="I133" s="15" t="s">
        <v>1973</v>
      </c>
      <c r="J133" s="15">
        <v>50</v>
      </c>
      <c r="K133" s="56"/>
    </row>
    <row r="134" spans="2:11" ht="15" customHeight="1" x14ac:dyDescent="0.3">
      <c r="B134" s="54"/>
      <c r="C134" s="15" t="s">
        <v>1998</v>
      </c>
      <c r="D134" s="15"/>
      <c r="E134" s="15"/>
      <c r="F134" s="34" t="s">
        <v>1977</v>
      </c>
      <c r="G134" s="15"/>
      <c r="H134" s="15" t="s">
        <v>2010</v>
      </c>
      <c r="I134" s="15" t="s">
        <v>1973</v>
      </c>
      <c r="J134" s="15">
        <v>50</v>
      </c>
      <c r="K134" s="56"/>
    </row>
    <row r="135" spans="2:11" ht="15" customHeight="1" x14ac:dyDescent="0.3">
      <c r="B135" s="54"/>
      <c r="C135" s="15" t="s">
        <v>99</v>
      </c>
      <c r="D135" s="15"/>
      <c r="E135" s="15"/>
      <c r="F135" s="34" t="s">
        <v>1977</v>
      </c>
      <c r="G135" s="15"/>
      <c r="H135" s="15" t="s">
        <v>2023</v>
      </c>
      <c r="I135" s="15" t="s">
        <v>1973</v>
      </c>
      <c r="J135" s="15">
        <v>255</v>
      </c>
      <c r="K135" s="56"/>
    </row>
    <row r="136" spans="2:11" ht="15" customHeight="1" x14ac:dyDescent="0.3">
      <c r="B136" s="54"/>
      <c r="C136" s="15" t="s">
        <v>2000</v>
      </c>
      <c r="D136" s="15"/>
      <c r="E136" s="15"/>
      <c r="F136" s="34" t="s">
        <v>1971</v>
      </c>
      <c r="G136" s="15"/>
      <c r="H136" s="15" t="s">
        <v>2024</v>
      </c>
      <c r="I136" s="15" t="s">
        <v>2002</v>
      </c>
      <c r="J136" s="15"/>
      <c r="K136" s="56"/>
    </row>
    <row r="137" spans="2:11" ht="15" customHeight="1" x14ac:dyDescent="0.3">
      <c r="B137" s="54"/>
      <c r="C137" s="15" t="s">
        <v>2003</v>
      </c>
      <c r="D137" s="15"/>
      <c r="E137" s="15"/>
      <c r="F137" s="34" t="s">
        <v>1971</v>
      </c>
      <c r="G137" s="15"/>
      <c r="H137" s="15" t="s">
        <v>2025</v>
      </c>
      <c r="I137" s="15" t="s">
        <v>2005</v>
      </c>
      <c r="J137" s="15"/>
      <c r="K137" s="56"/>
    </row>
    <row r="138" spans="2:11" ht="15" customHeight="1" x14ac:dyDescent="0.3">
      <c r="B138" s="54"/>
      <c r="C138" s="15" t="s">
        <v>2006</v>
      </c>
      <c r="D138" s="15"/>
      <c r="E138" s="15"/>
      <c r="F138" s="34" t="s">
        <v>1971</v>
      </c>
      <c r="G138" s="15"/>
      <c r="H138" s="15" t="s">
        <v>2006</v>
      </c>
      <c r="I138" s="15" t="s">
        <v>2005</v>
      </c>
      <c r="J138" s="15"/>
      <c r="K138" s="56"/>
    </row>
    <row r="139" spans="2:11" ht="15" customHeight="1" x14ac:dyDescent="0.3">
      <c r="B139" s="54"/>
      <c r="C139" s="15" t="s">
        <v>21</v>
      </c>
      <c r="D139" s="15"/>
      <c r="E139" s="15"/>
      <c r="F139" s="34" t="s">
        <v>1971</v>
      </c>
      <c r="G139" s="15"/>
      <c r="H139" s="15" t="s">
        <v>2026</v>
      </c>
      <c r="I139" s="15" t="s">
        <v>2005</v>
      </c>
      <c r="J139" s="15"/>
      <c r="K139" s="56"/>
    </row>
    <row r="140" spans="2:11" ht="15" customHeight="1" x14ac:dyDescent="0.3">
      <c r="B140" s="54"/>
      <c r="C140" s="15" t="s">
        <v>2027</v>
      </c>
      <c r="D140" s="15"/>
      <c r="E140" s="15"/>
      <c r="F140" s="34" t="s">
        <v>1971</v>
      </c>
      <c r="G140" s="15"/>
      <c r="H140" s="15" t="s">
        <v>2028</v>
      </c>
      <c r="I140" s="15" t="s">
        <v>2005</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183" t="s">
        <v>2029</v>
      </c>
      <c r="D145" s="183"/>
      <c r="E145" s="183"/>
      <c r="F145" s="183"/>
      <c r="G145" s="183"/>
      <c r="H145" s="183"/>
      <c r="I145" s="183"/>
      <c r="J145" s="183"/>
      <c r="K145" s="26"/>
    </row>
    <row r="146" spans="2:11" ht="17.25" customHeight="1" x14ac:dyDescent="0.3">
      <c r="B146" s="25"/>
      <c r="C146" s="27" t="s">
        <v>1965</v>
      </c>
      <c r="D146" s="27"/>
      <c r="E146" s="27"/>
      <c r="F146" s="27" t="s">
        <v>1966</v>
      </c>
      <c r="G146" s="28"/>
      <c r="H146" s="27" t="s">
        <v>94</v>
      </c>
      <c r="I146" s="27" t="s">
        <v>35</v>
      </c>
      <c r="J146" s="27" t="s">
        <v>1967</v>
      </c>
      <c r="K146" s="26"/>
    </row>
    <row r="147" spans="2:11" ht="17.25" customHeight="1" x14ac:dyDescent="0.3">
      <c r="B147" s="25"/>
      <c r="C147" s="29" t="s">
        <v>1968</v>
      </c>
      <c r="D147" s="29"/>
      <c r="E147" s="29"/>
      <c r="F147" s="30" t="s">
        <v>1969</v>
      </c>
      <c r="G147" s="31"/>
      <c r="H147" s="29"/>
      <c r="I147" s="29"/>
      <c r="J147" s="29" t="s">
        <v>1970</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1974</v>
      </c>
      <c r="D149" s="15"/>
      <c r="E149" s="15"/>
      <c r="F149" s="61" t="s">
        <v>1971</v>
      </c>
      <c r="G149" s="15"/>
      <c r="H149" s="60" t="s">
        <v>2010</v>
      </c>
      <c r="I149" s="60" t="s">
        <v>1973</v>
      </c>
      <c r="J149" s="60">
        <v>120</v>
      </c>
      <c r="K149" s="56"/>
    </row>
    <row r="150" spans="2:11" ht="15" customHeight="1" x14ac:dyDescent="0.3">
      <c r="B150" s="35"/>
      <c r="C150" s="60" t="s">
        <v>2019</v>
      </c>
      <c r="D150" s="15"/>
      <c r="E150" s="15"/>
      <c r="F150" s="61" t="s">
        <v>1971</v>
      </c>
      <c r="G150" s="15"/>
      <c r="H150" s="60" t="s">
        <v>2030</v>
      </c>
      <c r="I150" s="60" t="s">
        <v>1973</v>
      </c>
      <c r="J150" s="60" t="s">
        <v>2021</v>
      </c>
      <c r="K150" s="56"/>
    </row>
    <row r="151" spans="2:11" ht="15" customHeight="1" x14ac:dyDescent="0.3">
      <c r="B151" s="35"/>
      <c r="C151" s="60" t="s">
        <v>1920</v>
      </c>
      <c r="D151" s="15"/>
      <c r="E151" s="15"/>
      <c r="F151" s="61" t="s">
        <v>1971</v>
      </c>
      <c r="G151" s="15"/>
      <c r="H151" s="60" t="s">
        <v>2031</v>
      </c>
      <c r="I151" s="60" t="s">
        <v>1973</v>
      </c>
      <c r="J151" s="60" t="s">
        <v>2021</v>
      </c>
      <c r="K151" s="56"/>
    </row>
    <row r="152" spans="2:11" ht="15" customHeight="1" x14ac:dyDescent="0.3">
      <c r="B152" s="35"/>
      <c r="C152" s="60" t="s">
        <v>1976</v>
      </c>
      <c r="D152" s="15"/>
      <c r="E152" s="15"/>
      <c r="F152" s="61" t="s">
        <v>1977</v>
      </c>
      <c r="G152" s="15"/>
      <c r="H152" s="60" t="s">
        <v>2010</v>
      </c>
      <c r="I152" s="60" t="s">
        <v>1973</v>
      </c>
      <c r="J152" s="60">
        <v>50</v>
      </c>
      <c r="K152" s="56"/>
    </row>
    <row r="153" spans="2:11" ht="15" customHeight="1" x14ac:dyDescent="0.3">
      <c r="B153" s="35"/>
      <c r="C153" s="60" t="s">
        <v>1979</v>
      </c>
      <c r="D153" s="15"/>
      <c r="E153" s="15"/>
      <c r="F153" s="61" t="s">
        <v>1971</v>
      </c>
      <c r="G153" s="15"/>
      <c r="H153" s="60" t="s">
        <v>2010</v>
      </c>
      <c r="I153" s="60" t="s">
        <v>1981</v>
      </c>
      <c r="J153" s="60"/>
      <c r="K153" s="56"/>
    </row>
    <row r="154" spans="2:11" ht="15" customHeight="1" x14ac:dyDescent="0.3">
      <c r="B154" s="35"/>
      <c r="C154" s="60" t="s">
        <v>1990</v>
      </c>
      <c r="D154" s="15"/>
      <c r="E154" s="15"/>
      <c r="F154" s="61" t="s">
        <v>1977</v>
      </c>
      <c r="G154" s="15"/>
      <c r="H154" s="60" t="s">
        <v>2010</v>
      </c>
      <c r="I154" s="60" t="s">
        <v>1973</v>
      </c>
      <c r="J154" s="60">
        <v>50</v>
      </c>
      <c r="K154" s="56"/>
    </row>
    <row r="155" spans="2:11" ht="15" customHeight="1" x14ac:dyDescent="0.3">
      <c r="B155" s="35"/>
      <c r="C155" s="60" t="s">
        <v>1998</v>
      </c>
      <c r="D155" s="15"/>
      <c r="E155" s="15"/>
      <c r="F155" s="61" t="s">
        <v>1977</v>
      </c>
      <c r="G155" s="15"/>
      <c r="H155" s="60" t="s">
        <v>2010</v>
      </c>
      <c r="I155" s="60" t="s">
        <v>1973</v>
      </c>
      <c r="J155" s="60">
        <v>50</v>
      </c>
      <c r="K155" s="56"/>
    </row>
    <row r="156" spans="2:11" ht="15" customHeight="1" x14ac:dyDescent="0.3">
      <c r="B156" s="35"/>
      <c r="C156" s="60" t="s">
        <v>1996</v>
      </c>
      <c r="D156" s="15"/>
      <c r="E156" s="15"/>
      <c r="F156" s="61" t="s">
        <v>1977</v>
      </c>
      <c r="G156" s="15"/>
      <c r="H156" s="60" t="s">
        <v>2010</v>
      </c>
      <c r="I156" s="60" t="s">
        <v>1973</v>
      </c>
      <c r="J156" s="60">
        <v>50</v>
      </c>
      <c r="K156" s="56"/>
    </row>
    <row r="157" spans="2:11" ht="15" customHeight="1" x14ac:dyDescent="0.3">
      <c r="B157" s="35"/>
      <c r="C157" s="60" t="s">
        <v>52</v>
      </c>
      <c r="D157" s="15"/>
      <c r="E157" s="15"/>
      <c r="F157" s="61" t="s">
        <v>1971</v>
      </c>
      <c r="G157" s="15"/>
      <c r="H157" s="60" t="s">
        <v>2032</v>
      </c>
      <c r="I157" s="60" t="s">
        <v>1973</v>
      </c>
      <c r="J157" s="60" t="s">
        <v>2033</v>
      </c>
      <c r="K157" s="56"/>
    </row>
    <row r="158" spans="2:11" ht="15" customHeight="1" x14ac:dyDescent="0.3">
      <c r="B158" s="35"/>
      <c r="C158" s="60" t="s">
        <v>2034</v>
      </c>
      <c r="D158" s="15"/>
      <c r="E158" s="15"/>
      <c r="F158" s="61" t="s">
        <v>1971</v>
      </c>
      <c r="G158" s="15"/>
      <c r="H158" s="60" t="s">
        <v>2035</v>
      </c>
      <c r="I158" s="60" t="s">
        <v>2005</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178" t="s">
        <v>2036</v>
      </c>
      <c r="D163" s="178"/>
      <c r="E163" s="178"/>
      <c r="F163" s="178"/>
      <c r="G163" s="178"/>
      <c r="H163" s="178"/>
      <c r="I163" s="178"/>
      <c r="J163" s="178"/>
      <c r="K163" s="7"/>
    </row>
    <row r="164" spans="2:11" ht="17.25" customHeight="1" x14ac:dyDescent="0.3">
      <c r="B164" s="6"/>
      <c r="C164" s="27" t="s">
        <v>1965</v>
      </c>
      <c r="D164" s="27"/>
      <c r="E164" s="27"/>
      <c r="F164" s="27" t="s">
        <v>1966</v>
      </c>
      <c r="G164" s="64"/>
      <c r="H164" s="65" t="s">
        <v>94</v>
      </c>
      <c r="I164" s="65" t="s">
        <v>35</v>
      </c>
      <c r="J164" s="27" t="s">
        <v>1967</v>
      </c>
      <c r="K164" s="7"/>
    </row>
    <row r="165" spans="2:11" ht="17.25" customHeight="1" x14ac:dyDescent="0.3">
      <c r="B165" s="8"/>
      <c r="C165" s="29" t="s">
        <v>1968</v>
      </c>
      <c r="D165" s="29"/>
      <c r="E165" s="29"/>
      <c r="F165" s="30" t="s">
        <v>1969</v>
      </c>
      <c r="G165" s="66"/>
      <c r="H165" s="67"/>
      <c r="I165" s="67"/>
      <c r="J165" s="29" t="s">
        <v>1970</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1974</v>
      </c>
      <c r="D167" s="15"/>
      <c r="E167" s="15"/>
      <c r="F167" s="34" t="s">
        <v>1971</v>
      </c>
      <c r="G167" s="15"/>
      <c r="H167" s="15" t="s">
        <v>2010</v>
      </c>
      <c r="I167" s="15" t="s">
        <v>1973</v>
      </c>
      <c r="J167" s="15">
        <v>120</v>
      </c>
      <c r="K167" s="56"/>
    </row>
    <row r="168" spans="2:11" ht="15" customHeight="1" x14ac:dyDescent="0.3">
      <c r="B168" s="35"/>
      <c r="C168" s="15" t="s">
        <v>2019</v>
      </c>
      <c r="D168" s="15"/>
      <c r="E168" s="15"/>
      <c r="F168" s="34" t="s">
        <v>1971</v>
      </c>
      <c r="G168" s="15"/>
      <c r="H168" s="15" t="s">
        <v>2020</v>
      </c>
      <c r="I168" s="15" t="s">
        <v>1973</v>
      </c>
      <c r="J168" s="15" t="s">
        <v>2021</v>
      </c>
      <c r="K168" s="56"/>
    </row>
    <row r="169" spans="2:11" ht="15" customHeight="1" x14ac:dyDescent="0.3">
      <c r="B169" s="35"/>
      <c r="C169" s="15" t="s">
        <v>1920</v>
      </c>
      <c r="D169" s="15"/>
      <c r="E169" s="15"/>
      <c r="F169" s="34" t="s">
        <v>1971</v>
      </c>
      <c r="G169" s="15"/>
      <c r="H169" s="15" t="s">
        <v>2037</v>
      </c>
      <c r="I169" s="15" t="s">
        <v>1973</v>
      </c>
      <c r="J169" s="15" t="s">
        <v>2021</v>
      </c>
      <c r="K169" s="56"/>
    </row>
    <row r="170" spans="2:11" ht="15" customHeight="1" x14ac:dyDescent="0.3">
      <c r="B170" s="35"/>
      <c r="C170" s="15" t="s">
        <v>1976</v>
      </c>
      <c r="D170" s="15"/>
      <c r="E170" s="15"/>
      <c r="F170" s="34" t="s">
        <v>1977</v>
      </c>
      <c r="G170" s="15"/>
      <c r="H170" s="15" t="s">
        <v>2037</v>
      </c>
      <c r="I170" s="15" t="s">
        <v>1973</v>
      </c>
      <c r="J170" s="15">
        <v>50</v>
      </c>
      <c r="K170" s="56"/>
    </row>
    <row r="171" spans="2:11" ht="15" customHeight="1" x14ac:dyDescent="0.3">
      <c r="B171" s="35"/>
      <c r="C171" s="15" t="s">
        <v>1979</v>
      </c>
      <c r="D171" s="15"/>
      <c r="E171" s="15"/>
      <c r="F171" s="34" t="s">
        <v>1971</v>
      </c>
      <c r="G171" s="15"/>
      <c r="H171" s="15" t="s">
        <v>2037</v>
      </c>
      <c r="I171" s="15" t="s">
        <v>1981</v>
      </c>
      <c r="J171" s="15"/>
      <c r="K171" s="56"/>
    </row>
    <row r="172" spans="2:11" ht="15" customHeight="1" x14ac:dyDescent="0.3">
      <c r="B172" s="35"/>
      <c r="C172" s="15" t="s">
        <v>1990</v>
      </c>
      <c r="D172" s="15"/>
      <c r="E172" s="15"/>
      <c r="F172" s="34" t="s">
        <v>1977</v>
      </c>
      <c r="G172" s="15"/>
      <c r="H172" s="15" t="s">
        <v>2037</v>
      </c>
      <c r="I172" s="15" t="s">
        <v>1973</v>
      </c>
      <c r="J172" s="15">
        <v>50</v>
      </c>
      <c r="K172" s="56"/>
    </row>
    <row r="173" spans="2:11" ht="15" customHeight="1" x14ac:dyDescent="0.3">
      <c r="B173" s="35"/>
      <c r="C173" s="15" t="s">
        <v>1998</v>
      </c>
      <c r="D173" s="15"/>
      <c r="E173" s="15"/>
      <c r="F173" s="34" t="s">
        <v>1977</v>
      </c>
      <c r="G173" s="15"/>
      <c r="H173" s="15" t="s">
        <v>2037</v>
      </c>
      <c r="I173" s="15" t="s">
        <v>1973</v>
      </c>
      <c r="J173" s="15">
        <v>50</v>
      </c>
      <c r="K173" s="56"/>
    </row>
    <row r="174" spans="2:11" ht="15" customHeight="1" x14ac:dyDescent="0.3">
      <c r="B174" s="35"/>
      <c r="C174" s="15" t="s">
        <v>1996</v>
      </c>
      <c r="D174" s="15"/>
      <c r="E174" s="15"/>
      <c r="F174" s="34" t="s">
        <v>1977</v>
      </c>
      <c r="G174" s="15"/>
      <c r="H174" s="15" t="s">
        <v>2037</v>
      </c>
      <c r="I174" s="15" t="s">
        <v>1973</v>
      </c>
      <c r="J174" s="15">
        <v>50</v>
      </c>
      <c r="K174" s="56"/>
    </row>
    <row r="175" spans="2:11" ht="15" customHeight="1" x14ac:dyDescent="0.3">
      <c r="B175" s="35"/>
      <c r="C175" s="15" t="s">
        <v>93</v>
      </c>
      <c r="D175" s="15"/>
      <c r="E175" s="15"/>
      <c r="F175" s="34" t="s">
        <v>1971</v>
      </c>
      <c r="G175" s="15"/>
      <c r="H175" s="15" t="s">
        <v>2038</v>
      </c>
      <c r="I175" s="15" t="s">
        <v>2039</v>
      </c>
      <c r="J175" s="15"/>
      <c r="K175" s="56"/>
    </row>
    <row r="176" spans="2:11" ht="15" customHeight="1" x14ac:dyDescent="0.3">
      <c r="B176" s="35"/>
      <c r="C176" s="15" t="s">
        <v>35</v>
      </c>
      <c r="D176" s="15"/>
      <c r="E176" s="15"/>
      <c r="F176" s="34" t="s">
        <v>1971</v>
      </c>
      <c r="G176" s="15"/>
      <c r="H176" s="15" t="s">
        <v>2040</v>
      </c>
      <c r="I176" s="15" t="s">
        <v>2041</v>
      </c>
      <c r="J176" s="15">
        <v>1</v>
      </c>
      <c r="K176" s="56"/>
    </row>
    <row r="177" spans="2:11" ht="15" customHeight="1" x14ac:dyDescent="0.3">
      <c r="B177" s="35"/>
      <c r="C177" s="15" t="s">
        <v>34</v>
      </c>
      <c r="D177" s="15"/>
      <c r="E177" s="15"/>
      <c r="F177" s="34" t="s">
        <v>1971</v>
      </c>
      <c r="G177" s="15"/>
      <c r="H177" s="15" t="s">
        <v>2042</v>
      </c>
      <c r="I177" s="15" t="s">
        <v>1973</v>
      </c>
      <c r="J177" s="15">
        <v>20</v>
      </c>
      <c r="K177" s="56"/>
    </row>
    <row r="178" spans="2:11" ht="15" customHeight="1" x14ac:dyDescent="0.3">
      <c r="B178" s="35"/>
      <c r="C178" s="15" t="s">
        <v>94</v>
      </c>
      <c r="D178" s="15"/>
      <c r="E178" s="15"/>
      <c r="F178" s="34" t="s">
        <v>1971</v>
      </c>
      <c r="G178" s="15"/>
      <c r="H178" s="15" t="s">
        <v>2043</v>
      </c>
      <c r="I178" s="15" t="s">
        <v>1973</v>
      </c>
      <c r="J178" s="15">
        <v>255</v>
      </c>
      <c r="K178" s="56"/>
    </row>
    <row r="179" spans="2:11" ht="15" customHeight="1" x14ac:dyDescent="0.3">
      <c r="B179" s="35"/>
      <c r="C179" s="15" t="s">
        <v>95</v>
      </c>
      <c r="D179" s="15"/>
      <c r="E179" s="15"/>
      <c r="F179" s="34" t="s">
        <v>1971</v>
      </c>
      <c r="G179" s="15"/>
      <c r="H179" s="15" t="s">
        <v>1936</v>
      </c>
      <c r="I179" s="15" t="s">
        <v>1973</v>
      </c>
      <c r="J179" s="15">
        <v>10</v>
      </c>
      <c r="K179" s="56"/>
    </row>
    <row r="180" spans="2:11" ht="15" customHeight="1" x14ac:dyDescent="0.3">
      <c r="B180" s="35"/>
      <c r="C180" s="15" t="s">
        <v>96</v>
      </c>
      <c r="D180" s="15"/>
      <c r="E180" s="15"/>
      <c r="F180" s="34" t="s">
        <v>1971</v>
      </c>
      <c r="G180" s="15"/>
      <c r="H180" s="15" t="s">
        <v>2044</v>
      </c>
      <c r="I180" s="15" t="s">
        <v>2005</v>
      </c>
      <c r="J180" s="15"/>
      <c r="K180" s="56"/>
    </row>
    <row r="181" spans="2:11" ht="15" customHeight="1" x14ac:dyDescent="0.3">
      <c r="B181" s="35"/>
      <c r="C181" s="15" t="s">
        <v>2045</v>
      </c>
      <c r="D181" s="15"/>
      <c r="E181" s="15"/>
      <c r="F181" s="34" t="s">
        <v>1971</v>
      </c>
      <c r="G181" s="15"/>
      <c r="H181" s="15" t="s">
        <v>2046</v>
      </c>
      <c r="I181" s="15" t="s">
        <v>2005</v>
      </c>
      <c r="J181" s="15"/>
      <c r="K181" s="56"/>
    </row>
    <row r="182" spans="2:11" ht="15" customHeight="1" x14ac:dyDescent="0.3">
      <c r="B182" s="35"/>
      <c r="C182" s="15" t="s">
        <v>2034</v>
      </c>
      <c r="D182" s="15"/>
      <c r="E182" s="15"/>
      <c r="F182" s="34" t="s">
        <v>1971</v>
      </c>
      <c r="G182" s="15"/>
      <c r="H182" s="15" t="s">
        <v>2047</v>
      </c>
      <c r="I182" s="15" t="s">
        <v>2005</v>
      </c>
      <c r="J182" s="15"/>
      <c r="K182" s="56"/>
    </row>
    <row r="183" spans="2:11" ht="15" customHeight="1" x14ac:dyDescent="0.3">
      <c r="B183" s="35"/>
      <c r="C183" s="15" t="s">
        <v>98</v>
      </c>
      <c r="D183" s="15"/>
      <c r="E183" s="15"/>
      <c r="F183" s="34" t="s">
        <v>1977</v>
      </c>
      <c r="G183" s="15"/>
      <c r="H183" s="15" t="s">
        <v>2048</v>
      </c>
      <c r="I183" s="15" t="s">
        <v>1973</v>
      </c>
      <c r="J183" s="15">
        <v>50</v>
      </c>
      <c r="K183" s="56"/>
    </row>
    <row r="184" spans="2:11" ht="15" customHeight="1" x14ac:dyDescent="0.3">
      <c r="B184" s="35"/>
      <c r="C184" s="15" t="s">
        <v>2049</v>
      </c>
      <c r="D184" s="15"/>
      <c r="E184" s="15"/>
      <c r="F184" s="34" t="s">
        <v>1977</v>
      </c>
      <c r="G184" s="15"/>
      <c r="H184" s="15" t="s">
        <v>2050</v>
      </c>
      <c r="I184" s="15" t="s">
        <v>2051</v>
      </c>
      <c r="J184" s="15"/>
      <c r="K184" s="56"/>
    </row>
    <row r="185" spans="2:11" ht="15" customHeight="1" x14ac:dyDescent="0.3">
      <c r="B185" s="35"/>
      <c r="C185" s="15" t="s">
        <v>2052</v>
      </c>
      <c r="D185" s="15"/>
      <c r="E185" s="15"/>
      <c r="F185" s="34" t="s">
        <v>1977</v>
      </c>
      <c r="G185" s="15"/>
      <c r="H185" s="15" t="s">
        <v>2053</v>
      </c>
      <c r="I185" s="15" t="s">
        <v>2051</v>
      </c>
      <c r="J185" s="15"/>
      <c r="K185" s="56"/>
    </row>
    <row r="186" spans="2:11" ht="15" customHeight="1" x14ac:dyDescent="0.3">
      <c r="B186" s="35"/>
      <c r="C186" s="15" t="s">
        <v>2054</v>
      </c>
      <c r="D186" s="15"/>
      <c r="E186" s="15"/>
      <c r="F186" s="34" t="s">
        <v>1977</v>
      </c>
      <c r="G186" s="15"/>
      <c r="H186" s="15" t="s">
        <v>2055</v>
      </c>
      <c r="I186" s="15" t="s">
        <v>2051</v>
      </c>
      <c r="J186" s="15"/>
      <c r="K186" s="56"/>
    </row>
    <row r="187" spans="2:11" ht="15" customHeight="1" x14ac:dyDescent="0.3">
      <c r="B187" s="35"/>
      <c r="C187" s="68" t="s">
        <v>2056</v>
      </c>
      <c r="D187" s="15"/>
      <c r="E187" s="15"/>
      <c r="F187" s="34" t="s">
        <v>1977</v>
      </c>
      <c r="G187" s="15"/>
      <c r="H187" s="15" t="s">
        <v>2057</v>
      </c>
      <c r="I187" s="15" t="s">
        <v>2058</v>
      </c>
      <c r="J187" s="69" t="s">
        <v>2059</v>
      </c>
      <c r="K187" s="56"/>
    </row>
    <row r="188" spans="2:11" ht="15" customHeight="1" x14ac:dyDescent="0.3">
      <c r="B188" s="35"/>
      <c r="C188" s="20" t="s">
        <v>25</v>
      </c>
      <c r="D188" s="15"/>
      <c r="E188" s="15"/>
      <c r="F188" s="34" t="s">
        <v>1971</v>
      </c>
      <c r="G188" s="15"/>
      <c r="H188" s="11" t="s">
        <v>2060</v>
      </c>
      <c r="I188" s="15" t="s">
        <v>2061</v>
      </c>
      <c r="J188" s="15"/>
      <c r="K188" s="56"/>
    </row>
    <row r="189" spans="2:11" ht="15" customHeight="1" x14ac:dyDescent="0.3">
      <c r="B189" s="35"/>
      <c r="C189" s="20" t="s">
        <v>2062</v>
      </c>
      <c r="D189" s="15"/>
      <c r="E189" s="15"/>
      <c r="F189" s="34" t="s">
        <v>1971</v>
      </c>
      <c r="G189" s="15"/>
      <c r="H189" s="15" t="s">
        <v>2063</v>
      </c>
      <c r="I189" s="15" t="s">
        <v>2005</v>
      </c>
      <c r="J189" s="15"/>
      <c r="K189" s="56"/>
    </row>
    <row r="190" spans="2:11" ht="15" customHeight="1" x14ac:dyDescent="0.3">
      <c r="B190" s="35"/>
      <c r="C190" s="20" t="s">
        <v>2064</v>
      </c>
      <c r="D190" s="15"/>
      <c r="E190" s="15"/>
      <c r="F190" s="34" t="s">
        <v>1971</v>
      </c>
      <c r="G190" s="15"/>
      <c r="H190" s="15" t="s">
        <v>2065</v>
      </c>
      <c r="I190" s="15" t="s">
        <v>2005</v>
      </c>
      <c r="J190" s="15"/>
      <c r="K190" s="56"/>
    </row>
    <row r="191" spans="2:11" ht="15" customHeight="1" x14ac:dyDescent="0.3">
      <c r="B191" s="35"/>
      <c r="C191" s="20" t="s">
        <v>2066</v>
      </c>
      <c r="D191" s="15"/>
      <c r="E191" s="15"/>
      <c r="F191" s="34" t="s">
        <v>1977</v>
      </c>
      <c r="G191" s="15"/>
      <c r="H191" s="15" t="s">
        <v>2067</v>
      </c>
      <c r="I191" s="15" t="s">
        <v>2005</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178" t="s">
        <v>2068</v>
      </c>
      <c r="D197" s="178"/>
      <c r="E197" s="178"/>
      <c r="F197" s="178"/>
      <c r="G197" s="178"/>
      <c r="H197" s="178"/>
      <c r="I197" s="178"/>
      <c r="J197" s="178"/>
      <c r="K197" s="7"/>
    </row>
    <row r="198" spans="2:11" ht="25.5" customHeight="1" x14ac:dyDescent="0.3">
      <c r="B198" s="6"/>
      <c r="C198" s="71" t="s">
        <v>2069</v>
      </c>
      <c r="D198" s="71"/>
      <c r="E198" s="71"/>
      <c r="F198" s="71" t="s">
        <v>2070</v>
      </c>
      <c r="G198" s="72"/>
      <c r="H198" s="184" t="s">
        <v>2071</v>
      </c>
      <c r="I198" s="184"/>
      <c r="J198" s="184"/>
      <c r="K198" s="7"/>
    </row>
    <row r="199" spans="2:11" ht="5.25" customHeight="1" x14ac:dyDescent="0.3">
      <c r="B199" s="35"/>
      <c r="C199" s="32"/>
      <c r="D199" s="32"/>
      <c r="E199" s="32"/>
      <c r="F199" s="32"/>
      <c r="G199" s="15"/>
      <c r="H199" s="32"/>
      <c r="I199" s="32"/>
      <c r="J199" s="32"/>
      <c r="K199" s="56"/>
    </row>
    <row r="200" spans="2:11" ht="15" customHeight="1" x14ac:dyDescent="0.3">
      <c r="B200" s="35"/>
      <c r="C200" s="15" t="s">
        <v>2061</v>
      </c>
      <c r="D200" s="15"/>
      <c r="E200" s="15"/>
      <c r="F200" s="34" t="s">
        <v>26</v>
      </c>
      <c r="G200" s="15"/>
      <c r="H200" s="180" t="s">
        <v>2072</v>
      </c>
      <c r="I200" s="180"/>
      <c r="J200" s="180"/>
      <c r="K200" s="56"/>
    </row>
    <row r="201" spans="2:11" ht="15" customHeight="1" x14ac:dyDescent="0.3">
      <c r="B201" s="35"/>
      <c r="C201" s="41"/>
      <c r="D201" s="15"/>
      <c r="E201" s="15"/>
      <c r="F201" s="34" t="s">
        <v>27</v>
      </c>
      <c r="G201" s="15"/>
      <c r="H201" s="180" t="s">
        <v>2073</v>
      </c>
      <c r="I201" s="180"/>
      <c r="J201" s="180"/>
      <c r="K201" s="56"/>
    </row>
    <row r="202" spans="2:11" ht="15" customHeight="1" x14ac:dyDescent="0.3">
      <c r="B202" s="35"/>
      <c r="C202" s="41"/>
      <c r="D202" s="15"/>
      <c r="E202" s="15"/>
      <c r="F202" s="34" t="s">
        <v>30</v>
      </c>
      <c r="G202" s="15"/>
      <c r="H202" s="180" t="s">
        <v>2074</v>
      </c>
      <c r="I202" s="180"/>
      <c r="J202" s="180"/>
      <c r="K202" s="56"/>
    </row>
    <row r="203" spans="2:11" ht="15" customHeight="1" x14ac:dyDescent="0.3">
      <c r="B203" s="35"/>
      <c r="C203" s="15"/>
      <c r="D203" s="15"/>
      <c r="E203" s="15"/>
      <c r="F203" s="34" t="s">
        <v>28</v>
      </c>
      <c r="G203" s="15"/>
      <c r="H203" s="180" t="s">
        <v>2075</v>
      </c>
      <c r="I203" s="180"/>
      <c r="J203" s="180"/>
      <c r="K203" s="56"/>
    </row>
    <row r="204" spans="2:11" ht="15" customHeight="1" x14ac:dyDescent="0.3">
      <c r="B204" s="35"/>
      <c r="C204" s="15"/>
      <c r="D204" s="15"/>
      <c r="E204" s="15"/>
      <c r="F204" s="34" t="s">
        <v>29</v>
      </c>
      <c r="G204" s="15"/>
      <c r="H204" s="180" t="s">
        <v>2076</v>
      </c>
      <c r="I204" s="180"/>
      <c r="J204" s="180"/>
      <c r="K204" s="56"/>
    </row>
    <row r="205" spans="2:11" ht="15" customHeight="1" x14ac:dyDescent="0.3">
      <c r="B205" s="35"/>
      <c r="C205" s="15"/>
      <c r="D205" s="15"/>
      <c r="E205" s="15"/>
      <c r="F205" s="34"/>
      <c r="G205" s="15"/>
      <c r="H205" s="15"/>
      <c r="I205" s="15"/>
      <c r="J205" s="15"/>
      <c r="K205" s="56"/>
    </row>
    <row r="206" spans="2:11" ht="15" customHeight="1" x14ac:dyDescent="0.3">
      <c r="B206" s="35"/>
      <c r="C206" s="15" t="s">
        <v>2017</v>
      </c>
      <c r="D206" s="15"/>
      <c r="E206" s="15"/>
      <c r="F206" s="34" t="s">
        <v>40</v>
      </c>
      <c r="G206" s="15"/>
      <c r="H206" s="180" t="s">
        <v>2077</v>
      </c>
      <c r="I206" s="180"/>
      <c r="J206" s="180"/>
      <c r="K206" s="56"/>
    </row>
    <row r="207" spans="2:11" ht="15" customHeight="1" x14ac:dyDescent="0.3">
      <c r="B207" s="35"/>
      <c r="C207" s="41"/>
      <c r="D207" s="15"/>
      <c r="E207" s="15"/>
      <c r="F207" s="34" t="s">
        <v>1914</v>
      </c>
      <c r="G207" s="15"/>
      <c r="H207" s="180" t="s">
        <v>1915</v>
      </c>
      <c r="I207" s="180"/>
      <c r="J207" s="180"/>
      <c r="K207" s="56"/>
    </row>
    <row r="208" spans="2:11" ht="15" customHeight="1" x14ac:dyDescent="0.3">
      <c r="B208" s="35"/>
      <c r="C208" s="15"/>
      <c r="D208" s="15"/>
      <c r="E208" s="15"/>
      <c r="F208" s="34" t="s">
        <v>1912</v>
      </c>
      <c r="G208" s="15"/>
      <c r="H208" s="180" t="s">
        <v>2078</v>
      </c>
      <c r="I208" s="180"/>
      <c r="J208" s="180"/>
      <c r="K208" s="56"/>
    </row>
    <row r="209" spans="2:11" ht="15" customHeight="1" x14ac:dyDescent="0.3">
      <c r="B209" s="73"/>
      <c r="C209" s="41"/>
      <c r="D209" s="41"/>
      <c r="E209" s="41"/>
      <c r="F209" s="34" t="s">
        <v>1916</v>
      </c>
      <c r="G209" s="20"/>
      <c r="H209" s="179" t="s">
        <v>1917</v>
      </c>
      <c r="I209" s="179"/>
      <c r="J209" s="179"/>
      <c r="K209" s="74"/>
    </row>
    <row r="210" spans="2:11" ht="15" customHeight="1" x14ac:dyDescent="0.3">
      <c r="B210" s="73"/>
      <c r="C210" s="41"/>
      <c r="D210" s="41"/>
      <c r="E210" s="41"/>
      <c r="F210" s="34" t="s">
        <v>1918</v>
      </c>
      <c r="G210" s="20"/>
      <c r="H210" s="179" t="s">
        <v>2079</v>
      </c>
      <c r="I210" s="179"/>
      <c r="J210" s="179"/>
      <c r="K210" s="74"/>
    </row>
    <row r="211" spans="2:11" ht="15" customHeight="1" x14ac:dyDescent="0.3">
      <c r="B211" s="73"/>
      <c r="C211" s="41"/>
      <c r="D211" s="41"/>
      <c r="E211" s="41"/>
      <c r="F211" s="75"/>
      <c r="G211" s="20"/>
      <c r="H211" s="76"/>
      <c r="I211" s="76"/>
      <c r="J211" s="76"/>
      <c r="K211" s="74"/>
    </row>
    <row r="212" spans="2:11" ht="15" customHeight="1" x14ac:dyDescent="0.3">
      <c r="B212" s="73"/>
      <c r="C212" s="15" t="s">
        <v>2041</v>
      </c>
      <c r="D212" s="41"/>
      <c r="E212" s="41"/>
      <c r="F212" s="34">
        <v>1</v>
      </c>
      <c r="G212" s="20"/>
      <c r="H212" s="179" t="s">
        <v>2080</v>
      </c>
      <c r="I212" s="179"/>
      <c r="J212" s="179"/>
      <c r="K212" s="74"/>
    </row>
    <row r="213" spans="2:11" ht="15" customHeight="1" x14ac:dyDescent="0.3">
      <c r="B213" s="73"/>
      <c r="C213" s="41"/>
      <c r="D213" s="41"/>
      <c r="E213" s="41"/>
      <c r="F213" s="34">
        <v>2</v>
      </c>
      <c r="G213" s="20"/>
      <c r="H213" s="179" t="s">
        <v>2081</v>
      </c>
      <c r="I213" s="179"/>
      <c r="J213" s="179"/>
      <c r="K213" s="74"/>
    </row>
    <row r="214" spans="2:11" ht="15" customHeight="1" x14ac:dyDescent="0.3">
      <c r="B214" s="73"/>
      <c r="C214" s="41"/>
      <c r="D214" s="41"/>
      <c r="E214" s="41"/>
      <c r="F214" s="34">
        <v>3</v>
      </c>
      <c r="G214" s="20"/>
      <c r="H214" s="179" t="s">
        <v>2082</v>
      </c>
      <c r="I214" s="179"/>
      <c r="J214" s="179"/>
      <c r="K214" s="74"/>
    </row>
    <row r="215" spans="2:11" ht="15" customHeight="1" x14ac:dyDescent="0.3">
      <c r="B215" s="73"/>
      <c r="C215" s="41"/>
      <c r="D215" s="41"/>
      <c r="E215" s="41"/>
      <c r="F215" s="34">
        <v>4</v>
      </c>
      <c r="G215" s="20"/>
      <c r="H215" s="179" t="s">
        <v>2083</v>
      </c>
      <c r="I215" s="179"/>
      <c r="J215" s="179"/>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1 - Architektonicko-stave...</vt:lpstr>
      <vt:lpstr>Pokyny pro vyplnění</vt:lpstr>
      <vt:lpstr>'1 - Architektonicko-stave...'!Názvy_tisku</vt:lpstr>
      <vt:lpstr>'1 - Architektonicko-stave...'!Oblast_tisku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2017-10-27T12:24:46Z</cp:lastPrinted>
  <dcterms:created xsi:type="dcterms:W3CDTF">2017-05-17T20:41:52Z</dcterms:created>
  <dcterms:modified xsi:type="dcterms:W3CDTF">2018-03-08T18:46:59Z</dcterms:modified>
</cp:coreProperties>
</file>