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25" windowWidth="27495" windowHeight="11700"/>
  </bookViews>
  <sheets>
    <sheet name="Rekapitulace stavby" sheetId="1" r:id="rId1"/>
    <sheet name="01 - Architektonicko stav..." sheetId="2" r:id="rId2"/>
    <sheet name="02 - Elektroinstalace" sheetId="3" r:id="rId3"/>
    <sheet name="03 - Zdravoinstalace" sheetId="4" r:id="rId4"/>
    <sheet name="04 - Ústřední vytápění " sheetId="5" r:id="rId5"/>
    <sheet name="10 - Vedlejší rozpočtové ..." sheetId="6" r:id="rId6"/>
    <sheet name="Pokyny pro vyplnění" sheetId="7" r:id="rId7"/>
  </sheets>
  <definedNames>
    <definedName name="_xlnm._FilterDatabase" localSheetId="1" hidden="1">'01 - Architektonicko stav...'!$C$95:$K$1251</definedName>
    <definedName name="_xlnm._FilterDatabase" localSheetId="2" hidden="1">'02 - Elektroinstalace'!$C$79:$K$211</definedName>
    <definedName name="_xlnm._FilterDatabase" localSheetId="3" hidden="1">'03 - Zdravoinstalace'!$C$80:$K$160</definedName>
    <definedName name="_xlnm._FilterDatabase" localSheetId="4" hidden="1">'04 - Ústřední vytápění '!$C$83:$K$150</definedName>
    <definedName name="_xlnm._FilterDatabase" localSheetId="5" hidden="1">'10 - Vedlejší rozpočtové ...'!$C$78:$K$98</definedName>
    <definedName name="_xlnm.Print_Titles" localSheetId="1">'01 - Architektonicko stav...'!$95:$95</definedName>
    <definedName name="_xlnm.Print_Titles" localSheetId="2">'02 - Elektroinstalace'!$79:$79</definedName>
    <definedName name="_xlnm.Print_Titles" localSheetId="3">'03 - Zdravoinstalace'!$80:$80</definedName>
    <definedName name="_xlnm.Print_Titles" localSheetId="4">'04 - Ústřední vytápění '!$83:$83</definedName>
    <definedName name="_xlnm.Print_Titles" localSheetId="5">'10 - Vedlejší rozpočtové ...'!$78:$78</definedName>
    <definedName name="_xlnm.Print_Titles" localSheetId="0">'Rekapitulace stavby'!$49:$49</definedName>
    <definedName name="_xlnm.Print_Area" localSheetId="1">'01 - Architektonicko stav...'!$C$4:$J$36,'01 - Architektonicko stav...'!$C$42:$J$77,'01 - Architektonicko stav...'!$C$83:$K$1251</definedName>
    <definedName name="_xlnm.Print_Area" localSheetId="2">'02 - Elektroinstalace'!$C$4:$J$36,'02 - Elektroinstalace'!$C$42:$J$61,'02 - Elektroinstalace'!$C$67:$K$211</definedName>
    <definedName name="_xlnm.Print_Area" localSheetId="3">'03 - Zdravoinstalace'!$C$4:$J$36,'03 - Zdravoinstalace'!$C$42:$J$62,'03 - Zdravoinstalace'!$C$68:$K$160</definedName>
    <definedName name="_xlnm.Print_Area" localSheetId="4">'04 - Ústřední vytápění '!$C$4:$J$36,'04 - Ústřední vytápění '!$C$42:$J$65,'04 - Ústřední vytápění '!$C$71:$K$150</definedName>
    <definedName name="_xlnm.Print_Area" localSheetId="5">'10 - Vedlejší rozpočtové ...'!$C$4:$J$36,'10 - Vedlejší rozpočtové ...'!$C$42:$J$60,'10 - Vedlejší rozpočtové ...'!$C$66:$K$98</definedName>
    <definedName name="_xlnm.Print_Area" localSheetId="6">'Pokyny pro vyplnění'!$B$2:$K$69,'Pokyny pro vyplnění'!$B$72:$K$116,'Pokyny pro vyplnění'!$B$119:$K$188,'Pokyny pro vyplnění'!$B$196:$K$216</definedName>
    <definedName name="_xlnm.Print_Area" localSheetId="0">'Rekapitulace stavby'!$D$4:$AO$33,'Rekapitulace stavby'!$C$39:$AQ$57</definedName>
  </definedNames>
  <calcPr calcId="145621"/>
</workbook>
</file>

<file path=xl/calcChain.xml><?xml version="1.0" encoding="utf-8"?>
<calcChain xmlns="http://schemas.openxmlformats.org/spreadsheetml/2006/main">
  <c r="AY56" i="1" l="1"/>
  <c r="AX56" i="1"/>
  <c r="BI97" i="6"/>
  <c r="BH97" i="6"/>
  <c r="BG97" i="6"/>
  <c r="BF97" i="6"/>
  <c r="T97" i="6"/>
  <c r="R97" i="6"/>
  <c r="P97" i="6"/>
  <c r="BK97" i="6"/>
  <c r="J97" i="6"/>
  <c r="BE97" i="6"/>
  <c r="BI95" i="6"/>
  <c r="BH95" i="6"/>
  <c r="BG95" i="6"/>
  <c r="BF95" i="6"/>
  <c r="T95" i="6"/>
  <c r="R95" i="6"/>
  <c r="P95" i="6"/>
  <c r="BK95" i="6"/>
  <c r="J95" i="6"/>
  <c r="BE95" i="6"/>
  <c r="BI93" i="6"/>
  <c r="BH93" i="6"/>
  <c r="BG93" i="6"/>
  <c r="BF93" i="6"/>
  <c r="T93" i="6"/>
  <c r="R93" i="6"/>
  <c r="P93" i="6"/>
  <c r="BK93" i="6"/>
  <c r="J93" i="6"/>
  <c r="BE93" i="6"/>
  <c r="BI91" i="6"/>
  <c r="BH91" i="6"/>
  <c r="BG91" i="6"/>
  <c r="BF91" i="6"/>
  <c r="T91" i="6"/>
  <c r="R91" i="6"/>
  <c r="P91" i="6"/>
  <c r="BK91" i="6"/>
  <c r="BK88" i="6" s="1"/>
  <c r="J88" i="6" s="1"/>
  <c r="J59" i="6" s="1"/>
  <c r="J91" i="6"/>
  <c r="BE91" i="6"/>
  <c r="BI89" i="6"/>
  <c r="BH89" i="6"/>
  <c r="BG89" i="6"/>
  <c r="BF89" i="6"/>
  <c r="T89" i="6"/>
  <c r="T88" i="6"/>
  <c r="R89" i="6"/>
  <c r="P89" i="6"/>
  <c r="P88" i="6"/>
  <c r="P79" i="6" s="1"/>
  <c r="BK89" i="6"/>
  <c r="J89" i="6"/>
  <c r="BE89" i="6" s="1"/>
  <c r="BI86" i="6"/>
  <c r="BH86" i="6"/>
  <c r="BG86" i="6"/>
  <c r="BF86" i="6"/>
  <c r="T86" i="6"/>
  <c r="R86" i="6"/>
  <c r="P86" i="6"/>
  <c r="BK86" i="6"/>
  <c r="J86" i="6"/>
  <c r="BE86" i="6"/>
  <c r="BI84" i="6"/>
  <c r="BH84" i="6"/>
  <c r="BG84" i="6"/>
  <c r="BF84" i="6"/>
  <c r="T84" i="6"/>
  <c r="T83" i="6"/>
  <c r="R84" i="6"/>
  <c r="R83" i="6"/>
  <c r="P84" i="6"/>
  <c r="P83" i="6"/>
  <c r="BK84" i="6"/>
  <c r="BK83" i="6"/>
  <c r="J83" i="6" s="1"/>
  <c r="J58" i="6" s="1"/>
  <c r="J84" i="6"/>
  <c r="BE84" i="6"/>
  <c r="BI81" i="6"/>
  <c r="F34" i="6"/>
  <c r="BD56" i="1" s="1"/>
  <c r="BH81" i="6"/>
  <c r="BG81" i="6"/>
  <c r="F32" i="6"/>
  <c r="BB56" i="1" s="1"/>
  <c r="BF81" i="6"/>
  <c r="F31" i="6" s="1"/>
  <c r="BA56" i="1" s="1"/>
  <c r="T81" i="6"/>
  <c r="T80" i="6"/>
  <c r="R81" i="6"/>
  <c r="R80" i="6"/>
  <c r="P81" i="6"/>
  <c r="P80" i="6"/>
  <c r="AU56" i="1"/>
  <c r="BK81" i="6"/>
  <c r="BK80" i="6"/>
  <c r="J80" i="6"/>
  <c r="J81" i="6"/>
  <c r="BE81" i="6"/>
  <c r="F30" i="6" s="1"/>
  <c r="AZ56" i="1" s="1"/>
  <c r="J57" i="6"/>
  <c r="J75" i="6"/>
  <c r="F75" i="6"/>
  <c r="F73" i="6"/>
  <c r="E71" i="6"/>
  <c r="J51" i="6"/>
  <c r="F51" i="6"/>
  <c r="F49" i="6"/>
  <c r="E47" i="6"/>
  <c r="J18" i="6"/>
  <c r="E18" i="6"/>
  <c r="F76" i="6" s="1"/>
  <c r="F52" i="6"/>
  <c r="J17" i="6"/>
  <c r="J12" i="6"/>
  <c r="J73" i="6" s="1"/>
  <c r="J49" i="6"/>
  <c r="E7" i="6"/>
  <c r="E69" i="6"/>
  <c r="E45" i="6"/>
  <c r="AY55" i="1"/>
  <c r="AX55" i="1"/>
  <c r="BI150" i="5"/>
  <c r="BH150" i="5"/>
  <c r="BG150" i="5"/>
  <c r="BF150" i="5"/>
  <c r="T150" i="5"/>
  <c r="R150" i="5"/>
  <c r="P150" i="5"/>
  <c r="BK150" i="5"/>
  <c r="J150" i="5"/>
  <c r="BE150" i="5" s="1"/>
  <c r="BI148" i="5"/>
  <c r="BH148" i="5"/>
  <c r="BG148" i="5"/>
  <c r="BF148" i="5"/>
  <c r="T148" i="5"/>
  <c r="R148" i="5"/>
  <c r="P148" i="5"/>
  <c r="BK148" i="5"/>
  <c r="J148" i="5"/>
  <c r="BE148" i="5" s="1"/>
  <c r="BI147" i="5"/>
  <c r="BH147" i="5"/>
  <c r="BG147" i="5"/>
  <c r="BF147" i="5"/>
  <c r="T147" i="5"/>
  <c r="R147" i="5"/>
  <c r="R146" i="5" s="1"/>
  <c r="P147" i="5"/>
  <c r="P146" i="5" s="1"/>
  <c r="BK147" i="5"/>
  <c r="BK146" i="5" s="1"/>
  <c r="J146" i="5" s="1"/>
  <c r="J64" i="5" s="1"/>
  <c r="J147" i="5"/>
  <c r="BE147" i="5"/>
  <c r="BI145" i="5"/>
  <c r="BH145" i="5"/>
  <c r="BG145" i="5"/>
  <c r="BF145" i="5"/>
  <c r="T145" i="5"/>
  <c r="R145" i="5"/>
  <c r="P145" i="5"/>
  <c r="BK145" i="5"/>
  <c r="J145" i="5"/>
  <c r="BE145" i="5"/>
  <c r="BI144" i="5"/>
  <c r="BH144" i="5"/>
  <c r="BG144" i="5"/>
  <c r="BF144" i="5"/>
  <c r="T144" i="5"/>
  <c r="R144" i="5"/>
  <c r="P144" i="5"/>
  <c r="BK144" i="5"/>
  <c r="J144" i="5"/>
  <c r="BE144" i="5" s="1"/>
  <c r="BI143" i="5"/>
  <c r="BH143" i="5"/>
  <c r="BG143" i="5"/>
  <c r="BF143" i="5"/>
  <c r="T143" i="5"/>
  <c r="R143" i="5"/>
  <c r="P143" i="5"/>
  <c r="BK143" i="5"/>
  <c r="J143" i="5"/>
  <c r="BE143" i="5"/>
  <c r="BI142" i="5"/>
  <c r="BH142" i="5"/>
  <c r="BG142" i="5"/>
  <c r="BF142" i="5"/>
  <c r="T142" i="5"/>
  <c r="R142" i="5"/>
  <c r="P142" i="5"/>
  <c r="BK142" i="5"/>
  <c r="J142" i="5"/>
  <c r="BE142" i="5" s="1"/>
  <c r="BI141" i="5"/>
  <c r="BH141" i="5"/>
  <c r="BG141" i="5"/>
  <c r="BF141" i="5"/>
  <c r="T141" i="5"/>
  <c r="R141" i="5"/>
  <c r="P141" i="5"/>
  <c r="BK141" i="5"/>
  <c r="J141" i="5"/>
  <c r="BE141" i="5"/>
  <c r="BI139" i="5"/>
  <c r="BH139" i="5"/>
  <c r="BG139" i="5"/>
  <c r="BF139" i="5"/>
  <c r="T139" i="5"/>
  <c r="R139" i="5"/>
  <c r="P139" i="5"/>
  <c r="BK139" i="5"/>
  <c r="J139" i="5"/>
  <c r="BE139" i="5" s="1"/>
  <c r="BI138" i="5"/>
  <c r="BH138" i="5"/>
  <c r="BG138" i="5"/>
  <c r="BF138" i="5"/>
  <c r="T138" i="5"/>
  <c r="R138" i="5"/>
  <c r="R137" i="5" s="1"/>
  <c r="P138" i="5"/>
  <c r="BK138" i="5"/>
  <c r="BK137" i="5" s="1"/>
  <c r="J137" i="5" s="1"/>
  <c r="J63" i="5" s="1"/>
  <c r="J138" i="5"/>
  <c r="BE138" i="5"/>
  <c r="BI136" i="5"/>
  <c r="BH136" i="5"/>
  <c r="BG136" i="5"/>
  <c r="BF136" i="5"/>
  <c r="T136" i="5"/>
  <c r="R136" i="5"/>
  <c r="P136" i="5"/>
  <c r="BK136" i="5"/>
  <c r="J136" i="5"/>
  <c r="BE136" i="5"/>
  <c r="BI135" i="5"/>
  <c r="BH135" i="5"/>
  <c r="BG135" i="5"/>
  <c r="BF135" i="5"/>
  <c r="T135" i="5"/>
  <c r="R135" i="5"/>
  <c r="P135" i="5"/>
  <c r="BK135" i="5"/>
  <c r="J135" i="5"/>
  <c r="BE135" i="5" s="1"/>
  <c r="BI132" i="5"/>
  <c r="BH132" i="5"/>
  <c r="BG132" i="5"/>
  <c r="BF132" i="5"/>
  <c r="T132" i="5"/>
  <c r="R132" i="5"/>
  <c r="P132" i="5"/>
  <c r="BK132" i="5"/>
  <c r="J132" i="5"/>
  <c r="BE132" i="5"/>
  <c r="BI129" i="5"/>
  <c r="BH129" i="5"/>
  <c r="BG129" i="5"/>
  <c r="BF129" i="5"/>
  <c r="T129" i="5"/>
  <c r="R129" i="5"/>
  <c r="P129" i="5"/>
  <c r="BK129" i="5"/>
  <c r="J129" i="5"/>
  <c r="BE129" i="5" s="1"/>
  <c r="BI126" i="5"/>
  <c r="BH126" i="5"/>
  <c r="BG126" i="5"/>
  <c r="BF126" i="5"/>
  <c r="T126" i="5"/>
  <c r="R126" i="5"/>
  <c r="R125" i="5" s="1"/>
  <c r="P126" i="5"/>
  <c r="BK126" i="5"/>
  <c r="BK125" i="5" s="1"/>
  <c r="J125" i="5" s="1"/>
  <c r="J62" i="5" s="1"/>
  <c r="J126" i="5"/>
  <c r="BE126" i="5"/>
  <c r="BI124" i="5"/>
  <c r="BH124" i="5"/>
  <c r="BG124" i="5"/>
  <c r="BF124" i="5"/>
  <c r="T124" i="5"/>
  <c r="R124" i="5"/>
  <c r="P124" i="5"/>
  <c r="BK124" i="5"/>
  <c r="J124" i="5"/>
  <c r="BE124" i="5"/>
  <c r="BI122" i="5"/>
  <c r="BH122" i="5"/>
  <c r="BG122" i="5"/>
  <c r="BF122" i="5"/>
  <c r="T122" i="5"/>
  <c r="T121" i="5" s="1"/>
  <c r="R122" i="5"/>
  <c r="R121" i="5"/>
  <c r="P122" i="5"/>
  <c r="BK122" i="5"/>
  <c r="BK121" i="5"/>
  <c r="J121" i="5"/>
  <c r="J61" i="5" s="1"/>
  <c r="J122" i="5"/>
  <c r="BE122" i="5"/>
  <c r="BI120" i="5"/>
  <c r="BH120" i="5"/>
  <c r="BG120" i="5"/>
  <c r="BF120" i="5"/>
  <c r="T120" i="5"/>
  <c r="R120" i="5"/>
  <c r="P120" i="5"/>
  <c r="BK120" i="5"/>
  <c r="J120" i="5"/>
  <c r="BE120" i="5" s="1"/>
  <c r="BI118" i="5"/>
  <c r="BH118" i="5"/>
  <c r="BG118" i="5"/>
  <c r="BF118" i="5"/>
  <c r="T118" i="5"/>
  <c r="R118" i="5"/>
  <c r="P118" i="5"/>
  <c r="BK118" i="5"/>
  <c r="J118" i="5"/>
  <c r="BE118" i="5"/>
  <c r="BI116" i="5"/>
  <c r="BH116" i="5"/>
  <c r="BG116" i="5"/>
  <c r="BF116" i="5"/>
  <c r="T116" i="5"/>
  <c r="T115" i="5" s="1"/>
  <c r="R116" i="5"/>
  <c r="R115" i="5"/>
  <c r="P116" i="5"/>
  <c r="BK116" i="5"/>
  <c r="BK115" i="5"/>
  <c r="J115" i="5"/>
  <c r="J60" i="5" s="1"/>
  <c r="J116" i="5"/>
  <c r="BE116" i="5"/>
  <c r="BI114" i="5"/>
  <c r="BH114" i="5"/>
  <c r="BG114" i="5"/>
  <c r="BF114" i="5"/>
  <c r="T114" i="5"/>
  <c r="R114" i="5"/>
  <c r="P114" i="5"/>
  <c r="BK114" i="5"/>
  <c r="J114" i="5"/>
  <c r="BE114" i="5" s="1"/>
  <c r="BI113" i="5"/>
  <c r="BH113" i="5"/>
  <c r="BG113" i="5"/>
  <c r="BF113" i="5"/>
  <c r="T113" i="5"/>
  <c r="R113" i="5"/>
  <c r="P113" i="5"/>
  <c r="BK113" i="5"/>
  <c r="J113" i="5"/>
  <c r="BE113" i="5"/>
  <c r="BI112" i="5"/>
  <c r="BH112" i="5"/>
  <c r="BG112" i="5"/>
  <c r="BF112" i="5"/>
  <c r="T112" i="5"/>
  <c r="R112" i="5"/>
  <c r="P112" i="5"/>
  <c r="BK112" i="5"/>
  <c r="J112" i="5"/>
  <c r="BE112" i="5" s="1"/>
  <c r="BI111" i="5"/>
  <c r="BH111" i="5"/>
  <c r="BG111" i="5"/>
  <c r="BF111" i="5"/>
  <c r="T111" i="5"/>
  <c r="R111" i="5"/>
  <c r="P111" i="5"/>
  <c r="BK111" i="5"/>
  <c r="J111" i="5"/>
  <c r="BE111" i="5"/>
  <c r="BI110" i="5"/>
  <c r="BH110" i="5"/>
  <c r="BG110" i="5"/>
  <c r="BF110" i="5"/>
  <c r="T110" i="5"/>
  <c r="R110" i="5"/>
  <c r="P110" i="5"/>
  <c r="BK110" i="5"/>
  <c r="J110" i="5"/>
  <c r="BE110" i="5" s="1"/>
  <c r="BI109" i="5"/>
  <c r="BH109" i="5"/>
  <c r="BG109" i="5"/>
  <c r="BF109" i="5"/>
  <c r="T109" i="5"/>
  <c r="R109" i="5"/>
  <c r="P109" i="5"/>
  <c r="BK109" i="5"/>
  <c r="J109" i="5"/>
  <c r="BE109" i="5"/>
  <c r="BI108" i="5"/>
  <c r="BH108" i="5"/>
  <c r="BG108" i="5"/>
  <c r="BF108" i="5"/>
  <c r="T108" i="5"/>
  <c r="R108" i="5"/>
  <c r="P108" i="5"/>
  <c r="BK108" i="5"/>
  <c r="J108" i="5"/>
  <c r="BE108" i="5" s="1"/>
  <c r="BI107" i="5"/>
  <c r="BH107" i="5"/>
  <c r="BG107" i="5"/>
  <c r="BF107" i="5"/>
  <c r="T107" i="5"/>
  <c r="R107" i="5"/>
  <c r="P107" i="5"/>
  <c r="BK107" i="5"/>
  <c r="J107" i="5"/>
  <c r="BE107" i="5"/>
  <c r="BI106" i="5"/>
  <c r="BH106" i="5"/>
  <c r="BG106" i="5"/>
  <c r="BF106" i="5"/>
  <c r="T106" i="5"/>
  <c r="R106" i="5"/>
  <c r="P106" i="5"/>
  <c r="BK106" i="5"/>
  <c r="J106" i="5"/>
  <c r="BE106" i="5" s="1"/>
  <c r="BI105" i="5"/>
  <c r="BH105" i="5"/>
  <c r="BG105" i="5"/>
  <c r="BF105" i="5"/>
  <c r="T105" i="5"/>
  <c r="R105" i="5"/>
  <c r="P105" i="5"/>
  <c r="P102" i="5" s="1"/>
  <c r="BK105" i="5"/>
  <c r="J105" i="5"/>
  <c r="BE105" i="5"/>
  <c r="BI104" i="5"/>
  <c r="BH104" i="5"/>
  <c r="BG104" i="5"/>
  <c r="BF104" i="5"/>
  <c r="T104" i="5"/>
  <c r="T102" i="5" s="1"/>
  <c r="R104" i="5"/>
  <c r="P104" i="5"/>
  <c r="BK104" i="5"/>
  <c r="J104" i="5"/>
  <c r="BE104" i="5" s="1"/>
  <c r="BI103" i="5"/>
  <c r="BH103" i="5"/>
  <c r="BG103" i="5"/>
  <c r="BF103" i="5"/>
  <c r="T103" i="5"/>
  <c r="R103" i="5"/>
  <c r="R102" i="5" s="1"/>
  <c r="P103" i="5"/>
  <c r="BK103" i="5"/>
  <c r="BK102" i="5" s="1"/>
  <c r="J102" i="5" s="1"/>
  <c r="J59" i="5" s="1"/>
  <c r="J103" i="5"/>
  <c r="BE103" i="5"/>
  <c r="BI101" i="5"/>
  <c r="BH101" i="5"/>
  <c r="BG101" i="5"/>
  <c r="BF101" i="5"/>
  <c r="T101" i="5"/>
  <c r="R101" i="5"/>
  <c r="P101" i="5"/>
  <c r="BK101" i="5"/>
  <c r="J101" i="5"/>
  <c r="BE101" i="5"/>
  <c r="BI100" i="5"/>
  <c r="BH100" i="5"/>
  <c r="BG100" i="5"/>
  <c r="BF100" i="5"/>
  <c r="T100" i="5"/>
  <c r="R100" i="5"/>
  <c r="P100" i="5"/>
  <c r="BK100" i="5"/>
  <c r="J100" i="5"/>
  <c r="BE100" i="5" s="1"/>
  <c r="BI99" i="5"/>
  <c r="BH99" i="5"/>
  <c r="BG99" i="5"/>
  <c r="BF99" i="5"/>
  <c r="T99" i="5"/>
  <c r="R99" i="5"/>
  <c r="P99" i="5"/>
  <c r="BK99" i="5"/>
  <c r="J99" i="5"/>
  <c r="BE99" i="5"/>
  <c r="BI98" i="5"/>
  <c r="BH98" i="5"/>
  <c r="BG98" i="5"/>
  <c r="BF98" i="5"/>
  <c r="T98" i="5"/>
  <c r="R98" i="5"/>
  <c r="P98" i="5"/>
  <c r="BK98" i="5"/>
  <c r="J98" i="5"/>
  <c r="BE98" i="5" s="1"/>
  <c r="BI97" i="5"/>
  <c r="BH97" i="5"/>
  <c r="BG97" i="5"/>
  <c r="BF97" i="5"/>
  <c r="T97" i="5"/>
  <c r="R97" i="5"/>
  <c r="P97" i="5"/>
  <c r="BK97" i="5"/>
  <c r="J97" i="5"/>
  <c r="BE97" i="5"/>
  <c r="BI96" i="5"/>
  <c r="BH96" i="5"/>
  <c r="BG96" i="5"/>
  <c r="BF96" i="5"/>
  <c r="T96" i="5"/>
  <c r="R96" i="5"/>
  <c r="P96" i="5"/>
  <c r="BK96" i="5"/>
  <c r="J96" i="5"/>
  <c r="BE96" i="5" s="1"/>
  <c r="BI95" i="5"/>
  <c r="BH95" i="5"/>
  <c r="BG95" i="5"/>
  <c r="BF95" i="5"/>
  <c r="T95" i="5"/>
  <c r="R95" i="5"/>
  <c r="P95" i="5"/>
  <c r="BK95" i="5"/>
  <c r="J95" i="5"/>
  <c r="BE95" i="5"/>
  <c r="BI94" i="5"/>
  <c r="BH94" i="5"/>
  <c r="BG94" i="5"/>
  <c r="BF94" i="5"/>
  <c r="T94" i="5"/>
  <c r="R94" i="5"/>
  <c r="P94" i="5"/>
  <c r="BK94" i="5"/>
  <c r="J94" i="5"/>
  <c r="BE94" i="5" s="1"/>
  <c r="BI93" i="5"/>
  <c r="BH93" i="5"/>
  <c r="BG93" i="5"/>
  <c r="BF93" i="5"/>
  <c r="T93" i="5"/>
  <c r="R93" i="5"/>
  <c r="P93" i="5"/>
  <c r="BK93" i="5"/>
  <c r="J93" i="5"/>
  <c r="BE93" i="5"/>
  <c r="BI92" i="5"/>
  <c r="BH92" i="5"/>
  <c r="BG92" i="5"/>
  <c r="BF92" i="5"/>
  <c r="T92" i="5"/>
  <c r="R92" i="5"/>
  <c r="P92" i="5"/>
  <c r="BK92" i="5"/>
  <c r="J92" i="5"/>
  <c r="BE92" i="5" s="1"/>
  <c r="BI89" i="5"/>
  <c r="BH89" i="5"/>
  <c r="F33" i="5" s="1"/>
  <c r="BC55" i="1" s="1"/>
  <c r="BG89" i="5"/>
  <c r="BF89" i="5"/>
  <c r="T89" i="5"/>
  <c r="R89" i="5"/>
  <c r="P89" i="5"/>
  <c r="BK89" i="5"/>
  <c r="J89" i="5"/>
  <c r="BE89" i="5"/>
  <c r="BI88" i="5"/>
  <c r="F34" i="5" s="1"/>
  <c r="BD55" i="1" s="1"/>
  <c r="BH88" i="5"/>
  <c r="BG88" i="5"/>
  <c r="BF88" i="5"/>
  <c r="T88" i="5"/>
  <c r="R88" i="5"/>
  <c r="P88" i="5"/>
  <c r="BK88" i="5"/>
  <c r="BK86" i="5" s="1"/>
  <c r="J86" i="5" s="1"/>
  <c r="J58" i="5" s="1"/>
  <c r="J88" i="5"/>
  <c r="BE88" i="5" s="1"/>
  <c r="BI87" i="5"/>
  <c r="BH87" i="5"/>
  <c r="BG87" i="5"/>
  <c r="F32" i="5" s="1"/>
  <c r="BB55" i="1" s="1"/>
  <c r="BF87" i="5"/>
  <c r="F31" i="5" s="1"/>
  <c r="BA55" i="1" s="1"/>
  <c r="J31" i="5"/>
  <c r="AW55" i="1" s="1"/>
  <c r="T87" i="5"/>
  <c r="R87" i="5"/>
  <c r="R86" i="5" s="1"/>
  <c r="R85" i="5" s="1"/>
  <c r="R84" i="5" s="1"/>
  <c r="P87" i="5"/>
  <c r="BK87" i="5"/>
  <c r="BK85" i="5"/>
  <c r="J87" i="5"/>
  <c r="BE87" i="5"/>
  <c r="J80" i="5"/>
  <c r="F80" i="5"/>
  <c r="F78" i="5"/>
  <c r="E76" i="5"/>
  <c r="J51" i="5"/>
  <c r="F51" i="5"/>
  <c r="F49" i="5"/>
  <c r="E47" i="5"/>
  <c r="J18" i="5"/>
  <c r="E18" i="5"/>
  <c r="F81" i="5"/>
  <c r="F52" i="5"/>
  <c r="J17" i="5"/>
  <c r="J12" i="5"/>
  <c r="J78" i="5"/>
  <c r="J49" i="5"/>
  <c r="E7" i="5"/>
  <c r="AY54" i="1"/>
  <c r="AX54" i="1"/>
  <c r="BI159" i="4"/>
  <c r="BH159" i="4"/>
  <c r="BG159" i="4"/>
  <c r="BF159" i="4"/>
  <c r="T159" i="4"/>
  <c r="R159" i="4"/>
  <c r="P159" i="4"/>
  <c r="P147" i="4" s="1"/>
  <c r="BK159" i="4"/>
  <c r="BK147" i="4" s="1"/>
  <c r="J147" i="4" s="1"/>
  <c r="J61" i="4" s="1"/>
  <c r="J159" i="4"/>
  <c r="BE159" i="4"/>
  <c r="BI158" i="4"/>
  <c r="BH158" i="4"/>
  <c r="BG158" i="4"/>
  <c r="BF158" i="4"/>
  <c r="T158" i="4"/>
  <c r="T147" i="4" s="1"/>
  <c r="R158" i="4"/>
  <c r="R147" i="4" s="1"/>
  <c r="P158" i="4"/>
  <c r="BK158" i="4"/>
  <c r="J158" i="4"/>
  <c r="BE158" i="4"/>
  <c r="BI148" i="4"/>
  <c r="BH148" i="4"/>
  <c r="BG148" i="4"/>
  <c r="BF148" i="4"/>
  <c r="T148" i="4"/>
  <c r="R148" i="4"/>
  <c r="P148" i="4"/>
  <c r="BK148" i="4"/>
  <c r="J148" i="4"/>
  <c r="BE148" i="4"/>
  <c r="BI146" i="4"/>
  <c r="BH146" i="4"/>
  <c r="BG146" i="4"/>
  <c r="BF146" i="4"/>
  <c r="T146" i="4"/>
  <c r="R146" i="4"/>
  <c r="P146" i="4"/>
  <c r="BK146" i="4"/>
  <c r="J146" i="4"/>
  <c r="BE146" i="4"/>
  <c r="BI143" i="4"/>
  <c r="BH143" i="4"/>
  <c r="BG143" i="4"/>
  <c r="BF143" i="4"/>
  <c r="T143" i="4"/>
  <c r="R143" i="4"/>
  <c r="P143" i="4"/>
  <c r="BK143" i="4"/>
  <c r="J143" i="4"/>
  <c r="BE143" i="4"/>
  <c r="BI141" i="4"/>
  <c r="BH141" i="4"/>
  <c r="BG141" i="4"/>
  <c r="BF141" i="4"/>
  <c r="T141" i="4"/>
  <c r="R141" i="4"/>
  <c r="P141" i="4"/>
  <c r="BK141" i="4"/>
  <c r="J141" i="4"/>
  <c r="BE141" i="4"/>
  <c r="BI139" i="4"/>
  <c r="BH139" i="4"/>
  <c r="BG139" i="4"/>
  <c r="BF139" i="4"/>
  <c r="T139" i="4"/>
  <c r="R139" i="4"/>
  <c r="P139" i="4"/>
  <c r="BK139" i="4"/>
  <c r="J139" i="4"/>
  <c r="BE139" i="4"/>
  <c r="BI136" i="4"/>
  <c r="BH136" i="4"/>
  <c r="BG136" i="4"/>
  <c r="BF136" i="4"/>
  <c r="T136" i="4"/>
  <c r="R136" i="4"/>
  <c r="P136" i="4"/>
  <c r="BK136" i="4"/>
  <c r="J136" i="4"/>
  <c r="BE136" i="4"/>
  <c r="BI135" i="4"/>
  <c r="BH135" i="4"/>
  <c r="BG135" i="4"/>
  <c r="BF135" i="4"/>
  <c r="T135" i="4"/>
  <c r="R135" i="4"/>
  <c r="P135" i="4"/>
  <c r="BK135" i="4"/>
  <c r="J135" i="4"/>
  <c r="BE135" i="4"/>
  <c r="BI134" i="4"/>
  <c r="BH134" i="4"/>
  <c r="BG134" i="4"/>
  <c r="BF134" i="4"/>
  <c r="T134" i="4"/>
  <c r="R134" i="4"/>
  <c r="P134" i="4"/>
  <c r="P120" i="4" s="1"/>
  <c r="BK134" i="4"/>
  <c r="BK120" i="4" s="1"/>
  <c r="J120" i="4" s="1"/>
  <c r="J60" i="4" s="1"/>
  <c r="J134" i="4"/>
  <c r="BE134" i="4"/>
  <c r="BI132" i="4"/>
  <c r="BH132" i="4"/>
  <c r="BG132" i="4"/>
  <c r="BF132" i="4"/>
  <c r="T132" i="4"/>
  <c r="T120" i="4" s="1"/>
  <c r="R132" i="4"/>
  <c r="R120" i="4" s="1"/>
  <c r="P132" i="4"/>
  <c r="BK132" i="4"/>
  <c r="J132" i="4"/>
  <c r="BE132" i="4"/>
  <c r="BI121" i="4"/>
  <c r="BH121" i="4"/>
  <c r="BG121" i="4"/>
  <c r="BF121" i="4"/>
  <c r="T121" i="4"/>
  <c r="R121" i="4"/>
  <c r="P121" i="4"/>
  <c r="BK121" i="4"/>
  <c r="J121" i="4"/>
  <c r="BE121" i="4"/>
  <c r="BI119" i="4"/>
  <c r="BH119" i="4"/>
  <c r="BG119" i="4"/>
  <c r="BF119" i="4"/>
  <c r="T119" i="4"/>
  <c r="R119" i="4"/>
  <c r="P119" i="4"/>
  <c r="BK119" i="4"/>
  <c r="J119" i="4"/>
  <c r="BE119" i="4"/>
  <c r="BI118" i="4"/>
  <c r="BH118" i="4"/>
  <c r="BG118" i="4"/>
  <c r="BF118" i="4"/>
  <c r="T118" i="4"/>
  <c r="R118" i="4"/>
  <c r="P118" i="4"/>
  <c r="BK118" i="4"/>
  <c r="J118" i="4"/>
  <c r="BE118" i="4"/>
  <c r="BI117" i="4"/>
  <c r="BH117" i="4"/>
  <c r="BG117" i="4"/>
  <c r="BF117" i="4"/>
  <c r="T117" i="4"/>
  <c r="R117" i="4"/>
  <c r="P117" i="4"/>
  <c r="BK117" i="4"/>
  <c r="J117" i="4"/>
  <c r="BE117" i="4"/>
  <c r="BI113" i="4"/>
  <c r="BH113" i="4"/>
  <c r="BG113" i="4"/>
  <c r="BF113" i="4"/>
  <c r="T113" i="4"/>
  <c r="R113" i="4"/>
  <c r="P113" i="4"/>
  <c r="BK113" i="4"/>
  <c r="J113" i="4"/>
  <c r="BE113" i="4"/>
  <c r="BI112" i="4"/>
  <c r="BH112" i="4"/>
  <c r="BG112" i="4"/>
  <c r="BF112" i="4"/>
  <c r="T112" i="4"/>
  <c r="R112" i="4"/>
  <c r="P112" i="4"/>
  <c r="BK112" i="4"/>
  <c r="J112" i="4"/>
  <c r="BE112" i="4"/>
  <c r="BI111" i="4"/>
  <c r="BH111" i="4"/>
  <c r="BG111" i="4"/>
  <c r="BF111" i="4"/>
  <c r="T111" i="4"/>
  <c r="R111" i="4"/>
  <c r="P111" i="4"/>
  <c r="BK111" i="4"/>
  <c r="J111" i="4"/>
  <c r="BE111" i="4"/>
  <c r="BI110" i="4"/>
  <c r="BH110" i="4"/>
  <c r="BG110" i="4"/>
  <c r="BF110" i="4"/>
  <c r="T110" i="4"/>
  <c r="R110" i="4"/>
  <c r="P110" i="4"/>
  <c r="BK110" i="4"/>
  <c r="J110" i="4"/>
  <c r="BE110" i="4"/>
  <c r="BI109" i="4"/>
  <c r="BH109" i="4"/>
  <c r="BG109" i="4"/>
  <c r="BF109" i="4"/>
  <c r="T109" i="4"/>
  <c r="R109" i="4"/>
  <c r="P109" i="4"/>
  <c r="BK109" i="4"/>
  <c r="J109" i="4"/>
  <c r="BE109" i="4"/>
  <c r="BI108" i="4"/>
  <c r="BH108" i="4"/>
  <c r="BG108" i="4"/>
  <c r="BF108" i="4"/>
  <c r="T108" i="4"/>
  <c r="R108" i="4"/>
  <c r="P108" i="4"/>
  <c r="BK108" i="4"/>
  <c r="J108" i="4"/>
  <c r="BE108" i="4"/>
  <c r="BI107" i="4"/>
  <c r="BH107" i="4"/>
  <c r="BG107" i="4"/>
  <c r="BF107" i="4"/>
  <c r="T107" i="4"/>
  <c r="R107" i="4"/>
  <c r="P107" i="4"/>
  <c r="BK107" i="4"/>
  <c r="J107" i="4"/>
  <c r="BE107" i="4"/>
  <c r="BI106" i="4"/>
  <c r="BH106" i="4"/>
  <c r="BG106" i="4"/>
  <c r="BF106" i="4"/>
  <c r="T106" i="4"/>
  <c r="R106" i="4"/>
  <c r="P106" i="4"/>
  <c r="BK106" i="4"/>
  <c r="J106" i="4"/>
  <c r="BE106" i="4"/>
  <c r="BI105" i="4"/>
  <c r="BH105" i="4"/>
  <c r="BG105" i="4"/>
  <c r="BF105" i="4"/>
  <c r="T105" i="4"/>
  <c r="R105" i="4"/>
  <c r="P105" i="4"/>
  <c r="BK105" i="4"/>
  <c r="J105" i="4"/>
  <c r="BE105" i="4"/>
  <c r="BI104" i="4"/>
  <c r="BH104" i="4"/>
  <c r="BG104" i="4"/>
  <c r="BF104" i="4"/>
  <c r="T104" i="4"/>
  <c r="R104" i="4"/>
  <c r="P104" i="4"/>
  <c r="BK104" i="4"/>
  <c r="J104" i="4"/>
  <c r="BE104" i="4"/>
  <c r="BI103" i="4"/>
  <c r="BH103" i="4"/>
  <c r="BG103" i="4"/>
  <c r="BF103" i="4"/>
  <c r="T103" i="4"/>
  <c r="R103" i="4"/>
  <c r="P103" i="4"/>
  <c r="BK103" i="4"/>
  <c r="J103" i="4"/>
  <c r="BE103" i="4"/>
  <c r="BI102" i="4"/>
  <c r="BH102" i="4"/>
  <c r="BG102" i="4"/>
  <c r="BF102" i="4"/>
  <c r="T102" i="4"/>
  <c r="R102" i="4"/>
  <c r="P102" i="4"/>
  <c r="BK102" i="4"/>
  <c r="J102" i="4"/>
  <c r="BE102" i="4"/>
  <c r="BI101" i="4"/>
  <c r="BH101" i="4"/>
  <c r="BG101" i="4"/>
  <c r="BF101" i="4"/>
  <c r="T101" i="4"/>
  <c r="R101" i="4"/>
  <c r="P101" i="4"/>
  <c r="BK101" i="4"/>
  <c r="J101" i="4"/>
  <c r="BE101" i="4"/>
  <c r="BI100" i="4"/>
  <c r="BH100" i="4"/>
  <c r="BG100" i="4"/>
  <c r="BF100" i="4"/>
  <c r="T100" i="4"/>
  <c r="R100" i="4"/>
  <c r="P100" i="4"/>
  <c r="BK100" i="4"/>
  <c r="J100" i="4"/>
  <c r="BE100" i="4"/>
  <c r="BI99" i="4"/>
  <c r="BH99" i="4"/>
  <c r="BG99" i="4"/>
  <c r="BF99" i="4"/>
  <c r="T99" i="4"/>
  <c r="R99" i="4"/>
  <c r="P99" i="4"/>
  <c r="BK99" i="4"/>
  <c r="J99" i="4"/>
  <c r="BE99" i="4"/>
  <c r="BI98" i="4"/>
  <c r="BH98" i="4"/>
  <c r="BG98" i="4"/>
  <c r="BF98" i="4"/>
  <c r="T98" i="4"/>
  <c r="T97" i="4"/>
  <c r="R98" i="4"/>
  <c r="R97" i="4"/>
  <c r="P98" i="4"/>
  <c r="P97" i="4"/>
  <c r="BK98" i="4"/>
  <c r="BK97" i="4"/>
  <c r="J97" i="4" s="1"/>
  <c r="J98" i="4"/>
  <c r="BE98" i="4" s="1"/>
  <c r="J59" i="4"/>
  <c r="BI96" i="4"/>
  <c r="BH96" i="4"/>
  <c r="BG96" i="4"/>
  <c r="BF96" i="4"/>
  <c r="T96" i="4"/>
  <c r="R96" i="4"/>
  <c r="P96" i="4"/>
  <c r="BK96" i="4"/>
  <c r="J96" i="4"/>
  <c r="BE96" i="4"/>
  <c r="BI95" i="4"/>
  <c r="BH95" i="4"/>
  <c r="BG95" i="4"/>
  <c r="BF95" i="4"/>
  <c r="T95" i="4"/>
  <c r="R95" i="4"/>
  <c r="P95" i="4"/>
  <c r="BK95" i="4"/>
  <c r="J95" i="4"/>
  <c r="BE95" i="4"/>
  <c r="BI94" i="4"/>
  <c r="BH94" i="4"/>
  <c r="BG94" i="4"/>
  <c r="BF94" i="4"/>
  <c r="T94" i="4"/>
  <c r="R94" i="4"/>
  <c r="P94" i="4"/>
  <c r="BK94" i="4"/>
  <c r="J94" i="4"/>
  <c r="BE94" i="4"/>
  <c r="BI93" i="4"/>
  <c r="BH93" i="4"/>
  <c r="BG93" i="4"/>
  <c r="BF93" i="4"/>
  <c r="T93" i="4"/>
  <c r="R93" i="4"/>
  <c r="P93" i="4"/>
  <c r="BK93" i="4"/>
  <c r="J93" i="4"/>
  <c r="BE93" i="4"/>
  <c r="BI92" i="4"/>
  <c r="BH92" i="4"/>
  <c r="BG92" i="4"/>
  <c r="BF92" i="4"/>
  <c r="T92" i="4"/>
  <c r="R92" i="4"/>
  <c r="P92" i="4"/>
  <c r="BK92" i="4"/>
  <c r="J92" i="4"/>
  <c r="BE92" i="4"/>
  <c r="BI91" i="4"/>
  <c r="BH91" i="4"/>
  <c r="BG91" i="4"/>
  <c r="BF91" i="4"/>
  <c r="T91" i="4"/>
  <c r="R91" i="4"/>
  <c r="P91" i="4"/>
  <c r="BK91" i="4"/>
  <c r="J91" i="4"/>
  <c r="BE91" i="4"/>
  <c r="BI90" i="4"/>
  <c r="BH90" i="4"/>
  <c r="BG90" i="4"/>
  <c r="BF90" i="4"/>
  <c r="T90" i="4"/>
  <c r="R90" i="4"/>
  <c r="P90" i="4"/>
  <c r="BK90" i="4"/>
  <c r="J90" i="4"/>
  <c r="BE90" i="4"/>
  <c r="BI89" i="4"/>
  <c r="BH89" i="4"/>
  <c r="BG89" i="4"/>
  <c r="BF89" i="4"/>
  <c r="T89" i="4"/>
  <c r="R89" i="4"/>
  <c r="P89" i="4"/>
  <c r="BK89" i="4"/>
  <c r="J89" i="4"/>
  <c r="BE89" i="4"/>
  <c r="BI88" i="4"/>
  <c r="BH88" i="4"/>
  <c r="BG88" i="4"/>
  <c r="BF88" i="4"/>
  <c r="T88" i="4"/>
  <c r="R88" i="4"/>
  <c r="P88" i="4"/>
  <c r="BK88" i="4"/>
  <c r="J88" i="4"/>
  <c r="BE88" i="4"/>
  <c r="BI87" i="4"/>
  <c r="BH87" i="4"/>
  <c r="BG87" i="4"/>
  <c r="BF87" i="4"/>
  <c r="T87" i="4"/>
  <c r="R87" i="4"/>
  <c r="P87" i="4"/>
  <c r="BK87" i="4"/>
  <c r="J87" i="4"/>
  <c r="BE87" i="4"/>
  <c r="BI86" i="4"/>
  <c r="BH86" i="4"/>
  <c r="BG86" i="4"/>
  <c r="BF86" i="4"/>
  <c r="T86" i="4"/>
  <c r="R86" i="4"/>
  <c r="P86" i="4"/>
  <c r="BK86" i="4"/>
  <c r="J86" i="4"/>
  <c r="BE86" i="4"/>
  <c r="BI85" i="4"/>
  <c r="BH85" i="4"/>
  <c r="BG85" i="4"/>
  <c r="BF85" i="4"/>
  <c r="T85" i="4"/>
  <c r="R85" i="4"/>
  <c r="P85" i="4"/>
  <c r="BK85" i="4"/>
  <c r="J85" i="4"/>
  <c r="BE85" i="4"/>
  <c r="BI84" i="4"/>
  <c r="F34" i="4"/>
  <c r="BD54" i="1" s="1"/>
  <c r="BH84" i="4"/>
  <c r="BG84" i="4"/>
  <c r="F32" i="4" s="1"/>
  <c r="BB54" i="1" s="1"/>
  <c r="BF84" i="4"/>
  <c r="J31" i="4"/>
  <c r="AW54" i="1" s="1"/>
  <c r="T84" i="4"/>
  <c r="T83" i="4"/>
  <c r="T82" i="4" s="1"/>
  <c r="T81" i="4" s="1"/>
  <c r="R84" i="4"/>
  <c r="R83" i="4"/>
  <c r="P84" i="4"/>
  <c r="P83" i="4" s="1"/>
  <c r="P82" i="4" s="1"/>
  <c r="P81" i="4" s="1"/>
  <c r="AU54" i="1" s="1"/>
  <c r="BK84" i="4"/>
  <c r="J84" i="4"/>
  <c r="BE84" i="4" s="1"/>
  <c r="J77" i="4"/>
  <c r="F77" i="4"/>
  <c r="F75" i="4"/>
  <c r="E73" i="4"/>
  <c r="J51" i="4"/>
  <c r="F51" i="4"/>
  <c r="F49" i="4"/>
  <c r="E47" i="4"/>
  <c r="J18" i="4"/>
  <c r="E18" i="4"/>
  <c r="F78" i="4" s="1"/>
  <c r="J17" i="4"/>
  <c r="J12" i="4"/>
  <c r="J75" i="4" s="1"/>
  <c r="J49" i="4"/>
  <c r="E7" i="4"/>
  <c r="E45" i="4" s="1"/>
  <c r="AY53" i="1"/>
  <c r="AX53" i="1"/>
  <c r="BI211" i="3"/>
  <c r="BH211" i="3"/>
  <c r="BG211" i="3"/>
  <c r="BF211" i="3"/>
  <c r="T211" i="3"/>
  <c r="T210" i="3" s="1"/>
  <c r="R211" i="3"/>
  <c r="R210" i="3"/>
  <c r="P211" i="3"/>
  <c r="P210" i="3" s="1"/>
  <c r="BK211" i="3"/>
  <c r="BK210" i="3" s="1"/>
  <c r="J210" i="3" s="1"/>
  <c r="J60" i="3" s="1"/>
  <c r="J211" i="3"/>
  <c r="BE211" i="3"/>
  <c r="BI209" i="3"/>
  <c r="BH209" i="3"/>
  <c r="BG209" i="3"/>
  <c r="BF209" i="3"/>
  <c r="T209" i="3"/>
  <c r="R209" i="3"/>
  <c r="P209" i="3"/>
  <c r="BK209" i="3"/>
  <c r="J209" i="3"/>
  <c r="BE209" i="3" s="1"/>
  <c r="BI208" i="3"/>
  <c r="BH208" i="3"/>
  <c r="BG208" i="3"/>
  <c r="BF208" i="3"/>
  <c r="T208" i="3"/>
  <c r="T207" i="3" s="1"/>
  <c r="R208" i="3"/>
  <c r="R207" i="3" s="1"/>
  <c r="P208" i="3"/>
  <c r="P207" i="3"/>
  <c r="BK208" i="3"/>
  <c r="BK207" i="3" s="1"/>
  <c r="J207" i="3" s="1"/>
  <c r="J59" i="3" s="1"/>
  <c r="J208" i="3"/>
  <c r="BE208" i="3"/>
  <c r="BI205" i="3"/>
  <c r="BH205" i="3"/>
  <c r="BG205" i="3"/>
  <c r="BF205" i="3"/>
  <c r="T205" i="3"/>
  <c r="R205" i="3"/>
  <c r="P205" i="3"/>
  <c r="BK205" i="3"/>
  <c r="J205" i="3"/>
  <c r="BE205" i="3" s="1"/>
  <c r="BI204" i="3"/>
  <c r="BH204" i="3"/>
  <c r="BG204" i="3"/>
  <c r="BF204" i="3"/>
  <c r="T204" i="3"/>
  <c r="R204" i="3"/>
  <c r="P204" i="3"/>
  <c r="BK204" i="3"/>
  <c r="J204" i="3"/>
  <c r="BE204" i="3" s="1"/>
  <c r="BI203" i="3"/>
  <c r="BH203" i="3"/>
  <c r="BG203" i="3"/>
  <c r="BF203" i="3"/>
  <c r="T203" i="3"/>
  <c r="R203" i="3"/>
  <c r="P203" i="3"/>
  <c r="BK203" i="3"/>
  <c r="J203" i="3"/>
  <c r="BE203" i="3" s="1"/>
  <c r="BI202" i="3"/>
  <c r="BH202" i="3"/>
  <c r="BG202" i="3"/>
  <c r="BF202" i="3"/>
  <c r="T202" i="3"/>
  <c r="R202" i="3"/>
  <c r="P202" i="3"/>
  <c r="BK202" i="3"/>
  <c r="J202" i="3"/>
  <c r="BE202" i="3" s="1"/>
  <c r="BI201" i="3"/>
  <c r="BH201" i="3"/>
  <c r="BG201" i="3"/>
  <c r="BF201" i="3"/>
  <c r="T201" i="3"/>
  <c r="R201" i="3"/>
  <c r="P201" i="3"/>
  <c r="BK201" i="3"/>
  <c r="J201" i="3"/>
  <c r="BE201" i="3"/>
  <c r="BI200" i="3"/>
  <c r="BH200" i="3"/>
  <c r="BG200" i="3"/>
  <c r="BF200" i="3"/>
  <c r="T200" i="3"/>
  <c r="R200" i="3"/>
  <c r="P200" i="3"/>
  <c r="BK200" i="3"/>
  <c r="J200" i="3"/>
  <c r="BE200" i="3" s="1"/>
  <c r="BI199" i="3"/>
  <c r="BH199" i="3"/>
  <c r="BG199" i="3"/>
  <c r="BF199" i="3"/>
  <c r="T199" i="3"/>
  <c r="R199" i="3"/>
  <c r="P199" i="3"/>
  <c r="BK199" i="3"/>
  <c r="J199" i="3"/>
  <c r="BE199" i="3"/>
  <c r="BI198" i="3"/>
  <c r="BH198" i="3"/>
  <c r="BG198" i="3"/>
  <c r="BF198" i="3"/>
  <c r="T198" i="3"/>
  <c r="R198" i="3"/>
  <c r="P198" i="3"/>
  <c r="BK198" i="3"/>
  <c r="J198" i="3"/>
  <c r="BE198" i="3" s="1"/>
  <c r="BI197" i="3"/>
  <c r="BH197" i="3"/>
  <c r="BG197" i="3"/>
  <c r="BF197" i="3"/>
  <c r="T197" i="3"/>
  <c r="R197" i="3"/>
  <c r="P197" i="3"/>
  <c r="BK197" i="3"/>
  <c r="J197" i="3"/>
  <c r="BE197" i="3" s="1"/>
  <c r="BI196" i="3"/>
  <c r="BH196" i="3"/>
  <c r="BG196" i="3"/>
  <c r="BF196" i="3"/>
  <c r="T196" i="3"/>
  <c r="R196" i="3"/>
  <c r="P196" i="3"/>
  <c r="BK196" i="3"/>
  <c r="J196" i="3"/>
  <c r="BE196" i="3" s="1"/>
  <c r="BI192" i="3"/>
  <c r="BH192" i="3"/>
  <c r="BG192" i="3"/>
  <c r="BF192" i="3"/>
  <c r="T192" i="3"/>
  <c r="R192" i="3"/>
  <c r="P192" i="3"/>
  <c r="BK192" i="3"/>
  <c r="J192" i="3"/>
  <c r="BE192" i="3" s="1"/>
  <c r="BI191" i="3"/>
  <c r="BH191" i="3"/>
  <c r="BG191" i="3"/>
  <c r="BF191" i="3"/>
  <c r="T191" i="3"/>
  <c r="R191" i="3"/>
  <c r="P191" i="3"/>
  <c r="BK191" i="3"/>
  <c r="J191" i="3"/>
  <c r="BE191" i="3" s="1"/>
  <c r="BI190" i="3"/>
  <c r="BH190" i="3"/>
  <c r="BG190" i="3"/>
  <c r="BF190" i="3"/>
  <c r="T190" i="3"/>
  <c r="R190" i="3"/>
  <c r="R82" i="3" s="1"/>
  <c r="R81" i="3" s="1"/>
  <c r="R80" i="3" s="1"/>
  <c r="P190" i="3"/>
  <c r="BK190" i="3"/>
  <c r="J190" i="3"/>
  <c r="BE190" i="3"/>
  <c r="BI187" i="3"/>
  <c r="BH187" i="3"/>
  <c r="BG187" i="3"/>
  <c r="BF187" i="3"/>
  <c r="T187" i="3"/>
  <c r="R187" i="3"/>
  <c r="P187" i="3"/>
  <c r="BK187" i="3"/>
  <c r="J187" i="3"/>
  <c r="BE187" i="3" s="1"/>
  <c r="BI184" i="3"/>
  <c r="BH184" i="3"/>
  <c r="BG184" i="3"/>
  <c r="BF184" i="3"/>
  <c r="T184" i="3"/>
  <c r="R184" i="3"/>
  <c r="P184" i="3"/>
  <c r="BK184" i="3"/>
  <c r="J184" i="3"/>
  <c r="BE184" i="3"/>
  <c r="BI181" i="3"/>
  <c r="BH181" i="3"/>
  <c r="BG181" i="3"/>
  <c r="BF181" i="3"/>
  <c r="T181" i="3"/>
  <c r="R181" i="3"/>
  <c r="P181" i="3"/>
  <c r="BK181" i="3"/>
  <c r="J181" i="3"/>
  <c r="BE181" i="3" s="1"/>
  <c r="BI180" i="3"/>
  <c r="BH180" i="3"/>
  <c r="BG180" i="3"/>
  <c r="BF180" i="3"/>
  <c r="T180" i="3"/>
  <c r="R180" i="3"/>
  <c r="P180" i="3"/>
  <c r="BK180" i="3"/>
  <c r="J180" i="3"/>
  <c r="BE180" i="3"/>
  <c r="BI176" i="3"/>
  <c r="BH176" i="3"/>
  <c r="BG176" i="3"/>
  <c r="BF176" i="3"/>
  <c r="T176" i="3"/>
  <c r="R176" i="3"/>
  <c r="P176" i="3"/>
  <c r="BK176" i="3"/>
  <c r="J176" i="3"/>
  <c r="BE176" i="3" s="1"/>
  <c r="BI175" i="3"/>
  <c r="BH175" i="3"/>
  <c r="BG175" i="3"/>
  <c r="BF175" i="3"/>
  <c r="T175" i="3"/>
  <c r="R175" i="3"/>
  <c r="P175" i="3"/>
  <c r="BK175" i="3"/>
  <c r="J175" i="3"/>
  <c r="BE175" i="3" s="1"/>
  <c r="BI173" i="3"/>
  <c r="BH173" i="3"/>
  <c r="BG173" i="3"/>
  <c r="BF173" i="3"/>
  <c r="T173" i="3"/>
  <c r="R173" i="3"/>
  <c r="P173" i="3"/>
  <c r="BK173" i="3"/>
  <c r="J173" i="3"/>
  <c r="BE173" i="3"/>
  <c r="BI172" i="3"/>
  <c r="BH172" i="3"/>
  <c r="BG172" i="3"/>
  <c r="BF172" i="3"/>
  <c r="T172" i="3"/>
  <c r="R172" i="3"/>
  <c r="P172" i="3"/>
  <c r="BK172" i="3"/>
  <c r="J172" i="3"/>
  <c r="BE172" i="3" s="1"/>
  <c r="BI169" i="3"/>
  <c r="BH169" i="3"/>
  <c r="BG169" i="3"/>
  <c r="BF169" i="3"/>
  <c r="T169" i="3"/>
  <c r="R169" i="3"/>
  <c r="P169" i="3"/>
  <c r="BK169" i="3"/>
  <c r="J169" i="3"/>
  <c r="BE169" i="3"/>
  <c r="BI167" i="3"/>
  <c r="BH167" i="3"/>
  <c r="BG167" i="3"/>
  <c r="BF167" i="3"/>
  <c r="T167" i="3"/>
  <c r="R167" i="3"/>
  <c r="P167" i="3"/>
  <c r="BK167" i="3"/>
  <c r="J167" i="3"/>
  <c r="BE167" i="3" s="1"/>
  <c r="BI165" i="3"/>
  <c r="BH165" i="3"/>
  <c r="BG165" i="3"/>
  <c r="BF165" i="3"/>
  <c r="T165" i="3"/>
  <c r="R165" i="3"/>
  <c r="P165" i="3"/>
  <c r="BK165" i="3"/>
  <c r="J165" i="3"/>
  <c r="BE165" i="3"/>
  <c r="BI163" i="3"/>
  <c r="BH163" i="3"/>
  <c r="BG163" i="3"/>
  <c r="BF163" i="3"/>
  <c r="T163" i="3"/>
  <c r="R163" i="3"/>
  <c r="P163" i="3"/>
  <c r="BK163" i="3"/>
  <c r="J163" i="3"/>
  <c r="BE163" i="3" s="1"/>
  <c r="BI161" i="3"/>
  <c r="BH161" i="3"/>
  <c r="BG161" i="3"/>
  <c r="BF161" i="3"/>
  <c r="T161" i="3"/>
  <c r="R161" i="3"/>
  <c r="P161" i="3"/>
  <c r="BK161" i="3"/>
  <c r="J161" i="3"/>
  <c r="BE161" i="3"/>
  <c r="BI158" i="3"/>
  <c r="BH158" i="3"/>
  <c r="BG158" i="3"/>
  <c r="BF158" i="3"/>
  <c r="T158" i="3"/>
  <c r="R158" i="3"/>
  <c r="P158" i="3"/>
  <c r="BK158" i="3"/>
  <c r="J158" i="3"/>
  <c r="BE158" i="3" s="1"/>
  <c r="BI154" i="3"/>
  <c r="BH154" i="3"/>
  <c r="BG154" i="3"/>
  <c r="BF154" i="3"/>
  <c r="T154" i="3"/>
  <c r="R154" i="3"/>
  <c r="P154" i="3"/>
  <c r="BK154" i="3"/>
  <c r="J154" i="3"/>
  <c r="BE154" i="3"/>
  <c r="BI153" i="3"/>
  <c r="BH153" i="3"/>
  <c r="BG153" i="3"/>
  <c r="BF153" i="3"/>
  <c r="T153" i="3"/>
  <c r="R153" i="3"/>
  <c r="P153" i="3"/>
  <c r="BK153" i="3"/>
  <c r="J153" i="3"/>
  <c r="BE153" i="3" s="1"/>
  <c r="BI152" i="3"/>
  <c r="BH152" i="3"/>
  <c r="BG152" i="3"/>
  <c r="BF152" i="3"/>
  <c r="T152" i="3"/>
  <c r="R152" i="3"/>
  <c r="P152" i="3"/>
  <c r="BK152" i="3"/>
  <c r="J152" i="3"/>
  <c r="BE152" i="3"/>
  <c r="BI151" i="3"/>
  <c r="BH151" i="3"/>
  <c r="BG151" i="3"/>
  <c r="BF151" i="3"/>
  <c r="T151" i="3"/>
  <c r="R151" i="3"/>
  <c r="P151" i="3"/>
  <c r="BK151" i="3"/>
  <c r="J151" i="3"/>
  <c r="BE151" i="3" s="1"/>
  <c r="BI150" i="3"/>
  <c r="BH150" i="3"/>
  <c r="BG150" i="3"/>
  <c r="BF150" i="3"/>
  <c r="T150" i="3"/>
  <c r="R150" i="3"/>
  <c r="P150" i="3"/>
  <c r="BK150" i="3"/>
  <c r="J150" i="3"/>
  <c r="BE150" i="3"/>
  <c r="BI149" i="3"/>
  <c r="BH149" i="3"/>
  <c r="BG149" i="3"/>
  <c r="BF149" i="3"/>
  <c r="T149" i="3"/>
  <c r="R149" i="3"/>
  <c r="P149" i="3"/>
  <c r="BK149" i="3"/>
  <c r="J149" i="3"/>
  <c r="BE149" i="3" s="1"/>
  <c r="BI148" i="3"/>
  <c r="BH148" i="3"/>
  <c r="BG148" i="3"/>
  <c r="BF148" i="3"/>
  <c r="T148" i="3"/>
  <c r="R148" i="3"/>
  <c r="P148" i="3"/>
  <c r="BK148" i="3"/>
  <c r="J148" i="3"/>
  <c r="BE148" i="3"/>
  <c r="BI147" i="3"/>
  <c r="BH147" i="3"/>
  <c r="BG147" i="3"/>
  <c r="BF147" i="3"/>
  <c r="T147" i="3"/>
  <c r="R147" i="3"/>
  <c r="P147" i="3"/>
  <c r="BK147" i="3"/>
  <c r="J147" i="3"/>
  <c r="BE147" i="3" s="1"/>
  <c r="BI146" i="3"/>
  <c r="BH146" i="3"/>
  <c r="BG146" i="3"/>
  <c r="BF146" i="3"/>
  <c r="T146" i="3"/>
  <c r="R146" i="3"/>
  <c r="P146" i="3"/>
  <c r="BK146" i="3"/>
  <c r="J146" i="3"/>
  <c r="BE146" i="3"/>
  <c r="BI145" i="3"/>
  <c r="BH145" i="3"/>
  <c r="BG145" i="3"/>
  <c r="BF145" i="3"/>
  <c r="T145" i="3"/>
  <c r="R145" i="3"/>
  <c r="P145" i="3"/>
  <c r="BK145" i="3"/>
  <c r="J145" i="3"/>
  <c r="BE145" i="3" s="1"/>
  <c r="BI142" i="3"/>
  <c r="BH142" i="3"/>
  <c r="BG142" i="3"/>
  <c r="BF142" i="3"/>
  <c r="T142" i="3"/>
  <c r="R142" i="3"/>
  <c r="P142" i="3"/>
  <c r="BK142" i="3"/>
  <c r="J142" i="3"/>
  <c r="BE142" i="3"/>
  <c r="BI139" i="3"/>
  <c r="BH139" i="3"/>
  <c r="BG139" i="3"/>
  <c r="BF139" i="3"/>
  <c r="T139" i="3"/>
  <c r="R139" i="3"/>
  <c r="P139" i="3"/>
  <c r="BK139" i="3"/>
  <c r="J139" i="3"/>
  <c r="BE139" i="3" s="1"/>
  <c r="BI138" i="3"/>
  <c r="BH138" i="3"/>
  <c r="BG138" i="3"/>
  <c r="BF138" i="3"/>
  <c r="T138" i="3"/>
  <c r="R138" i="3"/>
  <c r="P138" i="3"/>
  <c r="BK138" i="3"/>
  <c r="J138" i="3"/>
  <c r="BE138" i="3"/>
  <c r="BI137" i="3"/>
  <c r="BH137" i="3"/>
  <c r="BG137" i="3"/>
  <c r="BF137" i="3"/>
  <c r="T137" i="3"/>
  <c r="R137" i="3"/>
  <c r="P137" i="3"/>
  <c r="BK137" i="3"/>
  <c r="J137" i="3"/>
  <c r="BE137" i="3" s="1"/>
  <c r="BI136" i="3"/>
  <c r="BH136" i="3"/>
  <c r="BG136" i="3"/>
  <c r="BF136" i="3"/>
  <c r="T136" i="3"/>
  <c r="R136" i="3"/>
  <c r="P136" i="3"/>
  <c r="BK136" i="3"/>
  <c r="J136" i="3"/>
  <c r="BE136" i="3"/>
  <c r="BI135" i="3"/>
  <c r="BH135" i="3"/>
  <c r="BG135" i="3"/>
  <c r="BF135" i="3"/>
  <c r="T135" i="3"/>
  <c r="R135" i="3"/>
  <c r="P135" i="3"/>
  <c r="BK135" i="3"/>
  <c r="J135" i="3"/>
  <c r="BE135" i="3" s="1"/>
  <c r="BI134" i="3"/>
  <c r="BH134" i="3"/>
  <c r="BG134" i="3"/>
  <c r="BF134" i="3"/>
  <c r="T134" i="3"/>
  <c r="R134" i="3"/>
  <c r="P134" i="3"/>
  <c r="BK134" i="3"/>
  <c r="J134" i="3"/>
  <c r="BE134" i="3"/>
  <c r="BI133" i="3"/>
  <c r="BH133" i="3"/>
  <c r="BG133" i="3"/>
  <c r="BF133" i="3"/>
  <c r="T133" i="3"/>
  <c r="R133" i="3"/>
  <c r="P133" i="3"/>
  <c r="BK133" i="3"/>
  <c r="J133" i="3"/>
  <c r="BE133" i="3" s="1"/>
  <c r="BI132" i="3"/>
  <c r="BH132" i="3"/>
  <c r="BG132" i="3"/>
  <c r="BF132" i="3"/>
  <c r="T132" i="3"/>
  <c r="R132" i="3"/>
  <c r="P132" i="3"/>
  <c r="BK132" i="3"/>
  <c r="J132" i="3"/>
  <c r="BE132" i="3"/>
  <c r="BI131" i="3"/>
  <c r="BH131" i="3"/>
  <c r="BG131" i="3"/>
  <c r="BF131" i="3"/>
  <c r="T131" i="3"/>
  <c r="R131" i="3"/>
  <c r="P131" i="3"/>
  <c r="BK131" i="3"/>
  <c r="J131" i="3"/>
  <c r="BE131" i="3" s="1"/>
  <c r="BI130" i="3"/>
  <c r="BH130" i="3"/>
  <c r="BG130" i="3"/>
  <c r="BF130" i="3"/>
  <c r="T130" i="3"/>
  <c r="R130" i="3"/>
  <c r="P130" i="3"/>
  <c r="BK130" i="3"/>
  <c r="J130" i="3"/>
  <c r="BE130" i="3"/>
  <c r="BI127" i="3"/>
  <c r="BH127" i="3"/>
  <c r="BG127" i="3"/>
  <c r="BF127" i="3"/>
  <c r="T127" i="3"/>
  <c r="R127" i="3"/>
  <c r="P127" i="3"/>
  <c r="BK127" i="3"/>
  <c r="J127" i="3"/>
  <c r="BE127" i="3" s="1"/>
  <c r="BI126" i="3"/>
  <c r="BH126" i="3"/>
  <c r="BG126" i="3"/>
  <c r="BF126" i="3"/>
  <c r="T126" i="3"/>
  <c r="R126" i="3"/>
  <c r="P126" i="3"/>
  <c r="BK126" i="3"/>
  <c r="J126" i="3"/>
  <c r="BE126" i="3"/>
  <c r="BI125" i="3"/>
  <c r="BH125" i="3"/>
  <c r="BG125" i="3"/>
  <c r="BF125" i="3"/>
  <c r="T125" i="3"/>
  <c r="R125" i="3"/>
  <c r="P125" i="3"/>
  <c r="BK125" i="3"/>
  <c r="J125" i="3"/>
  <c r="BE125" i="3" s="1"/>
  <c r="BI124" i="3"/>
  <c r="BH124" i="3"/>
  <c r="BG124" i="3"/>
  <c r="BF124" i="3"/>
  <c r="T124" i="3"/>
  <c r="R124" i="3"/>
  <c r="P124" i="3"/>
  <c r="BK124" i="3"/>
  <c r="J124" i="3"/>
  <c r="BE124" i="3"/>
  <c r="BI123" i="3"/>
  <c r="BH123" i="3"/>
  <c r="BG123" i="3"/>
  <c r="BF123" i="3"/>
  <c r="T123" i="3"/>
  <c r="R123" i="3"/>
  <c r="P123" i="3"/>
  <c r="BK123" i="3"/>
  <c r="J123" i="3"/>
  <c r="BE123" i="3" s="1"/>
  <c r="BI122" i="3"/>
  <c r="BH122" i="3"/>
  <c r="BG122" i="3"/>
  <c r="BF122" i="3"/>
  <c r="T122" i="3"/>
  <c r="R122" i="3"/>
  <c r="P122" i="3"/>
  <c r="BK122" i="3"/>
  <c r="J122" i="3"/>
  <c r="BE122" i="3"/>
  <c r="BI120" i="3"/>
  <c r="BH120" i="3"/>
  <c r="BG120" i="3"/>
  <c r="BF120" i="3"/>
  <c r="T120" i="3"/>
  <c r="R120" i="3"/>
  <c r="P120" i="3"/>
  <c r="BK120" i="3"/>
  <c r="J120" i="3"/>
  <c r="BE120" i="3" s="1"/>
  <c r="BI119" i="3"/>
  <c r="BH119" i="3"/>
  <c r="BG119" i="3"/>
  <c r="BF119" i="3"/>
  <c r="T119" i="3"/>
  <c r="R119" i="3"/>
  <c r="P119" i="3"/>
  <c r="BK119" i="3"/>
  <c r="J119" i="3"/>
  <c r="BE119" i="3"/>
  <c r="BI117" i="3"/>
  <c r="BH117" i="3"/>
  <c r="BG117" i="3"/>
  <c r="BF117" i="3"/>
  <c r="T117" i="3"/>
  <c r="R117" i="3"/>
  <c r="P117" i="3"/>
  <c r="BK117" i="3"/>
  <c r="J117" i="3"/>
  <c r="BE117" i="3" s="1"/>
  <c r="BI116" i="3"/>
  <c r="BH116" i="3"/>
  <c r="BG116" i="3"/>
  <c r="BF116" i="3"/>
  <c r="T116" i="3"/>
  <c r="R116" i="3"/>
  <c r="P116" i="3"/>
  <c r="BK116" i="3"/>
  <c r="J116" i="3"/>
  <c r="BE116" i="3"/>
  <c r="BI114" i="3"/>
  <c r="BH114" i="3"/>
  <c r="BG114" i="3"/>
  <c r="BF114" i="3"/>
  <c r="T114" i="3"/>
  <c r="R114" i="3"/>
  <c r="P114" i="3"/>
  <c r="BK114" i="3"/>
  <c r="J114" i="3"/>
  <c r="BE114" i="3" s="1"/>
  <c r="BI113" i="3"/>
  <c r="BH113" i="3"/>
  <c r="BG113" i="3"/>
  <c r="BF113" i="3"/>
  <c r="T113" i="3"/>
  <c r="R113" i="3"/>
  <c r="P113" i="3"/>
  <c r="BK113" i="3"/>
  <c r="J113" i="3"/>
  <c r="BE113" i="3"/>
  <c r="BI111" i="3"/>
  <c r="BH111" i="3"/>
  <c r="BG111" i="3"/>
  <c r="BF111" i="3"/>
  <c r="T111" i="3"/>
  <c r="R111" i="3"/>
  <c r="P111" i="3"/>
  <c r="BK111" i="3"/>
  <c r="J111" i="3"/>
  <c r="BE111" i="3" s="1"/>
  <c r="BI109" i="3"/>
  <c r="BH109" i="3"/>
  <c r="BG109" i="3"/>
  <c r="BF109" i="3"/>
  <c r="T109" i="3"/>
  <c r="R109" i="3"/>
  <c r="P109" i="3"/>
  <c r="BK109" i="3"/>
  <c r="J109" i="3"/>
  <c r="BE109" i="3"/>
  <c r="BI108" i="3"/>
  <c r="BH108" i="3"/>
  <c r="BG108" i="3"/>
  <c r="BF108" i="3"/>
  <c r="T108" i="3"/>
  <c r="R108" i="3"/>
  <c r="P108" i="3"/>
  <c r="BK108" i="3"/>
  <c r="J108" i="3"/>
  <c r="BE108" i="3" s="1"/>
  <c r="BI106" i="3"/>
  <c r="BH106" i="3"/>
  <c r="BG106" i="3"/>
  <c r="BF106" i="3"/>
  <c r="T106" i="3"/>
  <c r="R106" i="3"/>
  <c r="P106" i="3"/>
  <c r="BK106" i="3"/>
  <c r="J106" i="3"/>
  <c r="BE106" i="3"/>
  <c r="BI105" i="3"/>
  <c r="BH105" i="3"/>
  <c r="BG105" i="3"/>
  <c r="BF105" i="3"/>
  <c r="T105" i="3"/>
  <c r="R105" i="3"/>
  <c r="P105" i="3"/>
  <c r="BK105" i="3"/>
  <c r="J105" i="3"/>
  <c r="BE105" i="3" s="1"/>
  <c r="BI103" i="3"/>
  <c r="BH103" i="3"/>
  <c r="BG103" i="3"/>
  <c r="BF103" i="3"/>
  <c r="T103" i="3"/>
  <c r="R103" i="3"/>
  <c r="P103" i="3"/>
  <c r="BK103" i="3"/>
  <c r="J103" i="3"/>
  <c r="BE103" i="3"/>
  <c r="BI100" i="3"/>
  <c r="BH100" i="3"/>
  <c r="BG100" i="3"/>
  <c r="BF100" i="3"/>
  <c r="T100" i="3"/>
  <c r="R100" i="3"/>
  <c r="P100" i="3"/>
  <c r="BK100" i="3"/>
  <c r="J100" i="3"/>
  <c r="BE100" i="3" s="1"/>
  <c r="BI95" i="3"/>
  <c r="BH95" i="3"/>
  <c r="BG95" i="3"/>
  <c r="BF95" i="3"/>
  <c r="T95" i="3"/>
  <c r="R95" i="3"/>
  <c r="P95" i="3"/>
  <c r="BK95" i="3"/>
  <c r="J95" i="3"/>
  <c r="BE95" i="3"/>
  <c r="BI94" i="3"/>
  <c r="BH94" i="3"/>
  <c r="BG94" i="3"/>
  <c r="BF94" i="3"/>
  <c r="J31" i="3" s="1"/>
  <c r="AW53" i="1" s="1"/>
  <c r="T94" i="3"/>
  <c r="T82" i="3" s="1"/>
  <c r="T81" i="3" s="1"/>
  <c r="R94" i="3"/>
  <c r="P94" i="3"/>
  <c r="BK94" i="3"/>
  <c r="J94" i="3"/>
  <c r="BE94" i="3" s="1"/>
  <c r="BI90" i="3"/>
  <c r="BH90" i="3"/>
  <c r="BG90" i="3"/>
  <c r="F32" i="3" s="1"/>
  <c r="BB53" i="1" s="1"/>
  <c r="BF90" i="3"/>
  <c r="T90" i="3"/>
  <c r="R90" i="3"/>
  <c r="P90" i="3"/>
  <c r="P82" i="3" s="1"/>
  <c r="P81" i="3" s="1"/>
  <c r="P80" i="3" s="1"/>
  <c r="AU53" i="1" s="1"/>
  <c r="BK90" i="3"/>
  <c r="J90" i="3"/>
  <c r="BE90" i="3"/>
  <c r="BI83" i="3"/>
  <c r="F34" i="3" s="1"/>
  <c r="BD53" i="1" s="1"/>
  <c r="BH83" i="3"/>
  <c r="F33" i="3"/>
  <c r="BC53" i="1" s="1"/>
  <c r="BG83" i="3"/>
  <c r="BF83" i="3"/>
  <c r="F31" i="3"/>
  <c r="BA53" i="1" s="1"/>
  <c r="T83" i="3"/>
  <c r="R83" i="3"/>
  <c r="P83" i="3"/>
  <c r="BK83" i="3"/>
  <c r="BK82" i="3"/>
  <c r="J82" i="3" s="1"/>
  <c r="J58" i="3" s="1"/>
  <c r="J83" i="3"/>
  <c r="BE83" i="3"/>
  <c r="F30" i="3" s="1"/>
  <c r="AZ53" i="1" s="1"/>
  <c r="J76" i="3"/>
  <c r="F76" i="3"/>
  <c r="F74" i="3"/>
  <c r="E72" i="3"/>
  <c r="J51" i="3"/>
  <c r="F51" i="3"/>
  <c r="F49" i="3"/>
  <c r="E47" i="3"/>
  <c r="J18" i="3"/>
  <c r="E18" i="3"/>
  <c r="F52" i="3" s="1"/>
  <c r="F77" i="3"/>
  <c r="J17" i="3"/>
  <c r="J12" i="3"/>
  <c r="J49" i="3" s="1"/>
  <c r="J74" i="3"/>
  <c r="E7" i="3"/>
  <c r="E70" i="3"/>
  <c r="E45" i="3"/>
  <c r="AY52" i="1"/>
  <c r="AX52" i="1"/>
  <c r="BI1246" i="2"/>
  <c r="BH1246" i="2"/>
  <c r="BG1246" i="2"/>
  <c r="BF1246" i="2"/>
  <c r="T1246" i="2"/>
  <c r="T1245" i="2"/>
  <c r="R1246" i="2"/>
  <c r="R1245" i="2"/>
  <c r="P1246" i="2"/>
  <c r="P1245" i="2"/>
  <c r="BK1246" i="2"/>
  <c r="BK1245" i="2"/>
  <c r="J1245" i="2"/>
  <c r="J76" i="2" s="1"/>
  <c r="J1246" i="2"/>
  <c r="BE1246" i="2" s="1"/>
  <c r="BI1241" i="2"/>
  <c r="BH1241" i="2"/>
  <c r="BG1241" i="2"/>
  <c r="BF1241" i="2"/>
  <c r="T1241" i="2"/>
  <c r="R1241" i="2"/>
  <c r="P1241" i="2"/>
  <c r="BK1241" i="2"/>
  <c r="J1241" i="2"/>
  <c r="BE1241" i="2"/>
  <c r="BI1237" i="2"/>
  <c r="BH1237" i="2"/>
  <c r="BG1237" i="2"/>
  <c r="BF1237" i="2"/>
  <c r="T1237" i="2"/>
  <c r="R1237" i="2"/>
  <c r="P1237" i="2"/>
  <c r="P1216" i="2" s="1"/>
  <c r="BK1237" i="2"/>
  <c r="J1237" i="2"/>
  <c r="BE1237" i="2"/>
  <c r="BI1233" i="2"/>
  <c r="BH1233" i="2"/>
  <c r="BG1233" i="2"/>
  <c r="BF1233" i="2"/>
  <c r="T1233" i="2"/>
  <c r="T1216" i="2" s="1"/>
  <c r="R1233" i="2"/>
  <c r="P1233" i="2"/>
  <c r="BK1233" i="2"/>
  <c r="J1233" i="2"/>
  <c r="BE1233" i="2"/>
  <c r="BI1217" i="2"/>
  <c r="BH1217" i="2"/>
  <c r="BG1217" i="2"/>
  <c r="BF1217" i="2"/>
  <c r="T1217" i="2"/>
  <c r="R1217" i="2"/>
  <c r="R1216" i="2"/>
  <c r="P1217" i="2"/>
  <c r="BK1217" i="2"/>
  <c r="BK1216" i="2"/>
  <c r="J1216" i="2" s="1"/>
  <c r="J75" i="2" s="1"/>
  <c r="J1217" i="2"/>
  <c r="BE1217" i="2"/>
  <c r="BI1214" i="2"/>
  <c r="BH1214" i="2"/>
  <c r="BG1214" i="2"/>
  <c r="BF1214" i="2"/>
  <c r="T1214" i="2"/>
  <c r="R1214" i="2"/>
  <c r="P1214" i="2"/>
  <c r="BK1214" i="2"/>
  <c r="J1214" i="2"/>
  <c r="BE1214" i="2"/>
  <c r="BI1212" i="2"/>
  <c r="BH1212" i="2"/>
  <c r="BG1212" i="2"/>
  <c r="BF1212" i="2"/>
  <c r="T1212" i="2"/>
  <c r="R1212" i="2"/>
  <c r="P1212" i="2"/>
  <c r="BK1212" i="2"/>
  <c r="J1212" i="2"/>
  <c r="BE1212" i="2"/>
  <c r="BI1207" i="2"/>
  <c r="BH1207" i="2"/>
  <c r="BG1207" i="2"/>
  <c r="BF1207" i="2"/>
  <c r="T1207" i="2"/>
  <c r="R1207" i="2"/>
  <c r="P1207" i="2"/>
  <c r="BK1207" i="2"/>
  <c r="J1207" i="2"/>
  <c r="BE1207" i="2"/>
  <c r="BI1199" i="2"/>
  <c r="BH1199" i="2"/>
  <c r="BG1199" i="2"/>
  <c r="BF1199" i="2"/>
  <c r="T1199" i="2"/>
  <c r="R1199" i="2"/>
  <c r="P1199" i="2"/>
  <c r="BK1199" i="2"/>
  <c r="J1199" i="2"/>
  <c r="BE1199" i="2"/>
  <c r="BI1195" i="2"/>
  <c r="BH1195" i="2"/>
  <c r="BG1195" i="2"/>
  <c r="BF1195" i="2"/>
  <c r="T1195" i="2"/>
  <c r="R1195" i="2"/>
  <c r="P1195" i="2"/>
  <c r="BK1195" i="2"/>
  <c r="J1195" i="2"/>
  <c r="BE1195" i="2"/>
  <c r="BI1191" i="2"/>
  <c r="BH1191" i="2"/>
  <c r="BG1191" i="2"/>
  <c r="BF1191" i="2"/>
  <c r="T1191" i="2"/>
  <c r="R1191" i="2"/>
  <c r="R1176" i="2" s="1"/>
  <c r="P1191" i="2"/>
  <c r="BK1191" i="2"/>
  <c r="J1191" i="2"/>
  <c r="BE1191" i="2"/>
  <c r="BI1189" i="2"/>
  <c r="BH1189" i="2"/>
  <c r="BG1189" i="2"/>
  <c r="BF1189" i="2"/>
  <c r="T1189" i="2"/>
  <c r="R1189" i="2"/>
  <c r="P1189" i="2"/>
  <c r="BK1189" i="2"/>
  <c r="BK1176" i="2" s="1"/>
  <c r="J1176" i="2" s="1"/>
  <c r="J74" i="2" s="1"/>
  <c r="J1189" i="2"/>
  <c r="BE1189" i="2"/>
  <c r="BI1177" i="2"/>
  <c r="BH1177" i="2"/>
  <c r="BG1177" i="2"/>
  <c r="BF1177" i="2"/>
  <c r="T1177" i="2"/>
  <c r="T1176" i="2"/>
  <c r="R1177" i="2"/>
  <c r="P1177" i="2"/>
  <c r="P1176" i="2"/>
  <c r="BK1177" i="2"/>
  <c r="J1177" i="2"/>
  <c r="BE1177" i="2" s="1"/>
  <c r="BI1174" i="2"/>
  <c r="BH1174" i="2"/>
  <c r="BG1174" i="2"/>
  <c r="BF1174" i="2"/>
  <c r="T1174" i="2"/>
  <c r="R1174" i="2"/>
  <c r="P1174" i="2"/>
  <c r="BK1174" i="2"/>
  <c r="J1174" i="2"/>
  <c r="BE1174" i="2"/>
  <c r="BI1172" i="2"/>
  <c r="BH1172" i="2"/>
  <c r="BG1172" i="2"/>
  <c r="BF1172" i="2"/>
  <c r="T1172" i="2"/>
  <c r="R1172" i="2"/>
  <c r="P1172" i="2"/>
  <c r="BK1172" i="2"/>
  <c r="J1172" i="2"/>
  <c r="BE1172" i="2"/>
  <c r="BI1170" i="2"/>
  <c r="BH1170" i="2"/>
  <c r="BG1170" i="2"/>
  <c r="BF1170" i="2"/>
  <c r="T1170" i="2"/>
  <c r="R1170" i="2"/>
  <c r="P1170" i="2"/>
  <c r="BK1170" i="2"/>
  <c r="J1170" i="2"/>
  <c r="BE1170" i="2"/>
  <c r="BI1168" i="2"/>
  <c r="BH1168" i="2"/>
  <c r="BG1168" i="2"/>
  <c r="BF1168" i="2"/>
  <c r="T1168" i="2"/>
  <c r="R1168" i="2"/>
  <c r="P1168" i="2"/>
  <c r="BK1168" i="2"/>
  <c r="J1168" i="2"/>
  <c r="BE1168" i="2"/>
  <c r="BI1167" i="2"/>
  <c r="BH1167" i="2"/>
  <c r="BG1167" i="2"/>
  <c r="BF1167" i="2"/>
  <c r="T1167" i="2"/>
  <c r="R1167" i="2"/>
  <c r="P1167" i="2"/>
  <c r="BK1167" i="2"/>
  <c r="J1167" i="2"/>
  <c r="BE1167" i="2"/>
  <c r="BI1166" i="2"/>
  <c r="BH1166" i="2"/>
  <c r="BG1166" i="2"/>
  <c r="BF1166" i="2"/>
  <c r="T1166" i="2"/>
  <c r="R1166" i="2"/>
  <c r="P1166" i="2"/>
  <c r="P1151" i="2" s="1"/>
  <c r="BK1166" i="2"/>
  <c r="J1166" i="2"/>
  <c r="BE1166" i="2"/>
  <c r="BI1164" i="2"/>
  <c r="BH1164" i="2"/>
  <c r="BG1164" i="2"/>
  <c r="BF1164" i="2"/>
  <c r="T1164" i="2"/>
  <c r="T1151" i="2" s="1"/>
  <c r="R1164" i="2"/>
  <c r="P1164" i="2"/>
  <c r="BK1164" i="2"/>
  <c r="J1164" i="2"/>
  <c r="BE1164" i="2"/>
  <c r="BI1152" i="2"/>
  <c r="BH1152" i="2"/>
  <c r="BG1152" i="2"/>
  <c r="BF1152" i="2"/>
  <c r="T1152" i="2"/>
  <c r="R1152" i="2"/>
  <c r="R1151" i="2"/>
  <c r="P1152" i="2"/>
  <c r="BK1152" i="2"/>
  <c r="BK1151" i="2"/>
  <c r="J1151" i="2" s="1"/>
  <c r="J73" i="2" s="1"/>
  <c r="J1152" i="2"/>
  <c r="BE1152" i="2"/>
  <c r="BI1143" i="2"/>
  <c r="BH1143" i="2"/>
  <c r="BG1143" i="2"/>
  <c r="BF1143" i="2"/>
  <c r="T1143" i="2"/>
  <c r="R1143" i="2"/>
  <c r="P1143" i="2"/>
  <c r="BK1143" i="2"/>
  <c r="J1143" i="2"/>
  <c r="BE1143" i="2"/>
  <c r="BI1135" i="2"/>
  <c r="BH1135" i="2"/>
  <c r="BG1135" i="2"/>
  <c r="BF1135" i="2"/>
  <c r="T1135" i="2"/>
  <c r="R1135" i="2"/>
  <c r="P1135" i="2"/>
  <c r="BK1135" i="2"/>
  <c r="J1135" i="2"/>
  <c r="BE1135" i="2"/>
  <c r="BI1127" i="2"/>
  <c r="BH1127" i="2"/>
  <c r="BG1127" i="2"/>
  <c r="BF1127" i="2"/>
  <c r="T1127" i="2"/>
  <c r="R1127" i="2"/>
  <c r="P1127" i="2"/>
  <c r="BK1127" i="2"/>
  <c r="J1127" i="2"/>
  <c r="BE1127" i="2"/>
  <c r="BI1112" i="2"/>
  <c r="BH1112" i="2"/>
  <c r="BG1112" i="2"/>
  <c r="BF1112" i="2"/>
  <c r="T1112" i="2"/>
  <c r="R1112" i="2"/>
  <c r="P1112" i="2"/>
  <c r="BK1112" i="2"/>
  <c r="J1112" i="2"/>
  <c r="BE1112" i="2"/>
  <c r="BI1111" i="2"/>
  <c r="BH1111" i="2"/>
  <c r="BG1111" i="2"/>
  <c r="BF1111" i="2"/>
  <c r="T1111" i="2"/>
  <c r="R1111" i="2"/>
  <c r="P1111" i="2"/>
  <c r="BK1111" i="2"/>
  <c r="J1111" i="2"/>
  <c r="BE1111" i="2"/>
  <c r="BI1095" i="2"/>
  <c r="BH1095" i="2"/>
  <c r="BG1095" i="2"/>
  <c r="BF1095" i="2"/>
  <c r="T1095" i="2"/>
  <c r="R1095" i="2"/>
  <c r="P1095" i="2"/>
  <c r="BK1095" i="2"/>
  <c r="J1095" i="2"/>
  <c r="BE1095" i="2"/>
  <c r="BI1086" i="2"/>
  <c r="BH1086" i="2"/>
  <c r="BG1086" i="2"/>
  <c r="BF1086" i="2"/>
  <c r="T1086" i="2"/>
  <c r="R1086" i="2"/>
  <c r="P1086" i="2"/>
  <c r="BK1086" i="2"/>
  <c r="J1086" i="2"/>
  <c r="BE1086" i="2"/>
  <c r="BI1077" i="2"/>
  <c r="BH1077" i="2"/>
  <c r="BG1077" i="2"/>
  <c r="BF1077" i="2"/>
  <c r="T1077" i="2"/>
  <c r="R1077" i="2"/>
  <c r="P1077" i="2"/>
  <c r="BK1077" i="2"/>
  <c r="J1077" i="2"/>
  <c r="BE1077" i="2"/>
  <c r="BI1068" i="2"/>
  <c r="BH1068" i="2"/>
  <c r="BG1068" i="2"/>
  <c r="BF1068" i="2"/>
  <c r="T1068" i="2"/>
  <c r="R1068" i="2"/>
  <c r="P1068" i="2"/>
  <c r="BK1068" i="2"/>
  <c r="J1068" i="2"/>
  <c r="BE1068" i="2"/>
  <c r="BI1059" i="2"/>
  <c r="BH1059" i="2"/>
  <c r="BG1059" i="2"/>
  <c r="BF1059" i="2"/>
  <c r="T1059" i="2"/>
  <c r="R1059" i="2"/>
  <c r="P1059" i="2"/>
  <c r="BK1059" i="2"/>
  <c r="J1059" i="2"/>
  <c r="BE1059" i="2"/>
  <c r="BI1050" i="2"/>
  <c r="BH1050" i="2"/>
  <c r="BG1050" i="2"/>
  <c r="BF1050" i="2"/>
  <c r="T1050" i="2"/>
  <c r="R1050" i="2"/>
  <c r="P1050" i="2"/>
  <c r="BK1050" i="2"/>
  <c r="J1050" i="2"/>
  <c r="BE1050" i="2"/>
  <c r="BI1041" i="2"/>
  <c r="BH1041" i="2"/>
  <c r="BG1041" i="2"/>
  <c r="BF1041" i="2"/>
  <c r="T1041" i="2"/>
  <c r="R1041" i="2"/>
  <c r="P1041" i="2"/>
  <c r="BK1041" i="2"/>
  <c r="J1041" i="2"/>
  <c r="BE1041" i="2"/>
  <c r="BI1032" i="2"/>
  <c r="BH1032" i="2"/>
  <c r="BG1032" i="2"/>
  <c r="BF1032" i="2"/>
  <c r="T1032" i="2"/>
  <c r="R1032" i="2"/>
  <c r="P1032" i="2"/>
  <c r="BK1032" i="2"/>
  <c r="J1032" i="2"/>
  <c r="BE1032" i="2"/>
  <c r="BI1023" i="2"/>
  <c r="BH1023" i="2"/>
  <c r="BG1023" i="2"/>
  <c r="BF1023" i="2"/>
  <c r="T1023" i="2"/>
  <c r="R1023" i="2"/>
  <c r="P1023" i="2"/>
  <c r="BK1023" i="2"/>
  <c r="J1023" i="2"/>
  <c r="BE1023" i="2"/>
  <c r="BI1013" i="2"/>
  <c r="BH1013" i="2"/>
  <c r="BG1013" i="2"/>
  <c r="BF1013" i="2"/>
  <c r="T1013" i="2"/>
  <c r="R1013" i="2"/>
  <c r="P1013" i="2"/>
  <c r="BK1013" i="2"/>
  <c r="J1013" i="2"/>
  <c r="BE1013" i="2"/>
  <c r="BI1004" i="2"/>
  <c r="BH1004" i="2"/>
  <c r="BG1004" i="2"/>
  <c r="F32" i="2" s="1"/>
  <c r="BB52" i="1" s="1"/>
  <c r="BF1004" i="2"/>
  <c r="T1004" i="2"/>
  <c r="R1004" i="2"/>
  <c r="P1004" i="2"/>
  <c r="BK1004" i="2"/>
  <c r="J1004" i="2"/>
  <c r="BE1004" i="2" s="1"/>
  <c r="BI995" i="2"/>
  <c r="BH995" i="2"/>
  <c r="BG995" i="2"/>
  <c r="BF995" i="2"/>
  <c r="T995" i="2"/>
  <c r="R995" i="2"/>
  <c r="P995" i="2"/>
  <c r="BK995" i="2"/>
  <c r="J995" i="2"/>
  <c r="BE995" i="2"/>
  <c r="BI984" i="2"/>
  <c r="BH984" i="2"/>
  <c r="BG984" i="2"/>
  <c r="BF984" i="2"/>
  <c r="T984" i="2"/>
  <c r="R984" i="2"/>
  <c r="P984" i="2"/>
  <c r="P983" i="2"/>
  <c r="BK984" i="2"/>
  <c r="J984" i="2"/>
  <c r="BE984" i="2" s="1"/>
  <c r="BI976" i="2"/>
  <c r="BH976" i="2"/>
  <c r="BG976" i="2"/>
  <c r="BF976" i="2"/>
  <c r="T976" i="2"/>
  <c r="T968" i="2" s="1"/>
  <c r="R976" i="2"/>
  <c r="P976" i="2"/>
  <c r="BK976" i="2"/>
  <c r="J976" i="2"/>
  <c r="BE976" i="2"/>
  <c r="BI969" i="2"/>
  <c r="BH969" i="2"/>
  <c r="BG969" i="2"/>
  <c r="BF969" i="2"/>
  <c r="T969" i="2"/>
  <c r="R969" i="2"/>
  <c r="R968" i="2"/>
  <c r="P969" i="2"/>
  <c r="P968" i="2"/>
  <c r="BK969" i="2"/>
  <c r="BK968" i="2"/>
  <c r="J968" i="2" s="1"/>
  <c r="J71" i="2" s="1"/>
  <c r="J969" i="2"/>
  <c r="BE969" i="2"/>
  <c r="BI967" i="2"/>
  <c r="BH967" i="2"/>
  <c r="BG967" i="2"/>
  <c r="BF967" i="2"/>
  <c r="T967" i="2"/>
  <c r="R967" i="2"/>
  <c r="P967" i="2"/>
  <c r="BK967" i="2"/>
  <c r="J967" i="2"/>
  <c r="BE967" i="2"/>
  <c r="BI965" i="2"/>
  <c r="BH965" i="2"/>
  <c r="BG965" i="2"/>
  <c r="BF965" i="2"/>
  <c r="T965" i="2"/>
  <c r="R965" i="2"/>
  <c r="P965" i="2"/>
  <c r="BK965" i="2"/>
  <c r="J965" i="2"/>
  <c r="BE965" i="2"/>
  <c r="BI964" i="2"/>
  <c r="BH964" i="2"/>
  <c r="BG964" i="2"/>
  <c r="BF964" i="2"/>
  <c r="T964" i="2"/>
  <c r="R964" i="2"/>
  <c r="P964" i="2"/>
  <c r="BK964" i="2"/>
  <c r="J964" i="2"/>
  <c r="BE964" i="2"/>
  <c r="BI960" i="2"/>
  <c r="BH960" i="2"/>
  <c r="BG960" i="2"/>
  <c r="BF960" i="2"/>
  <c r="T960" i="2"/>
  <c r="R960" i="2"/>
  <c r="P960" i="2"/>
  <c r="BK960" i="2"/>
  <c r="J960" i="2"/>
  <c r="BE960" i="2"/>
  <c r="BI953" i="2"/>
  <c r="BH953" i="2"/>
  <c r="BG953" i="2"/>
  <c r="BF953" i="2"/>
  <c r="T953" i="2"/>
  <c r="R953" i="2"/>
  <c r="P953" i="2"/>
  <c r="BK953" i="2"/>
  <c r="J953" i="2"/>
  <c r="BE953" i="2"/>
  <c r="BI946" i="2"/>
  <c r="BH946" i="2"/>
  <c r="BG946" i="2"/>
  <c r="BF946" i="2"/>
  <c r="T946" i="2"/>
  <c r="R946" i="2"/>
  <c r="P946" i="2"/>
  <c r="BK946" i="2"/>
  <c r="J946" i="2"/>
  <c r="BE946" i="2"/>
  <c r="BI939" i="2"/>
  <c r="BH939" i="2"/>
  <c r="BG939" i="2"/>
  <c r="BF939" i="2"/>
  <c r="T939" i="2"/>
  <c r="R939" i="2"/>
  <c r="P939" i="2"/>
  <c r="BK939" i="2"/>
  <c r="J939" i="2"/>
  <c r="BE939" i="2"/>
  <c r="BI920" i="2"/>
  <c r="BH920" i="2"/>
  <c r="BG920" i="2"/>
  <c r="BF920" i="2"/>
  <c r="T920" i="2"/>
  <c r="R920" i="2"/>
  <c r="P920" i="2"/>
  <c r="BK920" i="2"/>
  <c r="J920" i="2"/>
  <c r="BE920" i="2"/>
  <c r="BI913" i="2"/>
  <c r="BH913" i="2"/>
  <c r="BG913" i="2"/>
  <c r="BF913" i="2"/>
  <c r="T913" i="2"/>
  <c r="R913" i="2"/>
  <c r="P913" i="2"/>
  <c r="BK913" i="2"/>
  <c r="J913" i="2"/>
  <c r="BE913" i="2"/>
  <c r="BI906" i="2"/>
  <c r="BH906" i="2"/>
  <c r="BG906" i="2"/>
  <c r="BF906" i="2"/>
  <c r="T906" i="2"/>
  <c r="R906" i="2"/>
  <c r="P906" i="2"/>
  <c r="BK906" i="2"/>
  <c r="J906" i="2"/>
  <c r="BE906" i="2"/>
  <c r="BI898" i="2"/>
  <c r="BH898" i="2"/>
  <c r="BG898" i="2"/>
  <c r="BF898" i="2"/>
  <c r="T898" i="2"/>
  <c r="R898" i="2"/>
  <c r="P898" i="2"/>
  <c r="BK898" i="2"/>
  <c r="J898" i="2"/>
  <c r="BE898" i="2"/>
  <c r="BI890" i="2"/>
  <c r="BH890" i="2"/>
  <c r="BG890" i="2"/>
  <c r="BF890" i="2"/>
  <c r="T890" i="2"/>
  <c r="R890" i="2"/>
  <c r="P890" i="2"/>
  <c r="BK890" i="2"/>
  <c r="J890" i="2"/>
  <c r="BE890" i="2"/>
  <c r="BI883" i="2"/>
  <c r="BH883" i="2"/>
  <c r="BG883" i="2"/>
  <c r="BF883" i="2"/>
  <c r="T883" i="2"/>
  <c r="R883" i="2"/>
  <c r="P883" i="2"/>
  <c r="BK883" i="2"/>
  <c r="J883" i="2"/>
  <c r="BE883" i="2"/>
  <c r="BI876" i="2"/>
  <c r="BH876" i="2"/>
  <c r="BG876" i="2"/>
  <c r="BF876" i="2"/>
  <c r="T876" i="2"/>
  <c r="R876" i="2"/>
  <c r="P876" i="2"/>
  <c r="BK876" i="2"/>
  <c r="J876" i="2"/>
  <c r="BE876" i="2"/>
  <c r="BI869" i="2"/>
  <c r="BH869" i="2"/>
  <c r="BG869" i="2"/>
  <c r="BF869" i="2"/>
  <c r="T869" i="2"/>
  <c r="R869" i="2"/>
  <c r="P869" i="2"/>
  <c r="BK869" i="2"/>
  <c r="J869" i="2"/>
  <c r="BE869" i="2"/>
  <c r="BI868" i="2"/>
  <c r="BH868" i="2"/>
  <c r="BG868" i="2"/>
  <c r="BF868" i="2"/>
  <c r="T868" i="2"/>
  <c r="R868" i="2"/>
  <c r="R859" i="2" s="1"/>
  <c r="P868" i="2"/>
  <c r="BK868" i="2"/>
  <c r="J868" i="2"/>
  <c r="BE868" i="2"/>
  <c r="BI867" i="2"/>
  <c r="BH867" i="2"/>
  <c r="BG867" i="2"/>
  <c r="BF867" i="2"/>
  <c r="T867" i="2"/>
  <c r="R867" i="2"/>
  <c r="P867" i="2"/>
  <c r="BK867" i="2"/>
  <c r="BK859" i="2" s="1"/>
  <c r="J859" i="2" s="1"/>
  <c r="J70" i="2" s="1"/>
  <c r="J867" i="2"/>
  <c r="BE867" i="2"/>
  <c r="BI860" i="2"/>
  <c r="BH860" i="2"/>
  <c r="BG860" i="2"/>
  <c r="BF860" i="2"/>
  <c r="T860" i="2"/>
  <c r="T859" i="2"/>
  <c r="R860" i="2"/>
  <c r="P860" i="2"/>
  <c r="P859" i="2"/>
  <c r="BK860" i="2"/>
  <c r="J860" i="2"/>
  <c r="BE860" i="2" s="1"/>
  <c r="BI857" i="2"/>
  <c r="BH857" i="2"/>
  <c r="BG857" i="2"/>
  <c r="BF857" i="2"/>
  <c r="T857" i="2"/>
  <c r="R857" i="2"/>
  <c r="P857" i="2"/>
  <c r="BK857" i="2"/>
  <c r="J857" i="2"/>
  <c r="BE857" i="2"/>
  <c r="BI855" i="2"/>
  <c r="BH855" i="2"/>
  <c r="BG855" i="2"/>
  <c r="BF855" i="2"/>
  <c r="T855" i="2"/>
  <c r="R855" i="2"/>
  <c r="P855" i="2"/>
  <c r="BK855" i="2"/>
  <c r="J855" i="2"/>
  <c r="BE855" i="2"/>
  <c r="BI840" i="2"/>
  <c r="BH840" i="2"/>
  <c r="BG840" i="2"/>
  <c r="BF840" i="2"/>
  <c r="T840" i="2"/>
  <c r="R840" i="2"/>
  <c r="P840" i="2"/>
  <c r="BK840" i="2"/>
  <c r="J840" i="2"/>
  <c r="BE840" i="2"/>
  <c r="BI810" i="2"/>
  <c r="BH810" i="2"/>
  <c r="BG810" i="2"/>
  <c r="BF810" i="2"/>
  <c r="T810" i="2"/>
  <c r="R810" i="2"/>
  <c r="P810" i="2"/>
  <c r="BK810" i="2"/>
  <c r="J810" i="2"/>
  <c r="BE810" i="2"/>
  <c r="BI808" i="2"/>
  <c r="BH808" i="2"/>
  <c r="BG808" i="2"/>
  <c r="BF808" i="2"/>
  <c r="T808" i="2"/>
  <c r="R808" i="2"/>
  <c r="P808" i="2"/>
  <c r="BK808" i="2"/>
  <c r="J808" i="2"/>
  <c r="BE808" i="2"/>
  <c r="BI793" i="2"/>
  <c r="BH793" i="2"/>
  <c r="BG793" i="2"/>
  <c r="BF793" i="2"/>
  <c r="T793" i="2"/>
  <c r="R793" i="2"/>
  <c r="P793" i="2"/>
  <c r="P775" i="2" s="1"/>
  <c r="BK793" i="2"/>
  <c r="J793" i="2"/>
  <c r="BE793" i="2"/>
  <c r="BI791" i="2"/>
  <c r="BH791" i="2"/>
  <c r="BG791" i="2"/>
  <c r="BF791" i="2"/>
  <c r="T791" i="2"/>
  <c r="T775" i="2" s="1"/>
  <c r="R791" i="2"/>
  <c r="P791" i="2"/>
  <c r="BK791" i="2"/>
  <c r="J791" i="2"/>
  <c r="BE791" i="2"/>
  <c r="BI776" i="2"/>
  <c r="BH776" i="2"/>
  <c r="BG776" i="2"/>
  <c r="BF776" i="2"/>
  <c r="T776" i="2"/>
  <c r="R776" i="2"/>
  <c r="R775" i="2"/>
  <c r="P776" i="2"/>
  <c r="BK776" i="2"/>
  <c r="BK775" i="2"/>
  <c r="J775" i="2" s="1"/>
  <c r="J69" i="2" s="1"/>
  <c r="J776" i="2"/>
  <c r="BE776" i="2"/>
  <c r="BI773" i="2"/>
  <c r="BH773" i="2"/>
  <c r="BG773" i="2"/>
  <c r="BF773" i="2"/>
  <c r="T773" i="2"/>
  <c r="R773" i="2"/>
  <c r="P773" i="2"/>
  <c r="BK773" i="2"/>
  <c r="J773" i="2"/>
  <c r="BE773" i="2"/>
  <c r="BI771" i="2"/>
  <c r="BH771" i="2"/>
  <c r="BG771" i="2"/>
  <c r="BF771" i="2"/>
  <c r="T771" i="2"/>
  <c r="R771" i="2"/>
  <c r="P771" i="2"/>
  <c r="BK771" i="2"/>
  <c r="J771" i="2"/>
  <c r="BE771" i="2"/>
  <c r="BI757" i="2"/>
  <c r="BH757" i="2"/>
  <c r="BG757" i="2"/>
  <c r="BF757" i="2"/>
  <c r="T757" i="2"/>
  <c r="R757" i="2"/>
  <c r="P757" i="2"/>
  <c r="P737" i="2" s="1"/>
  <c r="BK757" i="2"/>
  <c r="J757" i="2"/>
  <c r="BE757" i="2"/>
  <c r="BI747" i="2"/>
  <c r="BH747" i="2"/>
  <c r="BG747" i="2"/>
  <c r="BF747" i="2"/>
  <c r="T747" i="2"/>
  <c r="T737" i="2" s="1"/>
  <c r="R747" i="2"/>
  <c r="P747" i="2"/>
  <c r="BK747" i="2"/>
  <c r="J747" i="2"/>
  <c r="BE747" i="2"/>
  <c r="BI738" i="2"/>
  <c r="BH738" i="2"/>
  <c r="BG738" i="2"/>
  <c r="BF738" i="2"/>
  <c r="T738" i="2"/>
  <c r="R738" i="2"/>
  <c r="R737" i="2"/>
  <c r="P738" i="2"/>
  <c r="BK738" i="2"/>
  <c r="BK737" i="2"/>
  <c r="J737" i="2" s="1"/>
  <c r="J68" i="2" s="1"/>
  <c r="J738" i="2"/>
  <c r="BE738" i="2"/>
  <c r="BI735" i="2"/>
  <c r="BH735" i="2"/>
  <c r="BG735" i="2"/>
  <c r="BF735" i="2"/>
  <c r="T735" i="2"/>
  <c r="R735" i="2"/>
  <c r="P735" i="2"/>
  <c r="BK735" i="2"/>
  <c r="J735" i="2"/>
  <c r="BE735" i="2"/>
  <c r="BI733" i="2"/>
  <c r="BH733" i="2"/>
  <c r="BG733" i="2"/>
  <c r="BF733" i="2"/>
  <c r="T733" i="2"/>
  <c r="R733" i="2"/>
  <c r="P733" i="2"/>
  <c r="BK733" i="2"/>
  <c r="J733" i="2"/>
  <c r="BE733" i="2"/>
  <c r="BI730" i="2"/>
  <c r="BH730" i="2"/>
  <c r="BG730" i="2"/>
  <c r="BF730" i="2"/>
  <c r="T730" i="2"/>
  <c r="R730" i="2"/>
  <c r="P730" i="2"/>
  <c r="BK730" i="2"/>
  <c r="J730" i="2"/>
  <c r="BE730" i="2"/>
  <c r="BI716" i="2"/>
  <c r="BH716" i="2"/>
  <c r="BG716" i="2"/>
  <c r="BF716" i="2"/>
  <c r="T716" i="2"/>
  <c r="R716" i="2"/>
  <c r="P716" i="2"/>
  <c r="BK716" i="2"/>
  <c r="J716" i="2"/>
  <c r="BE716" i="2"/>
  <c r="BI703" i="2"/>
  <c r="BH703" i="2"/>
  <c r="BG703" i="2"/>
  <c r="BF703" i="2"/>
  <c r="T703" i="2"/>
  <c r="R703" i="2"/>
  <c r="P703" i="2"/>
  <c r="P686" i="2" s="1"/>
  <c r="BK703" i="2"/>
  <c r="J703" i="2"/>
  <c r="BE703" i="2"/>
  <c r="BI701" i="2"/>
  <c r="BH701" i="2"/>
  <c r="BG701" i="2"/>
  <c r="BF701" i="2"/>
  <c r="T701" i="2"/>
  <c r="T686" i="2" s="1"/>
  <c r="R701" i="2"/>
  <c r="P701" i="2"/>
  <c r="BK701" i="2"/>
  <c r="J701" i="2"/>
  <c r="BE701" i="2"/>
  <c r="BI687" i="2"/>
  <c r="BH687" i="2"/>
  <c r="BG687" i="2"/>
  <c r="BF687" i="2"/>
  <c r="T687" i="2"/>
  <c r="R687" i="2"/>
  <c r="R686" i="2"/>
  <c r="P687" i="2"/>
  <c r="BK687" i="2"/>
  <c r="BK686" i="2"/>
  <c r="J686" i="2" s="1"/>
  <c r="J67" i="2" s="1"/>
  <c r="J687" i="2"/>
  <c r="BE687" i="2"/>
  <c r="BI684" i="2"/>
  <c r="BH684" i="2"/>
  <c r="BG684" i="2"/>
  <c r="BF684" i="2"/>
  <c r="T684" i="2"/>
  <c r="R684" i="2"/>
  <c r="P684" i="2"/>
  <c r="BK684" i="2"/>
  <c r="J684" i="2"/>
  <c r="BE684" i="2"/>
  <c r="BI682" i="2"/>
  <c r="BH682" i="2"/>
  <c r="BG682" i="2"/>
  <c r="BF682" i="2"/>
  <c r="T682" i="2"/>
  <c r="R682" i="2"/>
  <c r="R655" i="2" s="1"/>
  <c r="P682" i="2"/>
  <c r="BK682" i="2"/>
  <c r="J682" i="2"/>
  <c r="BE682" i="2"/>
  <c r="BI669" i="2"/>
  <c r="BH669" i="2"/>
  <c r="BG669" i="2"/>
  <c r="BF669" i="2"/>
  <c r="T669" i="2"/>
  <c r="R669" i="2"/>
  <c r="P669" i="2"/>
  <c r="P655" i="2" s="1"/>
  <c r="BK669" i="2"/>
  <c r="J669" i="2"/>
  <c r="BE669" i="2"/>
  <c r="BI656" i="2"/>
  <c r="BH656" i="2"/>
  <c r="BG656" i="2"/>
  <c r="BF656" i="2"/>
  <c r="T656" i="2"/>
  <c r="T655" i="2"/>
  <c r="R656" i="2"/>
  <c r="P656" i="2"/>
  <c r="BK656" i="2"/>
  <c r="BK655" i="2" s="1"/>
  <c r="J656" i="2"/>
  <c r="BE656" i="2"/>
  <c r="BI652" i="2"/>
  <c r="BH652" i="2"/>
  <c r="BG652" i="2"/>
  <c r="BF652" i="2"/>
  <c r="T652" i="2"/>
  <c r="R652" i="2"/>
  <c r="P652" i="2"/>
  <c r="BK652" i="2"/>
  <c r="BK650" i="2" s="1"/>
  <c r="J650" i="2" s="1"/>
  <c r="J64" i="2" s="1"/>
  <c r="J652" i="2"/>
  <c r="BE652" i="2"/>
  <c r="BI651" i="2"/>
  <c r="BH651" i="2"/>
  <c r="BG651" i="2"/>
  <c r="BF651" i="2"/>
  <c r="T651" i="2"/>
  <c r="T650" i="2"/>
  <c r="R651" i="2"/>
  <c r="R650" i="2"/>
  <c r="P651" i="2"/>
  <c r="P650" i="2"/>
  <c r="BK651" i="2"/>
  <c r="J651" i="2"/>
  <c r="BE651" i="2" s="1"/>
  <c r="BI649" i="2"/>
  <c r="BH649" i="2"/>
  <c r="BG649" i="2"/>
  <c r="BF649" i="2"/>
  <c r="T649" i="2"/>
  <c r="R649" i="2"/>
  <c r="P649" i="2"/>
  <c r="BK649" i="2"/>
  <c r="J649" i="2"/>
  <c r="BE649" i="2"/>
  <c r="BI647" i="2"/>
  <c r="BH647" i="2"/>
  <c r="BG647" i="2"/>
  <c r="BF647" i="2"/>
  <c r="T647" i="2"/>
  <c r="R647" i="2"/>
  <c r="P647" i="2"/>
  <c r="P643" i="2" s="1"/>
  <c r="BK647" i="2"/>
  <c r="J647" i="2"/>
  <c r="BE647" i="2"/>
  <c r="BI645" i="2"/>
  <c r="BH645" i="2"/>
  <c r="BG645" i="2"/>
  <c r="BF645" i="2"/>
  <c r="T645" i="2"/>
  <c r="T643" i="2" s="1"/>
  <c r="R645" i="2"/>
  <c r="P645" i="2"/>
  <c r="BK645" i="2"/>
  <c r="J645" i="2"/>
  <c r="BE645" i="2"/>
  <c r="BI644" i="2"/>
  <c r="BH644" i="2"/>
  <c r="BG644" i="2"/>
  <c r="BF644" i="2"/>
  <c r="T644" i="2"/>
  <c r="R644" i="2"/>
  <c r="R643" i="2"/>
  <c r="P644" i="2"/>
  <c r="BK644" i="2"/>
  <c r="BK643" i="2"/>
  <c r="J643" i="2" s="1"/>
  <c r="J63" i="2" s="1"/>
  <c r="J644" i="2"/>
  <c r="BE644" i="2"/>
  <c r="BI635" i="2"/>
  <c r="BH635" i="2"/>
  <c r="BG635" i="2"/>
  <c r="BF635" i="2"/>
  <c r="T635" i="2"/>
  <c r="R635" i="2"/>
  <c r="P635" i="2"/>
  <c r="BK635" i="2"/>
  <c r="J635" i="2"/>
  <c r="BE635" i="2"/>
  <c r="BI630" i="2"/>
  <c r="BH630" i="2"/>
  <c r="BG630" i="2"/>
  <c r="BF630" i="2"/>
  <c r="T630" i="2"/>
  <c r="R630" i="2"/>
  <c r="P630" i="2"/>
  <c r="BK630" i="2"/>
  <c r="J630" i="2"/>
  <c r="BE630" i="2"/>
  <c r="BI622" i="2"/>
  <c r="BH622" i="2"/>
  <c r="BG622" i="2"/>
  <c r="BF622" i="2"/>
  <c r="T622" i="2"/>
  <c r="R622" i="2"/>
  <c r="P622" i="2"/>
  <c r="BK622" i="2"/>
  <c r="J622" i="2"/>
  <c r="BE622" i="2"/>
  <c r="BI614" i="2"/>
  <c r="BH614" i="2"/>
  <c r="BG614" i="2"/>
  <c r="BF614" i="2"/>
  <c r="T614" i="2"/>
  <c r="R614" i="2"/>
  <c r="R595" i="2" s="1"/>
  <c r="P614" i="2"/>
  <c r="BK614" i="2"/>
  <c r="J614" i="2"/>
  <c r="BE614" i="2"/>
  <c r="BI604" i="2"/>
  <c r="BH604" i="2"/>
  <c r="BG604" i="2"/>
  <c r="BF604" i="2"/>
  <c r="T604" i="2"/>
  <c r="R604" i="2"/>
  <c r="P604" i="2"/>
  <c r="BK604" i="2"/>
  <c r="BK595" i="2" s="1"/>
  <c r="J595" i="2" s="1"/>
  <c r="J62" i="2" s="1"/>
  <c r="J604" i="2"/>
  <c r="BE604" i="2"/>
  <c r="BI596" i="2"/>
  <c r="BH596" i="2"/>
  <c r="BG596" i="2"/>
  <c r="BF596" i="2"/>
  <c r="T596" i="2"/>
  <c r="T595" i="2"/>
  <c r="R596" i="2"/>
  <c r="P596" i="2"/>
  <c r="P595" i="2"/>
  <c r="BK596" i="2"/>
  <c r="J596" i="2"/>
  <c r="BE596" i="2" s="1"/>
  <c r="BI589" i="2"/>
  <c r="BH589" i="2"/>
  <c r="BG589" i="2"/>
  <c r="BF589" i="2"/>
  <c r="T589" i="2"/>
  <c r="T582" i="2" s="1"/>
  <c r="R589" i="2"/>
  <c r="P589" i="2"/>
  <c r="BK589" i="2"/>
  <c r="J589" i="2"/>
  <c r="BE589" i="2"/>
  <c r="BI583" i="2"/>
  <c r="BH583" i="2"/>
  <c r="BG583" i="2"/>
  <c r="BF583" i="2"/>
  <c r="T583" i="2"/>
  <c r="R583" i="2"/>
  <c r="R582" i="2"/>
  <c r="P583" i="2"/>
  <c r="P582" i="2"/>
  <c r="BK583" i="2"/>
  <c r="BK582" i="2"/>
  <c r="J582" i="2" s="1"/>
  <c r="J61" i="2" s="1"/>
  <c r="J583" i="2"/>
  <c r="BE583" i="2"/>
  <c r="BI580" i="2"/>
  <c r="BH580" i="2"/>
  <c r="BG580" i="2"/>
  <c r="BF580" i="2"/>
  <c r="T580" i="2"/>
  <c r="R580" i="2"/>
  <c r="P580" i="2"/>
  <c r="BK580" i="2"/>
  <c r="J580" i="2"/>
  <c r="BE580" i="2"/>
  <c r="BI571" i="2"/>
  <c r="BH571" i="2"/>
  <c r="BG571" i="2"/>
  <c r="BF571" i="2"/>
  <c r="T571" i="2"/>
  <c r="R571" i="2"/>
  <c r="P571" i="2"/>
  <c r="BK571" i="2"/>
  <c r="J571" i="2"/>
  <c r="BE571" i="2"/>
  <c r="BI563" i="2"/>
  <c r="BH563" i="2"/>
  <c r="BG563" i="2"/>
  <c r="BF563" i="2"/>
  <c r="T563" i="2"/>
  <c r="R563" i="2"/>
  <c r="P563" i="2"/>
  <c r="BK563" i="2"/>
  <c r="J563" i="2"/>
  <c r="BE563" i="2"/>
  <c r="BI551" i="2"/>
  <c r="BH551" i="2"/>
  <c r="BG551" i="2"/>
  <c r="BF551" i="2"/>
  <c r="T551" i="2"/>
  <c r="R551" i="2"/>
  <c r="P551" i="2"/>
  <c r="BK551" i="2"/>
  <c r="J551" i="2"/>
  <c r="BE551" i="2"/>
  <c r="BI544" i="2"/>
  <c r="BH544" i="2"/>
  <c r="BG544" i="2"/>
  <c r="BF544" i="2"/>
  <c r="T544" i="2"/>
  <c r="R544" i="2"/>
  <c r="P544" i="2"/>
  <c r="BK544" i="2"/>
  <c r="J544" i="2"/>
  <c r="BE544" i="2"/>
  <c r="BI536" i="2"/>
  <c r="BH536" i="2"/>
  <c r="BG536" i="2"/>
  <c r="BF536" i="2"/>
  <c r="T536" i="2"/>
  <c r="R536" i="2"/>
  <c r="P536" i="2"/>
  <c r="BK536" i="2"/>
  <c r="J536" i="2"/>
  <c r="BE536" i="2"/>
  <c r="BI524" i="2"/>
  <c r="BH524" i="2"/>
  <c r="BG524" i="2"/>
  <c r="BF524" i="2"/>
  <c r="T524" i="2"/>
  <c r="R524" i="2"/>
  <c r="P524" i="2"/>
  <c r="BK524" i="2"/>
  <c r="J524" i="2"/>
  <c r="BE524" i="2"/>
  <c r="BI511" i="2"/>
  <c r="BH511" i="2"/>
  <c r="BG511" i="2"/>
  <c r="BF511" i="2"/>
  <c r="T511" i="2"/>
  <c r="R511" i="2"/>
  <c r="P511" i="2"/>
  <c r="BK511" i="2"/>
  <c r="J511" i="2"/>
  <c r="BE511" i="2"/>
  <c r="BI510" i="2"/>
  <c r="BH510" i="2"/>
  <c r="BG510" i="2"/>
  <c r="BF510" i="2"/>
  <c r="T510" i="2"/>
  <c r="R510" i="2"/>
  <c r="P510" i="2"/>
  <c r="BK510" i="2"/>
  <c r="J510" i="2"/>
  <c r="BE510" i="2"/>
  <c r="BI501" i="2"/>
  <c r="BH501" i="2"/>
  <c r="BG501" i="2"/>
  <c r="BF501" i="2"/>
  <c r="T501" i="2"/>
  <c r="R501" i="2"/>
  <c r="P501" i="2"/>
  <c r="BK501" i="2"/>
  <c r="J501" i="2"/>
  <c r="BE501" i="2"/>
  <c r="BI462" i="2"/>
  <c r="BH462" i="2"/>
  <c r="BG462" i="2"/>
  <c r="BF462" i="2"/>
  <c r="T462" i="2"/>
  <c r="R462" i="2"/>
  <c r="P462" i="2"/>
  <c r="BK462" i="2"/>
  <c r="J462" i="2"/>
  <c r="BE462" i="2"/>
  <c r="BI450" i="2"/>
  <c r="BH450" i="2"/>
  <c r="BG450" i="2"/>
  <c r="BF450" i="2"/>
  <c r="T450" i="2"/>
  <c r="R450" i="2"/>
  <c r="P450" i="2"/>
  <c r="BK450" i="2"/>
  <c r="J450" i="2"/>
  <c r="BE450" i="2"/>
  <c r="BI434" i="2"/>
  <c r="BH434" i="2"/>
  <c r="BG434" i="2"/>
  <c r="BF434" i="2"/>
  <c r="T434" i="2"/>
  <c r="R434" i="2"/>
  <c r="P434" i="2"/>
  <c r="BK434" i="2"/>
  <c r="J434" i="2"/>
  <c r="BE434" i="2"/>
  <c r="BI415" i="2"/>
  <c r="BH415" i="2"/>
  <c r="BG415" i="2"/>
  <c r="BF415" i="2"/>
  <c r="T415" i="2"/>
  <c r="R415" i="2"/>
  <c r="P415" i="2"/>
  <c r="BK415" i="2"/>
  <c r="J415" i="2"/>
  <c r="BE415" i="2"/>
  <c r="BI394" i="2"/>
  <c r="BH394" i="2"/>
  <c r="BG394" i="2"/>
  <c r="BF394" i="2"/>
  <c r="T394" i="2"/>
  <c r="R394" i="2"/>
  <c r="P394" i="2"/>
  <c r="BK394" i="2"/>
  <c r="J394" i="2"/>
  <c r="BE394" i="2"/>
  <c r="BI373" i="2"/>
  <c r="BH373" i="2"/>
  <c r="BG373" i="2"/>
  <c r="BF373" i="2"/>
  <c r="T373" i="2"/>
  <c r="R373" i="2"/>
  <c r="P373" i="2"/>
  <c r="BK373" i="2"/>
  <c r="J373" i="2"/>
  <c r="BE373" i="2"/>
  <c r="BI366" i="2"/>
  <c r="BH366" i="2"/>
  <c r="BG366" i="2"/>
  <c r="BF366" i="2"/>
  <c r="T366" i="2"/>
  <c r="R366" i="2"/>
  <c r="P366" i="2"/>
  <c r="BK366" i="2"/>
  <c r="J366" i="2"/>
  <c r="BE366" i="2"/>
  <c r="BI365" i="2"/>
  <c r="BH365" i="2"/>
  <c r="BG365" i="2"/>
  <c r="BF365" i="2"/>
  <c r="T365" i="2"/>
  <c r="R365" i="2"/>
  <c r="P365" i="2"/>
  <c r="BK365" i="2"/>
  <c r="J365" i="2"/>
  <c r="BE365" i="2"/>
  <c r="BI352" i="2"/>
  <c r="BH352" i="2"/>
  <c r="BG352" i="2"/>
  <c r="BF352" i="2"/>
  <c r="T352" i="2"/>
  <c r="R352" i="2"/>
  <c r="P352" i="2"/>
  <c r="BK352" i="2"/>
  <c r="J352" i="2"/>
  <c r="BE352" i="2"/>
  <c r="BI348" i="2"/>
  <c r="BH348" i="2"/>
  <c r="BG348" i="2"/>
  <c r="BF348" i="2"/>
  <c r="T348" i="2"/>
  <c r="R348" i="2"/>
  <c r="P348" i="2"/>
  <c r="BK348" i="2"/>
  <c r="J348" i="2"/>
  <c r="BE348" i="2"/>
  <c r="BI327" i="2"/>
  <c r="BH327" i="2"/>
  <c r="BG327" i="2"/>
  <c r="BF327" i="2"/>
  <c r="T327" i="2"/>
  <c r="R327" i="2"/>
  <c r="P327" i="2"/>
  <c r="BK327" i="2"/>
  <c r="J327" i="2"/>
  <c r="BE327" i="2"/>
  <c r="BI307" i="2"/>
  <c r="BH307" i="2"/>
  <c r="BG307" i="2"/>
  <c r="BF307" i="2"/>
  <c r="T307" i="2"/>
  <c r="R307" i="2"/>
  <c r="P307" i="2"/>
  <c r="BK307" i="2"/>
  <c r="J307" i="2"/>
  <c r="BE307" i="2"/>
  <c r="BI304" i="2"/>
  <c r="BH304" i="2"/>
  <c r="BG304" i="2"/>
  <c r="BF304" i="2"/>
  <c r="T304" i="2"/>
  <c r="R304" i="2"/>
  <c r="P304" i="2"/>
  <c r="BK304" i="2"/>
  <c r="J304" i="2"/>
  <c r="BE304" i="2"/>
  <c r="BI282" i="2"/>
  <c r="BH282" i="2"/>
  <c r="BG282" i="2"/>
  <c r="BF282" i="2"/>
  <c r="T282" i="2"/>
  <c r="R282" i="2"/>
  <c r="P282" i="2"/>
  <c r="BK282" i="2"/>
  <c r="J282" i="2"/>
  <c r="BE282" i="2"/>
  <c r="BI245" i="2"/>
  <c r="BH245" i="2"/>
  <c r="BG245" i="2"/>
  <c r="BF245" i="2"/>
  <c r="T245" i="2"/>
  <c r="R245" i="2"/>
  <c r="P245" i="2"/>
  <c r="BK245" i="2"/>
  <c r="J245" i="2"/>
  <c r="BE245" i="2"/>
  <c r="BI242" i="2"/>
  <c r="BH242" i="2"/>
  <c r="BG242" i="2"/>
  <c r="BF242" i="2"/>
  <c r="T242" i="2"/>
  <c r="R242" i="2"/>
  <c r="R168" i="2" s="1"/>
  <c r="P242" i="2"/>
  <c r="BK242" i="2"/>
  <c r="J242" i="2"/>
  <c r="BE242" i="2"/>
  <c r="BI205" i="2"/>
  <c r="BH205" i="2"/>
  <c r="BG205" i="2"/>
  <c r="BF205" i="2"/>
  <c r="T205" i="2"/>
  <c r="R205" i="2"/>
  <c r="P205" i="2"/>
  <c r="BK205" i="2"/>
  <c r="BK168" i="2" s="1"/>
  <c r="J168" i="2" s="1"/>
  <c r="J60" i="2" s="1"/>
  <c r="J205" i="2"/>
  <c r="BE205" i="2"/>
  <c r="BI169" i="2"/>
  <c r="BH169" i="2"/>
  <c r="BG169" i="2"/>
  <c r="BF169" i="2"/>
  <c r="T169" i="2"/>
  <c r="T168" i="2"/>
  <c r="R169" i="2"/>
  <c r="P169" i="2"/>
  <c r="P168" i="2"/>
  <c r="BK169" i="2"/>
  <c r="J169" i="2"/>
  <c r="BE169" i="2" s="1"/>
  <c r="BI161" i="2"/>
  <c r="BH161" i="2"/>
  <c r="BG161" i="2"/>
  <c r="BF161" i="2"/>
  <c r="T161" i="2"/>
  <c r="T152" i="2" s="1"/>
  <c r="R161" i="2"/>
  <c r="P161" i="2"/>
  <c r="BK161" i="2"/>
  <c r="J161" i="2"/>
  <c r="BE161" i="2"/>
  <c r="BI153" i="2"/>
  <c r="BH153" i="2"/>
  <c r="BG153" i="2"/>
  <c r="BF153" i="2"/>
  <c r="T153" i="2"/>
  <c r="R153" i="2"/>
  <c r="R152" i="2"/>
  <c r="P153" i="2"/>
  <c r="P152" i="2"/>
  <c r="BK153" i="2"/>
  <c r="BK152" i="2"/>
  <c r="J152" i="2" s="1"/>
  <c r="J59" i="2" s="1"/>
  <c r="J153" i="2"/>
  <c r="BE153" i="2"/>
  <c r="BI146" i="2"/>
  <c r="BH146" i="2"/>
  <c r="BG146" i="2"/>
  <c r="BF146" i="2"/>
  <c r="T146" i="2"/>
  <c r="R146" i="2"/>
  <c r="P146" i="2"/>
  <c r="BK146" i="2"/>
  <c r="J146" i="2"/>
  <c r="BE146" i="2"/>
  <c r="BI140" i="2"/>
  <c r="BH140" i="2"/>
  <c r="BG140" i="2"/>
  <c r="BF140" i="2"/>
  <c r="T140" i="2"/>
  <c r="R140" i="2"/>
  <c r="P140" i="2"/>
  <c r="BK140" i="2"/>
  <c r="J140" i="2"/>
  <c r="BE140" i="2"/>
  <c r="BI139" i="2"/>
  <c r="BH139" i="2"/>
  <c r="BG139" i="2"/>
  <c r="BF139" i="2"/>
  <c r="T139" i="2"/>
  <c r="R139" i="2"/>
  <c r="P139" i="2"/>
  <c r="BK139" i="2"/>
  <c r="J139" i="2"/>
  <c r="BE139" i="2"/>
  <c r="BI132" i="2"/>
  <c r="BH132" i="2"/>
  <c r="BG132" i="2"/>
  <c r="BF132" i="2"/>
  <c r="T132" i="2"/>
  <c r="R132" i="2"/>
  <c r="P132" i="2"/>
  <c r="BK132" i="2"/>
  <c r="J132" i="2"/>
  <c r="BE132" i="2"/>
  <c r="BI126" i="2"/>
  <c r="BH126" i="2"/>
  <c r="BG126" i="2"/>
  <c r="BF126" i="2"/>
  <c r="T126" i="2"/>
  <c r="R126" i="2"/>
  <c r="P126" i="2"/>
  <c r="BK126" i="2"/>
  <c r="J126" i="2"/>
  <c r="BE126" i="2"/>
  <c r="BI119" i="2"/>
  <c r="BH119" i="2"/>
  <c r="BG119" i="2"/>
  <c r="BF119" i="2"/>
  <c r="T119" i="2"/>
  <c r="R119" i="2"/>
  <c r="P119" i="2"/>
  <c r="BK119" i="2"/>
  <c r="J119" i="2"/>
  <c r="BE119" i="2"/>
  <c r="BI112" i="2"/>
  <c r="BH112" i="2"/>
  <c r="BG112" i="2"/>
  <c r="BF112" i="2"/>
  <c r="T112" i="2"/>
  <c r="R112" i="2"/>
  <c r="P112" i="2"/>
  <c r="BK112" i="2"/>
  <c r="J112" i="2"/>
  <c r="BE112" i="2"/>
  <c r="BI105" i="2"/>
  <c r="BH105" i="2"/>
  <c r="BG105" i="2"/>
  <c r="BF105" i="2"/>
  <c r="T105" i="2"/>
  <c r="R105" i="2"/>
  <c r="P105" i="2"/>
  <c r="BK105" i="2"/>
  <c r="J105" i="2"/>
  <c r="BE105" i="2"/>
  <c r="BI99" i="2"/>
  <c r="BH99" i="2"/>
  <c r="BG99" i="2"/>
  <c r="BF99" i="2"/>
  <c r="T99" i="2"/>
  <c r="T98" i="2"/>
  <c r="R99" i="2"/>
  <c r="R98" i="2"/>
  <c r="R97" i="2" s="1"/>
  <c r="P99" i="2"/>
  <c r="P98" i="2"/>
  <c r="P97" i="2" s="1"/>
  <c r="BK99" i="2"/>
  <c r="BK98" i="2" s="1"/>
  <c r="J99" i="2"/>
  <c r="BE99" i="2"/>
  <c r="J92" i="2"/>
  <c r="F92" i="2"/>
  <c r="F90" i="2"/>
  <c r="E88" i="2"/>
  <c r="J51" i="2"/>
  <c r="F51" i="2"/>
  <c r="F49" i="2"/>
  <c r="E47" i="2"/>
  <c r="J18" i="2"/>
  <c r="E18" i="2"/>
  <c r="F93" i="2" s="1"/>
  <c r="J17" i="2"/>
  <c r="J12" i="2"/>
  <c r="J90" i="2" s="1"/>
  <c r="E7" i="2"/>
  <c r="E45" i="2" s="1"/>
  <c r="E86" i="2"/>
  <c r="AS51" i="1"/>
  <c r="L47" i="1"/>
  <c r="AM46" i="1"/>
  <c r="L46" i="1"/>
  <c r="AM44" i="1"/>
  <c r="L44" i="1"/>
  <c r="L42" i="1"/>
  <c r="L41" i="1"/>
  <c r="F30" i="2" l="1"/>
  <c r="AZ52" i="1" s="1"/>
  <c r="F33" i="2"/>
  <c r="BC52" i="1" s="1"/>
  <c r="T983" i="2"/>
  <c r="F31" i="2"/>
  <c r="BA52" i="1" s="1"/>
  <c r="BK983" i="2"/>
  <c r="J983" i="2" s="1"/>
  <c r="J72" i="2" s="1"/>
  <c r="P654" i="2"/>
  <c r="P96" i="2" s="1"/>
  <c r="AU52" i="1" s="1"/>
  <c r="J31" i="2"/>
  <c r="AW52" i="1" s="1"/>
  <c r="R983" i="2"/>
  <c r="R654" i="2" s="1"/>
  <c r="R96" i="2" s="1"/>
  <c r="F34" i="2"/>
  <c r="BD52" i="1" s="1"/>
  <c r="BD51" i="1" s="1"/>
  <c r="W30" i="1" s="1"/>
  <c r="J30" i="2"/>
  <c r="AV52" i="1" s="1"/>
  <c r="J30" i="4"/>
  <c r="AV54" i="1" s="1"/>
  <c r="AT54" i="1" s="1"/>
  <c r="F30" i="4"/>
  <c r="AZ54" i="1" s="1"/>
  <c r="AZ51" i="1" s="1"/>
  <c r="BC51" i="1"/>
  <c r="BK97" i="2"/>
  <c r="J98" i="2"/>
  <c r="J58" i="2" s="1"/>
  <c r="BB51" i="1"/>
  <c r="J655" i="2"/>
  <c r="J66" i="2" s="1"/>
  <c r="BK654" i="2"/>
  <c r="J654" i="2" s="1"/>
  <c r="J65" i="2" s="1"/>
  <c r="T97" i="2"/>
  <c r="T654" i="2"/>
  <c r="J30" i="3"/>
  <c r="AV53" i="1" s="1"/>
  <c r="AT53" i="1" s="1"/>
  <c r="T80" i="3"/>
  <c r="J85" i="5"/>
  <c r="J57" i="5" s="1"/>
  <c r="BK84" i="5"/>
  <c r="J84" i="5" s="1"/>
  <c r="R82" i="4"/>
  <c r="R81" i="4" s="1"/>
  <c r="F31" i="4"/>
  <c r="BA54" i="1" s="1"/>
  <c r="F33" i="4"/>
  <c r="BC54" i="1" s="1"/>
  <c r="J30" i="5"/>
  <c r="AV55" i="1" s="1"/>
  <c r="AT55" i="1" s="1"/>
  <c r="F30" i="5"/>
  <c r="AZ55" i="1" s="1"/>
  <c r="T86" i="5"/>
  <c r="T85" i="5" s="1"/>
  <c r="T84" i="5" s="1"/>
  <c r="P115" i="5"/>
  <c r="P121" i="5"/>
  <c r="T125" i="5"/>
  <c r="P125" i="5"/>
  <c r="T137" i="5"/>
  <c r="P137" i="5"/>
  <c r="T79" i="6"/>
  <c r="J31" i="6"/>
  <c r="AW56" i="1" s="1"/>
  <c r="R88" i="6"/>
  <c r="R79" i="6" s="1"/>
  <c r="J49" i="2"/>
  <c r="BK81" i="3"/>
  <c r="E71" i="4"/>
  <c r="F52" i="2"/>
  <c r="F52" i="4"/>
  <c r="BK83" i="4"/>
  <c r="E74" i="5"/>
  <c r="E45" i="5"/>
  <c r="P86" i="5"/>
  <c r="T146" i="5"/>
  <c r="BK79" i="6"/>
  <c r="J79" i="6" s="1"/>
  <c r="F33" i="6"/>
  <c r="BC56" i="1" s="1"/>
  <c r="J30" i="6"/>
  <c r="AV56" i="1" s="1"/>
  <c r="BA51" i="1" l="1"/>
  <c r="W27" i="1" s="1"/>
  <c r="AT52" i="1"/>
  <c r="T96" i="2"/>
  <c r="W26" i="1"/>
  <c r="AV51" i="1"/>
  <c r="J56" i="6"/>
  <c r="J27" i="6"/>
  <c r="J83" i="4"/>
  <c r="J58" i="4" s="1"/>
  <c r="BK82" i="4"/>
  <c r="BK80" i="3"/>
  <c r="J80" i="3" s="1"/>
  <c r="J81" i="3"/>
  <c r="J57" i="3" s="1"/>
  <c r="W29" i="1"/>
  <c r="AY51" i="1"/>
  <c r="P85" i="5"/>
  <c r="P84" i="5" s="1"/>
  <c r="AU55" i="1" s="1"/>
  <c r="J27" i="5"/>
  <c r="J56" i="5"/>
  <c r="AU51" i="1"/>
  <c r="AX51" i="1"/>
  <c r="W28" i="1"/>
  <c r="AT56" i="1"/>
  <c r="BK96" i="2"/>
  <c r="J96" i="2" s="1"/>
  <c r="J97" i="2"/>
  <c r="J57" i="2" s="1"/>
  <c r="AW51" i="1" l="1"/>
  <c r="AK27" i="1" s="1"/>
  <c r="J56" i="2"/>
  <c r="J27" i="2"/>
  <c r="BK81" i="4"/>
  <c r="J81" i="4" s="1"/>
  <c r="J82" i="4"/>
  <c r="J57" i="4" s="1"/>
  <c r="AK26" i="1"/>
  <c r="AG55" i="1"/>
  <c r="AN55" i="1" s="1"/>
  <c r="J36" i="5"/>
  <c r="AG56" i="1"/>
  <c r="AN56" i="1" s="1"/>
  <c r="J36" i="6"/>
  <c r="J56" i="3"/>
  <c r="J27" i="3"/>
  <c r="AT51" i="1" l="1"/>
  <c r="J36" i="3"/>
  <c r="AG53" i="1"/>
  <c r="AN53" i="1" s="1"/>
  <c r="AG52" i="1"/>
  <c r="J36" i="2"/>
  <c r="J56" i="4"/>
  <c r="J27" i="4"/>
  <c r="AN52" i="1" l="1"/>
  <c r="AG54" i="1"/>
  <c r="AN54" i="1" s="1"/>
  <c r="J36" i="4"/>
  <c r="AG51" i="1" l="1"/>
  <c r="AN51" i="1" l="1"/>
  <c r="AK23" i="1"/>
  <c r="AK32" i="1" s="1"/>
</calcChain>
</file>

<file path=xl/sharedStrings.xml><?xml version="1.0" encoding="utf-8"?>
<sst xmlns="http://schemas.openxmlformats.org/spreadsheetml/2006/main" count="15851" uniqueCount="1855">
  <si>
    <t>Export VZ</t>
  </si>
  <si>
    <t>List obsahuje:</t>
  </si>
  <si>
    <t>1) Rekapitulace stavby</t>
  </si>
  <si>
    <t>2) Rekapitulace objektů stavby a soupisů prací</t>
  </si>
  <si>
    <t>3.0</t>
  </si>
  <si>
    <t/>
  </si>
  <si>
    <t>False</t>
  </si>
  <si>
    <t>{cb9ae246-8a8a-4452-8957-6020f10a89eb}</t>
  </si>
  <si>
    <t>&gt;&gt;  skryté sloupce  &lt;&lt;</t>
  </si>
  <si>
    <t>0,01</t>
  </si>
  <si>
    <t>21</t>
  </si>
  <si>
    <t>15</t>
  </si>
  <si>
    <t>REKAPITULACE STAVBY</t>
  </si>
  <si>
    <t>v ---  níže se nacházejí doplnkové a pomocné údaje k sestavám  --- v</t>
  </si>
  <si>
    <t>Návod na vyplnění</t>
  </si>
  <si>
    <t>0,001</t>
  </si>
  <si>
    <t>Kód:</t>
  </si>
  <si>
    <t>M-At-2017-004</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</si>
  <si>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</si>
  <si>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</si>
  <si>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Stavební úpravy spojené se změnou užívání haly, Hlušovice</t>
  </si>
  <si>
    <t>KSO:</t>
  </si>
  <si>
    <t>CC-CZ:</t>
  </si>
  <si>
    <t>Místo:</t>
  </si>
  <si>
    <t>Hlušovice</t>
  </si>
  <si>
    <t>Datum:</t>
  </si>
  <si>
    <t>22. 11. 2017</t>
  </si>
  <si>
    <t>Zadavatel:</t>
  </si>
  <si>
    <t>IČ:</t>
  </si>
  <si>
    <t>LUX Interiér s.r.o.</t>
  </si>
  <si>
    <t>DIČ:</t>
  </si>
  <si>
    <t>Uchazeč:</t>
  </si>
  <si>
    <t>Vyplň údaj</t>
  </si>
  <si>
    <t>Projektant:</t>
  </si>
  <si>
    <t>Ing. Jakub Jindrák , Dis.</t>
  </si>
  <si>
    <t>True</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</si>
  <si>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</si>
  <si>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Položkový rozpočet zpracován dle předložené PD " Stavební úpravy spojené se změnou v užívání haly, Hlušovice" vypracovanou Ing. Jakubem Jindrákem Dis ve stupni DPS z data 07/2016_x000D_
_x000D_
_x000D_
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</si>
  <si>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</si>
  <si>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</si>
  <si>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</si>
  <si>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</si>
  <si>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</si>
  <si>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</si>
  <si>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</si>
  <si>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</si>
  <si>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</si>
  <si>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</si>
  <si>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</si>
  <si>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</si>
  <si>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</si>
  <si>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</si>
  <si>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</si>
  <si>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</si>
  <si>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</si>
  <si>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</si>
  <si>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</si>
  <si>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</si>
  <si>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</si>
  <si>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</si>
  <si>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</si>
  <si>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</si>
  <si>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</si>
  <si>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</si>
  <si>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</si>
  <si>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</si>
  <si>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</si>
  <si>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</si>
  <si>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</si>
  <si>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</si>
  <si>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</si>
  <si>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</si>
  <si>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</si>
  <si>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</si>
  <si>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</si>
  <si>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</si>
  <si>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</si>
  <si>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</si>
  <si>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Architektonicko stavební řešení stavby</t>
  </si>
  <si>
    <t>STA</t>
  </si>
  <si>
    <t>1</t>
  </si>
  <si>
    <t>{a12119de-5e97-47d6-8ff4-7834c356a280}</t>
  </si>
  <si>
    <t>2</t>
  </si>
  <si>
    <t>02</t>
  </si>
  <si>
    <t>Elektroinstalace</t>
  </si>
  <si>
    <t>{7343877c-e209-4588-866a-5c7890a1451b}</t>
  </si>
  <si>
    <t>03</t>
  </si>
  <si>
    <t>Zdravoinstalace</t>
  </si>
  <si>
    <t>{3104aa5e-7b53-486f-abd8-388e320894f0}</t>
  </si>
  <si>
    <t>04</t>
  </si>
  <si>
    <t xml:space="preserve">Ústřední vytápění </t>
  </si>
  <si>
    <t>{85fbd597-bfb6-4820-ab5c-d0b8ed576f9b}</t>
  </si>
  <si>
    <t>10</t>
  </si>
  <si>
    <t>Vedlejší rozpočtové náklady</t>
  </si>
  <si>
    <t>{7fc6f9ea-8cd4-4374-9fcd-b2af6effd2f3}</t>
  </si>
  <si>
    <t>1) Krycí list soupisu</t>
  </si>
  <si>
    <t>2) Rekapitulace</t>
  </si>
  <si>
    <t>3) Soupis prací</t>
  </si>
  <si>
    <t>Zpět na list:</t>
  </si>
  <si>
    <t>Rekapitulace stavby</t>
  </si>
  <si>
    <t>KRYCÍ LIST SOUPISU</t>
  </si>
  <si>
    <t>Objekt:</t>
  </si>
  <si>
    <t>01 - Architektonicko stavební řešení stavby</t>
  </si>
  <si>
    <t>REKAPITULACE ČLENĚNÍ SOUPISU PRACÍ</t>
  </si>
  <si>
    <t>Kód dílu - Popis</t>
  </si>
  <si>
    <t>Cena celkem [CZK]</t>
  </si>
  <si>
    <t>Náklady soupisu celkem</t>
  </si>
  <si>
    <t>-1</t>
  </si>
  <si>
    <t>HSV - Práce a dodávky HSV</t>
  </si>
  <si>
    <t xml:space="preserve">    3 - Svislé a kompletní konstrukce</t>
  </si>
  <si>
    <t xml:space="preserve">    4 - Vodorovné konstrukce</t>
  </si>
  <si>
    <t xml:space="preserve">    6 - Úpravy povrchů, podlahy a osazování výplní</t>
  </si>
  <si>
    <t xml:space="preserve">    64 - Osazování výplní otvorů</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</si>
  <si>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</si>
  <si>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</si>
  <si>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</si>
  <si>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</si>
  <si>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</si>
  <si>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</si>
  <si>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</si>
  <si>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</si>
  <si>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</si>
  <si>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</si>
  <si>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</si>
  <si>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771 - Podlahy z dlaždic</t>
  </si>
  <si>
    <t xml:space="preserve">    781 - Dokončovací práce - obklady</t>
  </si>
  <si>
    <t xml:space="preserve">    783 - Dokončovací práce - nátěry</t>
  </si>
  <si>
    <t>OST - Ostatní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</si>
  <si>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</si>
  <si>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</si>
  <si>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</si>
  <si>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</si>
  <si>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</si>
  <si>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</si>
  <si>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</si>
  <si>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</si>
  <si>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</si>
  <si>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</si>
  <si>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</si>
  <si>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</si>
  <si>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</si>
  <si>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</si>
  <si>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</si>
  <si>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</si>
  <si>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</si>
  <si>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3</t>
  </si>
  <si>
    <t>Svislé a kompletní konstrukce</t>
  </si>
  <si>
    <t>K</t>
  </si>
  <si>
    <t>311231125</t>
  </si>
  <si>
    <t>Zdivo z cihel pálených nosné z cihel plných dl. 290 mm P 20 až 25, na maltu ze suché směsi 5 MPa</t>
  </si>
  <si>
    <t>m3</t>
  </si>
  <si>
    <t>CS ÚRS 2017 01</t>
  </si>
  <si>
    <t>4</t>
  </si>
  <si>
    <t>1065835686</t>
  </si>
  <si>
    <t>PSC</t>
  </si>
  <si>
    <t xml:space="preserve">Poznámka k souboru cen:_x000D_
1. V cenách -1155 až -1159 nejsou započteny případné náklady na: a) úpravu líce; tyto se oceňují cenami souboru cen 310 90-11 Úprava líce při zdění režného zdiva. b) spárování; tyto se oceňují cenami souboru cen 62. 63-10.. Spárování vnějších ploch pohledového zdiva. 2. Cenami -2014 až -2035 Zdivo z cihel lícových se oceňuje prosté vyzdění včetně spárování zdící a spárovací maltou, kotvené lícové zdivo se oceňuje cenami souboru cen 313 23-4 . Zdivo lícové obkladové . </t>
  </si>
  <si>
    <t>VV</t>
  </si>
  <si>
    <t>Soupis předložené dokumentace:</t>
  </si>
  <si>
    <t xml:space="preserve">" D.1.1 - Půdorys v úrovni spodních oken " </t>
  </si>
  <si>
    <t>0,3*0,3*3,45*4</t>
  </si>
  <si>
    <t>Součet</t>
  </si>
  <si>
    <t>317168131</t>
  </si>
  <si>
    <t>Překlady keramické vysoké osazené do maltového lože, šířky překladu 7 cm výšky 23,8 cm, délky 125 cm</t>
  </si>
  <si>
    <t>kus</t>
  </si>
  <si>
    <t>-140157400</t>
  </si>
  <si>
    <t xml:space="preserve">Poznámka k souboru cen:_x000D_
1. V cenách -81..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 celé světlé délce překladu 4. V cenách -82.. a -83.. (překlady roletové) nejsou započteny náklady na: a) vysoký překlad a svislou izolaci v úrovni stropního věnce u složených roletových překladů; tyto se ocení samostatně, b) dodávku a montáž rolet, případně žaluzií; tyto se ocení samostatně. 5. V cenách -84.. (překlady vysoké spřažené) nejsou započteny náklady na: a) betonáž a bednění v úrovni stropního věnce; tyto se ocení samostatně, 6.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 </t>
  </si>
  <si>
    <t>Specifikace překladů</t>
  </si>
  <si>
    <t>4*1</t>
  </si>
  <si>
    <t>317168132</t>
  </si>
  <si>
    <t>Překlady keramické vysoké osazené do maltového lože, šířky překladu 7 cm výšky 23,8 cm, délky 150 cm</t>
  </si>
  <si>
    <t>1903029153</t>
  </si>
  <si>
    <t>317168135</t>
  </si>
  <si>
    <t>Překlady keramické vysoké osazené do maltového lože, šířky překladu 7 cm výšky 23,8 cm, délky 225 cm</t>
  </si>
  <si>
    <t>-187685650</t>
  </si>
  <si>
    <t>4*4</t>
  </si>
  <si>
    <t>5</t>
  </si>
  <si>
    <t>317321611</t>
  </si>
  <si>
    <t>Překlady z betonu železového (bez výztuže) tř. C 30/37</t>
  </si>
  <si>
    <t>22764503</t>
  </si>
  <si>
    <t>Specifikace překladů P4</t>
  </si>
  <si>
    <t>4,5*0,45*0,8</t>
  </si>
  <si>
    <t>6</t>
  </si>
  <si>
    <t>317351101</t>
  </si>
  <si>
    <t>Bednění klenbových pásů, říms nebo překladů klenbových pásů válcových včetně podpěrné konstrukce do výše 4 m zřízení</t>
  </si>
  <si>
    <t>m2</t>
  </si>
  <si>
    <t>1753655145</t>
  </si>
  <si>
    <t>4,5*0,8*2</t>
  </si>
  <si>
    <t>3,25*0,45</t>
  </si>
  <si>
    <t>7</t>
  </si>
  <si>
    <t>317351102</t>
  </si>
  <si>
    <t>Bednění klenbových pásů, říms nebo překladů klenbových pásů válcových včetně podpěrné konstrukce do výše 4 m odstranění</t>
  </si>
  <si>
    <t>676257959</t>
  </si>
  <si>
    <t>8</t>
  </si>
  <si>
    <t>317351103</t>
  </si>
  <si>
    <t>Bednění klenbových pásů, říms nebo překladů klenbových pásů válcových včetně podpěrné konstrukce Příplatek k ceně za podpěrnou konstrukci (zřízení i odstranění), o výšce přes 4 do 6 m</t>
  </si>
  <si>
    <t>59935405</t>
  </si>
  <si>
    <t>9</t>
  </si>
  <si>
    <t>317361821</t>
  </si>
  <si>
    <t>Výztuž překladů, říms, žlabů, žlabových říms, klenbových pásů z betonářské oceli 10 505 (R) nebo BSt 500</t>
  </si>
  <si>
    <t>t</t>
  </si>
  <si>
    <t>-774329487</t>
  </si>
  <si>
    <t>4,5*0,45*0,8*0,1</t>
  </si>
  <si>
    <t>Vodorovné konstrukce</t>
  </si>
  <si>
    <t>413941123</t>
  </si>
  <si>
    <t>Osazování ocelových válcovaných nosníků ve stropech I nebo IE nebo U nebo UE nebo L č. 14 až 22 nebo výšky do 220 mm</t>
  </si>
  <si>
    <t>-1238546237</t>
  </si>
  <si>
    <t xml:space="preserve">Poznámka k souboru cen:_x000D_
1. Ceny jsou určeny pro zednické osazování na cementovou maltu (min. MC-15). 2. Dodávka ocelových nosníků se oceňuje ve specifikaci. 3. Ztratné lze dohodnout ve směrné výši 8 % na krytí nákladů na řezání příslušných délek z hutních délek nosníků a na zbytkový odpad (prořez). </t>
  </si>
  <si>
    <t>" D.1.3 - Strop vestavby "</t>
  </si>
  <si>
    <t>I č.200 = 26,2kg/mb</t>
  </si>
  <si>
    <t>" N3" 3,6*2*26,2/1000</t>
  </si>
  <si>
    <t>" N4" 3,9*2*26,2/1000</t>
  </si>
  <si>
    <t>11</t>
  </si>
  <si>
    <t>M</t>
  </si>
  <si>
    <t>130107220</t>
  </si>
  <si>
    <t>ocel profilová IPN, v jakosti 11 375, h=200 mm</t>
  </si>
  <si>
    <t>-829387905</t>
  </si>
  <si>
    <t>" N3" 3,6*2*26,2/1000*1,03</t>
  </si>
  <si>
    <t>" N4" 3,9*2*26,2/1000*1,03</t>
  </si>
  <si>
    <t>Úpravy povrchů, podlahy a osazování výplní</t>
  </si>
  <si>
    <t>12</t>
  </si>
  <si>
    <t>612131101</t>
  </si>
  <si>
    <t>Podkladní a spojovací vrstva vnitřních omítaných ploch cementový postřik nanášený ručně celoplošně stěn</t>
  </si>
  <si>
    <t>-1997187238</t>
  </si>
  <si>
    <t>" D.1.2 - Půdorys v úrovni horních oken "</t>
  </si>
  <si>
    <t>" D.1.4 - Řez A-A "</t>
  </si>
  <si>
    <t>" D.1.5 - Pohledy  "</t>
  </si>
  <si>
    <t>(21,1+21,1+31,5+31,5)*6,3</t>
  </si>
  <si>
    <t>(21,1/2)*(7,5-6,3)*2</t>
  </si>
  <si>
    <t>Odpočet výplní otvorů</t>
  </si>
  <si>
    <t xml:space="preserve">Spodní část </t>
  </si>
  <si>
    <t>" O2" (1,6*1,8)*4*-1</t>
  </si>
  <si>
    <t>" O3" (1,2*1,2) + ( 1*2)*-1</t>
  </si>
  <si>
    <t>" O6" (1,15*2,45)*-1</t>
  </si>
  <si>
    <t>" O7" (1,15*2,45)*-1</t>
  </si>
  <si>
    <t>" O8" (0,9*0,55)*2*-1</t>
  </si>
  <si>
    <t>" V1 " 3,2*3,1*-1</t>
  </si>
  <si>
    <t>" V2 " 3,8*3,65*-1</t>
  </si>
  <si>
    <t xml:space="preserve">Horní část </t>
  </si>
  <si>
    <t>" O1" (3,85*1,8)*14*-1</t>
  </si>
  <si>
    <t>" O2" (1,6*1,8)*3*-1</t>
  </si>
  <si>
    <t>" O3" (1,6*1,8) + (1,2*2,6)*-1</t>
  </si>
  <si>
    <t>Mezisoučet</t>
  </si>
  <si>
    <t xml:space="preserve">Ostěnní </t>
  </si>
  <si>
    <t>" O2" (1,6+1,6+1,8+1,8)*4*0,3</t>
  </si>
  <si>
    <t>" O3" ((1,2+1,2+1,2+1,2)*0,3) + (( 1+2+2)*0,3)</t>
  </si>
  <si>
    <t>" O6" (1,15+1,15+2,45+2,45)*0,3</t>
  </si>
  <si>
    <t>" O7" (1,15+1,15+2,45+2,45)*0,3</t>
  </si>
  <si>
    <t>" O8" (0,9+0,9+0,55+0,55)*2*0,3</t>
  </si>
  <si>
    <t>" V1 " (3,1+3,1+3,2)*0,5</t>
  </si>
  <si>
    <t>" V2 " (3,65+3,65+3,8)*0,5</t>
  </si>
  <si>
    <t>" O1" (3,85+3,85+1,8+1,8)*14*0,3</t>
  </si>
  <si>
    <t>" O2" (1,6+1,6+1,8+1,8)*3*0,3</t>
  </si>
  <si>
    <t>" O3" ((1,6+1,6+1,8+1,8)*0,3)+ ((1,2+1,2+2,6+2,6)*0,3)</t>
  </si>
  <si>
    <t>13</t>
  </si>
  <si>
    <t>612321141</t>
  </si>
  <si>
    <t>Omítka vápenocementová vnitřních ploch nanášená ručně dvouvrstvá, tloušťky jádrové omítky do 10 mm a tloušťky štuku do 3 mm štuková svislých konstrukcí stěn</t>
  </si>
  <si>
    <t>1201190623</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</si>
  <si>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</si>
  <si>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14</t>
  </si>
  <si>
    <t>612321191</t>
  </si>
  <si>
    <t>Omítka vápenocementová vnitřních ploch nanášená ručně Příplatek k cenám za každých dalších i započatých 5 mm tloušťky omítky přes 10 mm stěn</t>
  </si>
  <si>
    <t>1601111566</t>
  </si>
  <si>
    <t>624,994*3 'Přepočtené koeficientem množství</t>
  </si>
  <si>
    <t>622131121</t>
  </si>
  <si>
    <t>Podkladní a spojovací vrstva vnějších omítaných ploch penetrace akrylát-silikonová nanášená ručně stěn</t>
  </si>
  <si>
    <t>-172929572</t>
  </si>
  <si>
    <t xml:space="preserve">Plocha </t>
  </si>
  <si>
    <t>(22,18+22,18+32,38+32,38)*6,45</t>
  </si>
  <si>
    <t>(22,18/2)*(7,79-6,5)*2</t>
  </si>
  <si>
    <t>Špalety</t>
  </si>
  <si>
    <t>" O2" (1,6+1,8+1,8)*4*0,3</t>
  </si>
  <si>
    <t>" O3" ((1,2+1,2+1,2)*0,3) + (( 1+2+2)*0,3)</t>
  </si>
  <si>
    <t>" O6" (1,15+2,45+2,45)*0,3</t>
  </si>
  <si>
    <t>" O7" (1,15+2,45+2,45)*0,3</t>
  </si>
  <si>
    <t>" O8" (0,9+0,55+0,55)*2*0,3</t>
  </si>
  <si>
    <t>" O1" (3,85+1,8+1,8)*14*0,3</t>
  </si>
  <si>
    <t>" O2" (1,6+1,8+1,8)*3*0,3</t>
  </si>
  <si>
    <t>" O3" ((1,6+1,8+1,8)*0,3)+ ((1,2+2,6+2,6)*0,3)</t>
  </si>
  <si>
    <t>16</t>
  </si>
  <si>
    <t>622211031</t>
  </si>
  <si>
    <t>Montáž kontaktního zateplení z polystyrenových desek nebo z kombinovaných desek na vnější stěny, tloušťky desek přes 120 do 160 mm</t>
  </si>
  <si>
    <t>469598645</t>
  </si>
  <si>
    <t>17</t>
  </si>
  <si>
    <t>283759510</t>
  </si>
  <si>
    <t>deska fasádní polystyrénová EPS 70 F 1000 x 500 x 140 mm</t>
  </si>
  <si>
    <t>141070547</t>
  </si>
  <si>
    <t>P</t>
  </si>
  <si>
    <t>Poznámka k položce:
lambda=0,039 [W / m K]</t>
  </si>
  <si>
    <t>584,04*1,02 'Přepočtené koeficientem množství</t>
  </si>
  <si>
    <t>18</t>
  </si>
  <si>
    <t>622212051</t>
  </si>
  <si>
    <t>Montáž kontaktního zateplení vnějšího ostění, nadpraží nebo parapetu z polystyrenových desek hloubky špalet přes 200 do 400 mm, tloušťky desek do 40 mm</t>
  </si>
  <si>
    <t>m</t>
  </si>
  <si>
    <t>1692753195</t>
  </si>
  <si>
    <t xml:space="preserve">Poznámka k souboru cen:_x000D_
1. V cenách jsou započteny náklady na: a) upevnění desek celoplošným lepením, b) přestěrkování izolačních desek, c) vložení sklovláknité výztužné tkaniny, d) osazení a dodávku rohovníků. 2. V cenách nejsou započteny náklady na: a) dodávku desek tepelné izolace; tyto se ocení ve specifikaci; ztratné lze stanovit ve výši 10%, b) provedení konečné povrchové úpravy: - vrchní tenkovrstvou omítkou; tyto se ocení příslušnými cenami této části katalogu - nátěrem; tyto se ocení příslušnými cenami části A07 katalogu 800-783 Nátěry 3. Pro ocenění montáže kontaktního zateplení ostění nebo nadpraží hloubky přes 400 mm se použijí ceny souboru cen 62. 2.- 1… Montáž kontaktního zateplení. </t>
  </si>
  <si>
    <t>" O2" (1,6+1,6+1,8+1,8)*4</t>
  </si>
  <si>
    <t>" O3" (1,2+1,2+1,2+1,2) + ( 1+2+2)</t>
  </si>
  <si>
    <t>" O6" (1,15+1,15+2,45+2,45)</t>
  </si>
  <si>
    <t>" O7" (1,15+1,15+2,45+2,45)</t>
  </si>
  <si>
    <t>" O8" (0,9+0,9+0,55+0,55)*2</t>
  </si>
  <si>
    <t>" V1 " 3,1+3,1+3,2</t>
  </si>
  <si>
    <t>" V2 " 3,65+3,65+3,8</t>
  </si>
  <si>
    <t>" O1" (3,85+3,85+1,8+1,8)*14</t>
  </si>
  <si>
    <t>" O2" (1,6+1,6+1,8+1,8)*3</t>
  </si>
  <si>
    <t>" O3" (1,6+1,6+1,8+1,8) + (1,2+1,2+2,6+2,6)</t>
  </si>
  <si>
    <t>19</t>
  </si>
  <si>
    <t>283759310</t>
  </si>
  <si>
    <t>deska fasádní polystyrénová EPS 70 F 1000 x 500 x 30 mm</t>
  </si>
  <si>
    <t>2080358576</t>
  </si>
  <si>
    <t>85,31*1,02 'Přepočtené koeficientem množství</t>
  </si>
  <si>
    <t>20</t>
  </si>
  <si>
    <t>622251101</t>
  </si>
  <si>
    <t>Montáž kontaktního zateplení Příplatek k cenám za zápustnou montáž kotev s použitím tepelněizolačních zátek na vnější stěny z polystyrenu</t>
  </si>
  <si>
    <t>-991920993</t>
  </si>
  <si>
    <t>Viz položka č. 622211031</t>
  </si>
  <si>
    <t>584,040</t>
  </si>
  <si>
    <t>622252001</t>
  </si>
  <si>
    <t>Montáž lišt kontaktního zateplení zakládacích soklových připevněných hmoždinkami</t>
  </si>
  <si>
    <t>297112124</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</si>
  <si>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</si>
  <si>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(22,18+22,18+32,38+32,38)</t>
  </si>
  <si>
    <t>" O3" 1*-1</t>
  </si>
  <si>
    <t>" V1 " 3,2*-1</t>
  </si>
  <si>
    <t>" V2 " 3,8*-1</t>
  </si>
  <si>
    <t>22</t>
  </si>
  <si>
    <t>590516340</t>
  </si>
  <si>
    <t>lišta zakládací pro telpelně izolační desky do roviny 143 mm tl.1,0mm</t>
  </si>
  <si>
    <t>114463886</t>
  </si>
  <si>
    <t>23</t>
  </si>
  <si>
    <t>622252002</t>
  </si>
  <si>
    <t>Montáž lišt kontaktního zateplení ostatních stěnových, dilatačních apod. lepených do tmelu</t>
  </si>
  <si>
    <t>1645340939</t>
  </si>
  <si>
    <t xml:space="preserve">Soupis lišt viz poločky č. </t>
  </si>
  <si>
    <t>"590514800 " 215,5</t>
  </si>
  <si>
    <t>"590515100 " 80,2</t>
  </si>
  <si>
    <t>"590514750 " 270,7</t>
  </si>
  <si>
    <t>24</t>
  </si>
  <si>
    <t>590514800</t>
  </si>
  <si>
    <t>kontaktní zateplovací systémy příslušenství kontaktních zateplovacích systémů lišta rohová s tkaninou - rohovník  2,5m Al 10/10 cm</t>
  </si>
  <si>
    <t>CS ÚRS 2014 01</t>
  </si>
  <si>
    <t>1357324161</t>
  </si>
  <si>
    <t>Vnější rohy budovy</t>
  </si>
  <si>
    <t>6,5*4</t>
  </si>
  <si>
    <t>" O2" (1,6+1,8+1,8)*4</t>
  </si>
  <si>
    <t>" O3" (1,2+1,2+1,2) + ( 2+2)</t>
  </si>
  <si>
    <t>" O6" (1,15+2,45+2,45)</t>
  </si>
  <si>
    <t>" O7" (1,15+2,45+2,45)</t>
  </si>
  <si>
    <t>" O8" (0,9+0,55+0,55)*2</t>
  </si>
  <si>
    <t>" V1 " 3,1+3,1</t>
  </si>
  <si>
    <t>" V2 " 3,65+3,65</t>
  </si>
  <si>
    <t>" O1" (3,85+1,8+1,8)*14</t>
  </si>
  <si>
    <t>" O2" (1,6+1,8+1,8)*3</t>
  </si>
  <si>
    <t>" O3" (1,6+1,8+1,8) + (1,2+2,6+2,6)</t>
  </si>
  <si>
    <t>25</t>
  </si>
  <si>
    <t>590515100</t>
  </si>
  <si>
    <t>kontaktní zateplovací systémy příslušenství kontaktních zateplovacích systémů začišťovací lišty (profily) okenní profil LT plast</t>
  </si>
  <si>
    <t>-792512935</t>
  </si>
  <si>
    <t xml:space="preserve">Ostěnní oken </t>
  </si>
  <si>
    <t>Okna / vrata / dveře</t>
  </si>
  <si>
    <t>" O2" (1,6)*4</t>
  </si>
  <si>
    <t>" O3" (1,2)</t>
  </si>
  <si>
    <t>" O6" (1,15)</t>
  </si>
  <si>
    <t>" O7" (1,15)</t>
  </si>
  <si>
    <t>" O8" (0,9)*2</t>
  </si>
  <si>
    <t>" V1 " 3,2</t>
  </si>
  <si>
    <t>" V2 " 3,8</t>
  </si>
  <si>
    <t>" O1" (3,85)*14</t>
  </si>
  <si>
    <t>" O2" (1,6)*3</t>
  </si>
  <si>
    <t>" O3" (1,2+1,6)</t>
  </si>
  <si>
    <t>26</t>
  </si>
  <si>
    <t>590514760</t>
  </si>
  <si>
    <t>profil okenní začišťovací se sklovláknitou armovací tkaninou 9 mm/2,4 m</t>
  </si>
  <si>
    <t>32406867</t>
  </si>
  <si>
    <t>27</t>
  </si>
  <si>
    <t>590514750</t>
  </si>
  <si>
    <t>kontaktní zateplovací systémy příslušenství kontaktních zateplovacích systémů APU lišta - profil okenní s tkaninou délka 2,4 m, přesah tkaniny 100 mm 6 mm</t>
  </si>
  <si>
    <t>1408457142</t>
  </si>
  <si>
    <t>Poznámka k položce:
délka 2,4 m, přesah tkaniny 100 mm</t>
  </si>
  <si>
    <t>1NP</t>
  </si>
  <si>
    <t>(1,6+1,6+1,8+1,8)*4</t>
  </si>
  <si>
    <t>(3,2+3+3)</t>
  </si>
  <si>
    <t>(2,1+2,1+1)</t>
  </si>
  <si>
    <t>(1,2+1,2+1,2+1,2)</t>
  </si>
  <si>
    <t>(3,8+3,8+3,8)</t>
  </si>
  <si>
    <t>(1,15+1,15+2,45+2,45)*2</t>
  </si>
  <si>
    <t>(0,9+0,9+0,55+0,55)*2</t>
  </si>
  <si>
    <t>2NP</t>
  </si>
  <si>
    <t>(1,6+1,6+1,8+1,8)*3</t>
  </si>
  <si>
    <t>(3,85+3,85+1,8+1,8)*14</t>
  </si>
  <si>
    <t>28</t>
  </si>
  <si>
    <t>622511111</t>
  </si>
  <si>
    <t>Omítka tenkovrstvá akrylátová vnějších ploch probarvená, včetně penetrace podkladu mozaiková střednězrnná stěn</t>
  </si>
  <si>
    <t>-957020320</t>
  </si>
  <si>
    <t>(22,18+22,18+32,38+32,38)*0,6</t>
  </si>
  <si>
    <t>" O3" 1*-1*0,6</t>
  </si>
  <si>
    <t>" V1 " 3,2*-1*0,6</t>
  </si>
  <si>
    <t>" V2 " 3,8*-1*0,6</t>
  </si>
  <si>
    <t>29</t>
  </si>
  <si>
    <t>622531021</t>
  </si>
  <si>
    <t>Omítka tenkovrstvá silikonová vnějších ploch probarvená, včetně penetrace podkladu zrnitá, tloušťky 2,0 mm stěn</t>
  </si>
  <si>
    <t>-2140260462</t>
  </si>
  <si>
    <t xml:space="preserve">Odpočet soklové části - marmolit </t>
  </si>
  <si>
    <t>-60,672</t>
  </si>
  <si>
    <t>30</t>
  </si>
  <si>
    <t>631311224</t>
  </si>
  <si>
    <t>Mazanina z betonu prostého se zvýšenými nároky na prostředí tl. přes 80 do 120 mm tř. C 25/30</t>
  </si>
  <si>
    <t>-1234911761</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</si>
  <si>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</si>
  <si>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 xml:space="preserve">Skladba A </t>
  </si>
  <si>
    <t>" mč. 101 - sklad " 524,4*0,1*1,05</t>
  </si>
  <si>
    <t>" mč. 109 - výrobní prostor" 110,76*0,1*1,05</t>
  </si>
  <si>
    <t>31</t>
  </si>
  <si>
    <t>631319203</t>
  </si>
  <si>
    <t>Příplatek k cenám betonových mazanin za vyztužení ocelovými vlákny (drátkobeton) objemové vyztužení 25 kg/m3</t>
  </si>
  <si>
    <t>-1123747218</t>
  </si>
  <si>
    <t>32</t>
  </si>
  <si>
    <t>632453361</t>
  </si>
  <si>
    <t>Potěr betonový samonivelační litý tl. přes 50 mm do 60 mm tř. C 25/30</t>
  </si>
  <si>
    <t>-724209304</t>
  </si>
  <si>
    <t xml:space="preserve">Poznámka k souboru cen:_x000D_
1. Ceny jsou určeny pro potěr na betonových konstrukcích. </t>
  </si>
  <si>
    <t xml:space="preserve">Skladba B </t>
  </si>
  <si>
    <t>" mč. 103 - šatna " 12,91</t>
  </si>
  <si>
    <t>" mč. 104 - Předsíň WC muži " 2,91</t>
  </si>
  <si>
    <t>" mč. 105 - WC muži " 1,82</t>
  </si>
  <si>
    <t>" mč. 106 - Předsíň WC ženy " 1,49</t>
  </si>
  <si>
    <t>" mč. 107 - WC ženy " 1,49</t>
  </si>
  <si>
    <t>" mč. 108 - Sprcha " 1,49</t>
  </si>
  <si>
    <t>33</t>
  </si>
  <si>
    <t>632481213</t>
  </si>
  <si>
    <t>Separační vrstva k oddělení podlahových vrstev z polyetylénové fólie</t>
  </si>
  <si>
    <t>-1802916718</t>
  </si>
  <si>
    <t>34</t>
  </si>
  <si>
    <t>633131112</t>
  </si>
  <si>
    <t>Povrchová úprava vsypovou směsí průmyslových betonových podlah těžký provoz s přísadou karbidu, tl. 3 mm</t>
  </si>
  <si>
    <t>-1561366378</t>
  </si>
  <si>
    <t xml:space="preserve">Poznámka k souboru cen:_x000D_
1. Ceny obsahují i náklady na oživení betonového povrchu rotační hladičkou, na nanesení vsypové směsi ve 2 vrstvách, na zapravení obou vrstev rotační hladičkou a na ochranný nátěr proti odpařování vody. </t>
  </si>
  <si>
    <t>" mč. 101 - sklad " 524,4</t>
  </si>
  <si>
    <t>" mč. 109 - výrobní prostor" 110,76</t>
  </si>
  <si>
    <t>35</t>
  </si>
  <si>
    <t>633991111</t>
  </si>
  <si>
    <t>Nástřik proti odpařování vody betonových povrchů</t>
  </si>
  <si>
    <t>1894593321</t>
  </si>
  <si>
    <t>36</t>
  </si>
  <si>
    <t>634111113</t>
  </si>
  <si>
    <t>Obvodová dilatace mezi stěnou a mazaninou pružnou těsnicí páskou výšky 80 mm</t>
  </si>
  <si>
    <t>-669131695</t>
  </si>
  <si>
    <t>" mč. 103 - šatna " 2,41+2,41+5,38+5,38</t>
  </si>
  <si>
    <t>" mč. 104 - Předsíň WC muži " 1,53+1,53+2,02+2,02</t>
  </si>
  <si>
    <t>" mč. 105 - WC muži " 0,9+0,9+2,02+2,02</t>
  </si>
  <si>
    <t>" mč. 106 - Předsíň WC ženy " 1,87+1,87+0,9+0,9</t>
  </si>
  <si>
    <t>" mč. 107 - WC ženy " 0,9+0,9+1,87+1,87</t>
  </si>
  <si>
    <t>" mč. 108 - Sprcha " 0,9+0,9+1,87+1,87</t>
  </si>
  <si>
    <t>37</t>
  </si>
  <si>
    <t>634111116</t>
  </si>
  <si>
    <t>Obvodová dilatace mezi stěnou a mazaninou pružnou těsnicí páskou výšky 150 mm</t>
  </si>
  <si>
    <t>1440948746</t>
  </si>
  <si>
    <t>Skladba A</t>
  </si>
  <si>
    <t>" mč. 101 - sklad " 31,5+31,5+21,2+21,2</t>
  </si>
  <si>
    <t>" mč. 109 - výrobní prostor" 12,79+12,79+8,89+8,89</t>
  </si>
  <si>
    <t>38</t>
  </si>
  <si>
    <t>634611111</t>
  </si>
  <si>
    <t>Výplň dilatačních spár mazanin pískem a asfaltem tl. mazaniny do 100 mm, šířka spáry do 10 mm</t>
  </si>
  <si>
    <t>-1147435964</t>
  </si>
  <si>
    <t xml:space="preserve">Poznámka k souboru cen:_x000D_
1. V cenách jsou započteny i náklady na 50 % zasypání pískem a 50 % zalití asfaltem. </t>
  </si>
  <si>
    <t>" mč. 101 - sklad " 31,5+31,5+31,5+31,5+21,2+21,2+21,2+21,2+21,2</t>
  </si>
  <si>
    <t>39</t>
  </si>
  <si>
    <t>634911114</t>
  </si>
  <si>
    <t>Řezání dilatačních nebo smršťovacích spár v čerstvé betonové mazanině nebo potěru šířky do 5 mm, hloubky přes 50 do 80 mm</t>
  </si>
  <si>
    <t>-759764555</t>
  </si>
  <si>
    <t xml:space="preserve">Poznámka k souboru cen:_x000D_
1. V cenách jsou započteny i náklady na vyčištění spár po řezání. </t>
  </si>
  <si>
    <t>64</t>
  </si>
  <si>
    <t>Osazování výplní otvorů</t>
  </si>
  <si>
    <t>40</t>
  </si>
  <si>
    <t>V1</t>
  </si>
  <si>
    <t>Dodávka a montáž sekčních garážových vrat 3200/3100 mm - viz specifikace PD</t>
  </si>
  <si>
    <t xml:space="preserve">soubor </t>
  </si>
  <si>
    <t>2112479016</t>
  </si>
  <si>
    <t>" D.1.6 - Výpis prvků  "</t>
  </si>
  <si>
    <t>41</t>
  </si>
  <si>
    <t>V2</t>
  </si>
  <si>
    <t>Dodávka a montáž sekčních garážových vrat 3800/3650 mm - viz specifikace PD</t>
  </si>
  <si>
    <t>633433562</t>
  </si>
  <si>
    <t>Ostatní konstrukce a práce-bourání</t>
  </si>
  <si>
    <t>42</t>
  </si>
  <si>
    <t>941211111</t>
  </si>
  <si>
    <t>Montáž lešení řadového rámového lehkého pracovního s podlahami s provozním zatížením tř. 3 do 200 kg/m2 šířky tř. SW06 přes 0,6 do 0,9 m, výšky do 10 m</t>
  </si>
  <si>
    <t>-1989146361</t>
  </si>
  <si>
    <t xml:space="preserve">Poznámka k souboru cen:_x000D_
1. V ceně jsou započteny i náklady na kotvení lešení. 2. Montáž lešení řadového rámového lehkého výšky přes 40 m se oceňuje individuálně. 3. Šířkou se rozumí půdorysná vzdálenost, měřená od vnitřního líce sloupků zábradlí k protilehlému volnému okraji podlahy nebo mezi vnitřními líci. </t>
  </si>
  <si>
    <t>Plocha lešení</t>
  </si>
  <si>
    <t>(22,18+0,6+0,6+22,18+0,6+0,6+32,38+32,38)*6,45</t>
  </si>
  <si>
    <t>43</t>
  </si>
  <si>
    <t>941211211</t>
  </si>
  <si>
    <t>Montáž lešení řadového rámového lehkého pracovního s podlahami s provozním zatížením tř. 3 do 200 kg/m2 Příplatek za první a každý další den použití lešení k ceně -1111 nebo -1112</t>
  </si>
  <si>
    <t>123311641</t>
  </si>
  <si>
    <t>Součet - 60 dní pronájmu</t>
  </si>
  <si>
    <t>747,916*60</t>
  </si>
  <si>
    <t>44</t>
  </si>
  <si>
    <t>941211811</t>
  </si>
  <si>
    <t>Demontáž lešení řadového rámového lehkého pracovního s provozním zatížením tř. 3 do 200 kg/m2 šířky tř. SW06 přes 0,6 do 0,9 m, výšky do 10 m</t>
  </si>
  <si>
    <t>2012487138</t>
  </si>
  <si>
    <t xml:space="preserve">Poznámka k souboru cen:_x000D_
1. Demontáž lešení řadového rámového lehkého výšky přes 40 m se oceňuje individuálně. </t>
  </si>
  <si>
    <t>45</t>
  </si>
  <si>
    <t>946112116</t>
  </si>
  <si>
    <t>Montáž pojízdných věží trubkových nebo dílcových s maximálním zatížením podlahy do 200 kg/m2 šířky přes 0,9 do 1,6 m, délky do 3,2 m, výšky přes 5,5 m do 6,6 m</t>
  </si>
  <si>
    <t>-1775456627</t>
  </si>
  <si>
    <t xml:space="preserve">Poznámka k souboru cen:_x000D_
1. Montáž lešení vyšších, než je uvedeno v souboru cen, se oceňuje individuálně, stejně tak jako konstrukce s vyšším požadovaným zatížením. 2. Pojízdná lešení do tunelů a pojízdná lešení s bočním vysunutím se oceňují individuálně. </t>
  </si>
  <si>
    <t xml:space="preserve">Lešení pro vnitřní omítky </t>
  </si>
  <si>
    <t>Jádro</t>
  </si>
  <si>
    <t>Štuky</t>
  </si>
  <si>
    <t>46</t>
  </si>
  <si>
    <t>946112216</t>
  </si>
  <si>
    <t>Montáž pojízdných věží trubkových nebo dílcových s maximálním zatížením podlahy do 200 kg/m2 Příplatek za první a každý další den použití pojízdného lešení k ceně -2116</t>
  </si>
  <si>
    <t>1482911021</t>
  </si>
  <si>
    <t xml:space="preserve">30 dní </t>
  </si>
  <si>
    <t>2*30</t>
  </si>
  <si>
    <t>47</t>
  </si>
  <si>
    <t>946112816</t>
  </si>
  <si>
    <t>Demontáž pojízdných věží trubkových nebo dílcových s maximálním zatížením podlahy do 200 kg/m2 šířky přes 0,9 do 1,6 m, délky do 3,2 m, výšky přes 5,5 m do 6,6 m</t>
  </si>
  <si>
    <t>1926298819</t>
  </si>
  <si>
    <t xml:space="preserve">Poznámka k souboru cen:_x000D_
1. Demontáž lešení vyšších, než je uvedeno v souboru cen, se oceňuje individuálně, stejně tak jako konstrukce s vyšším požadovaným zatížením. </t>
  </si>
  <si>
    <t>997</t>
  </si>
  <si>
    <t>Přesun sutě</t>
  </si>
  <si>
    <t>48</t>
  </si>
  <si>
    <t>997013212</t>
  </si>
  <si>
    <t>Vnitrostaveništní doprava suti a vybouraných hmot vodorovně do 50 m svisle ručně (nošením po schodech) pro budovy a haly výšky přes 6 do 9 m</t>
  </si>
  <si>
    <t>-694891673</t>
  </si>
  <si>
    <t>49</t>
  </si>
  <si>
    <t>997013501</t>
  </si>
  <si>
    <t>Odvoz suti a vybouraných hmot na skládku nebo meziskládku se složením, na vzdálenost do 1 km</t>
  </si>
  <si>
    <t>-342335826</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</si>
  <si>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</si>
  <si>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50</t>
  </si>
  <si>
    <t>997013509</t>
  </si>
  <si>
    <t>Odvoz suti a vybouraných hmot na skládku nebo meziskládku se složením, na vzdálenost Příplatek k ceně za každý další i započatý 1 km přes 1 km</t>
  </si>
  <si>
    <t>-93550840</t>
  </si>
  <si>
    <t>51</t>
  </si>
  <si>
    <t>997013821</t>
  </si>
  <si>
    <t>Poplatek za uložení stavebního odpadu na skládce (skládkovné) s azbestem</t>
  </si>
  <si>
    <t>-463364137</t>
  </si>
  <si>
    <t>998</t>
  </si>
  <si>
    <t>Přesun hmot</t>
  </si>
  <si>
    <t>52</t>
  </si>
  <si>
    <t>998011002</t>
  </si>
  <si>
    <t>Přesun hmot pro budovy občanské výstavby, bydlení, výrobu a služby s nosnou svislou konstrukcí zděnou z cihel, tvárnic nebo kamene vodorovná dopravní vzdálenost do 100 m pro budovy výšky přes 6 do 12 m</t>
  </si>
  <si>
    <t>-2097003980</t>
  </si>
  <si>
    <t>53</t>
  </si>
  <si>
    <t>998011015</t>
  </si>
  <si>
    <t>Přesun hmot pro budovy občanské výstavby, bydlení, výrobu a služby s nosnou svislou konstrukcí zděnou z cihel, tvárnic nebo kamene Příplatek k cenám za zvětšený přesun přes vymezenou největší dopravní vzdálenost do 1000 m</t>
  </si>
  <si>
    <t>2096335500</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</si>
  <si>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</si>
  <si>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</si>
  <si>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</si>
  <si>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</si>
  <si>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</si>
  <si>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54</t>
  </si>
  <si>
    <t>711493111</t>
  </si>
  <si>
    <t>Izolace proti podpovrchové a tlakové vodě - ostatní na ploše vodorovné V těsnicí kaší flexibilní minerální</t>
  </si>
  <si>
    <t>-1562357526</t>
  </si>
  <si>
    <t xml:space="preserve">Mokrá zóna </t>
  </si>
  <si>
    <t>55</t>
  </si>
  <si>
    <t>711493121</t>
  </si>
  <si>
    <t>Izolace proti podpovrchové a tlakové vodě - ostatní na ploše svislé S těsnicí kaší flexibilní minerální</t>
  </si>
  <si>
    <t>1452264693</t>
  </si>
  <si>
    <t xml:space="preserve">Mokrá zóna - sprcha </t>
  </si>
  <si>
    <t>" mč. 103 - šatna " (5,35+5,38+2,41+2,41-0,7-0,7-0,7)*0,15</t>
  </si>
  <si>
    <t>" mč. 104 - Předsíň WC muži " (1,53+1,53+2,02+2,02)*0,15</t>
  </si>
  <si>
    <t>" mč. 105 - WC muži " (0,9+0,9+2,02+2,02-0,7)*0,15</t>
  </si>
  <si>
    <t>" mč. 106 - Předsíň WC ženy "( 1,87+1,87+0,9+0,9-0,7-0,7)*0,15</t>
  </si>
  <si>
    <t>" mč. 107 - WC ženy " (0,9+0,9+1,87+1,87-0,7)*0,15</t>
  </si>
  <si>
    <t>" mč. 108 - Sprcha " (0,9+0,9+1,87+1,87-0,7)*2</t>
  </si>
  <si>
    <t>56</t>
  </si>
  <si>
    <t>998711101</t>
  </si>
  <si>
    <t>Přesun hmot pro izolace proti vodě, vlhkosti a plynům stanovený z hmotnosti přesunovaného materiálu vodorovná dopravní vzdálenost do 50 m v objektech výšky do 6 m</t>
  </si>
  <si>
    <t>-1617460489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</si>
  <si>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</si>
  <si>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57</t>
  </si>
  <si>
    <t>998711192</t>
  </si>
  <si>
    <t>Přesun hmot pro izolace proti vodě, vlhkosti a plynům stanovený z hmotnosti přesunovaného materiálu Příplatek k cenám za zvětšený přesun přes vymezenou největší dopravní vzdálenost do 100 m</t>
  </si>
  <si>
    <t>-436114796</t>
  </si>
  <si>
    <t>713</t>
  </si>
  <si>
    <t>Izolace tepelné</t>
  </si>
  <si>
    <t>58</t>
  </si>
  <si>
    <t>713111111</t>
  </si>
  <si>
    <t>Montáž tepelné izolace stropů rohožemi, pásy, dílci, deskami, bloky (izolační materiál ve specifikaci) vrchem bez překrytí lepenkou kladenými volně</t>
  </si>
  <si>
    <t>1224546704</t>
  </si>
  <si>
    <t xml:space="preserve">Skladba C </t>
  </si>
  <si>
    <t>" mč. 109 - Výrobní prostor " 110,76</t>
  </si>
  <si>
    <t>59</t>
  </si>
  <si>
    <t>631521080</t>
  </si>
  <si>
    <t>plsť izolační univerzální λ-0.035 200x1200x2800 mm</t>
  </si>
  <si>
    <t>46645939</t>
  </si>
  <si>
    <t>132,87*1,02 'Přepočtené koeficientem množství</t>
  </si>
  <si>
    <t>60</t>
  </si>
  <si>
    <t>713121121</t>
  </si>
  <si>
    <t>Montáž tepelné izolace podlah rohožemi, pásy, deskami, dílci, bloky (izolační materiál ve specifikaci) kladenými volně dvouvrstvá</t>
  </si>
  <si>
    <t>210586296</t>
  </si>
  <si>
    <t xml:space="preserve">Poznámka k souboru cen:_x000D_
1. Množství tepelné izolace podlah okrajovými pásky k ceně -1211 se určuje v m projektované délky obložení (bez přesahů) na obvodu podlahy. </t>
  </si>
  <si>
    <t>61</t>
  </si>
  <si>
    <t>283760320R</t>
  </si>
  <si>
    <t>deska podlahová  polystyrénová Isover EPS Grey 100 1000 x 500 x 40 mm - λ = 0,031</t>
  </si>
  <si>
    <t>-1531235088</t>
  </si>
  <si>
    <t>Poznámka k položce:
Použití pro podlahy: Grafitové izolační desky EPS se zvýšeným izolačním účinkem pro těžké i lehké plovoucí podlahy bez požadavků na kročejový útlum. Jsou určeny pro konstrukce s běžnými požadavky na zatížení tlakem a malou deformací (byty, kanceláře, učebny...). Trvalá zatížitelnost max. 2000 kg/m2 při def. &lt; 2% s možností lineární interpolace pro zatížení menší.</t>
  </si>
  <si>
    <t>22,11*1,04 'Přepočtené koeficientem množství</t>
  </si>
  <si>
    <t>62</t>
  </si>
  <si>
    <t>283760340R</t>
  </si>
  <si>
    <t>deska podlahová polystyrénová Isover EPS Grey 100  1000 x 500 x 60 mm - λ = 0,031</t>
  </si>
  <si>
    <t>1916149110</t>
  </si>
  <si>
    <t xml:space="preserve">Poznámka k položce:
Použití pro podlahy: Grafitové izolační desky EPS se zvýšeným izolačním účinkem pro těžké i lehké plovoucí podlahy bez požadavků na kročejový útlum. Jsou určeny pro konstrukce s běžnými požadavky na zatížení tlakem a malou deformací (byty, kanceláře, učebny...). Trvalá zatížitelnost max. 2000 kg/m2 při def. &lt; 2% s možností lineární interpolace pro zatížení menší. Při požadavcích na kročejový útlum je nutno provést vícevrstvou izolaci (zkombinovat tvrdé a měkké izolační desky). </t>
  </si>
  <si>
    <t>11,271568627451*2,04 'Přepočtené koeficientem množství</t>
  </si>
  <si>
    <t>63</t>
  </si>
  <si>
    <t>998713101</t>
  </si>
  <si>
    <t>Přesun hmot pro izolace tepelné stanovený z hmotnosti přesunovaného materiálu vodorovná dopravní vzdálenost do 50 m v objektech výšky do 6 m</t>
  </si>
  <si>
    <t>-1141755710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</si>
  <si>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</si>
  <si>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998713192</t>
  </si>
  <si>
    <t>Přesun hmot pro izolace tepelné stanovený z hmotnosti přesunovaného materiálu Příplatek k cenám za zvětšený přesun přes vymezenou největší dopravní vzdálenost do 100 m</t>
  </si>
  <si>
    <t>-1088106435</t>
  </si>
  <si>
    <t>762</t>
  </si>
  <si>
    <t>Konstrukce tesařské</t>
  </si>
  <si>
    <t>65</t>
  </si>
  <si>
    <t>762822120</t>
  </si>
  <si>
    <t>Montáž stropních trámů z hraněného a polohraněného řeziva s trámovými výměnami, průřezové plochy přes 144 do 288 cm2</t>
  </si>
  <si>
    <t>78608796</t>
  </si>
  <si>
    <t xml:space="preserve">Strop vestavby - legenda prvků </t>
  </si>
  <si>
    <t>" STEICO joist SJ 45 výšky 200 mm , délky 9,08 mb  - 24 ks " 9,08*24</t>
  </si>
  <si>
    <t>" STEICO joist SJ 45 výšky 200 mm , délky 5,57 mb  - 9 ks " 5,57*9</t>
  </si>
  <si>
    <t>66</t>
  </si>
  <si>
    <t>STEICO - R - 001</t>
  </si>
  <si>
    <t xml:space="preserve">Konstrukční dřevěné nosníky STEICO joist SJ 45 </t>
  </si>
  <si>
    <t xml:space="preserve">mb </t>
  </si>
  <si>
    <t>1499134465</t>
  </si>
  <si>
    <t xml:space="preserve">Poznámka k položce:
Hmotnost mb / 2,9 kg </t>
  </si>
  <si>
    <t>" N1 - STEICO joist SJ 45 výšky 200 mm , délky 9,08 mb  - 24 ks " 9,08*24*1,05</t>
  </si>
  <si>
    <t>" N2 - STEICO joist SJ 45 výšky 200 mm , délky 5,57 mb  - 9 ks " 5,57*9*1,05</t>
  </si>
  <si>
    <t>67</t>
  </si>
  <si>
    <t>762895000</t>
  </si>
  <si>
    <t>Spojovací prostředky záklopu stropů, stropnic, podbíjení hřebíky, svory</t>
  </si>
  <si>
    <t>-1618332023</t>
  </si>
  <si>
    <t xml:space="preserve">Poznámka k souboru cen:_x000D_
1. Cena je určena jen pro montážní ceny souborů cen: a) 762 81- Záklop stropů, ceny -1100 až -3125, b) 762 82- Montáž stropnic, c) 762 84- Montáž podbíjení. 2. Ochrana konstrukce se oceňuje samostatně, např. položkami 762 08-3 Impregnace řeziva tohoto katalogu nebo příslušnými položkami katalogu 800-783 Nátěry. </t>
  </si>
  <si>
    <t>" mč. 103 - šatna " 12,91*0,23</t>
  </si>
  <si>
    <t>" mč. 104 - Předsíň WC muži " 2,91*0,23</t>
  </si>
  <si>
    <t>" mč. 105 - WC muži " 1,82*0,23</t>
  </si>
  <si>
    <t>" mč. 106 - Předsíň WC ženy " 1,49*0,23</t>
  </si>
  <si>
    <t>" mč. 107 - WC ženy " 1,49*0,23</t>
  </si>
  <si>
    <t>" mč. 108 - Sprcha " 1,49*0,23</t>
  </si>
  <si>
    <t>" mč. 109 - Výrobní prostor  " 110,76*0,23</t>
  </si>
  <si>
    <t>68</t>
  </si>
  <si>
    <t>998762101</t>
  </si>
  <si>
    <t>Přesun hmot pro konstrukce tesařské stanovený z hmotnosti přesunovaného materiálu vodorovná dopravní vzdálenost do 50 m v objektech výšky do 6 m</t>
  </si>
  <si>
    <t>955036458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</si>
  <si>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</si>
  <si>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69</t>
  </si>
  <si>
    <t>998762181</t>
  </si>
  <si>
    <t>Přesun hmot pro konstrukce tesařské stanovený z hmotnosti přesunovaného materiálu Příplatek k cenám za přesun prováděný bez použití mechanizace pro jakoukoliv výšku objektu</t>
  </si>
  <si>
    <t>1083789564</t>
  </si>
  <si>
    <t>763</t>
  </si>
  <si>
    <t>Konstrukce suché výstavby</t>
  </si>
  <si>
    <t>70</t>
  </si>
  <si>
    <t>763111741</t>
  </si>
  <si>
    <t>Příčka ze sádrokartonových desek ostatní konstrukce a práce na příčkách ze sádrokartonových desek montáž parotěsné zábrany</t>
  </si>
  <si>
    <t>-1507980272</t>
  </si>
  <si>
    <t xml:space="preserve">Poznámka k souboru cen:_x000D_
1. V cenách jsou započteny i náklady na tmelení a výztužnou pásku. 2. V 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 ceně -1611 nejsou započteny náklady na profily; tyto se oceňují ve specifikaci. Doporučené množství na 1 m2 příčky je 1,9 m profilu CW a 0,8 m profilu UW. 7. V cenách -1621 až -1627 nejsou započteny náklady na desky; tato dodávka se oceňuje ve specifikaci. </t>
  </si>
  <si>
    <t>71</t>
  </si>
  <si>
    <t>283292820</t>
  </si>
  <si>
    <t>folie podstřešní parotěsná s reflexní Al vrstvou 170 g/m2 (1,5 x 50 m)</t>
  </si>
  <si>
    <t>-2064721821</t>
  </si>
  <si>
    <t>132,87*1,1 'Přepočtené koeficientem množství</t>
  </si>
  <si>
    <t>72</t>
  </si>
  <si>
    <t>763131621</t>
  </si>
  <si>
    <t>Podhled ze sádrokartonových desek montáž desek, tl. 12,5 mm</t>
  </si>
  <si>
    <t>1058062818</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</si>
  <si>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</si>
  <si>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73</t>
  </si>
  <si>
    <t>590305270</t>
  </si>
  <si>
    <t>deska protipožární impregnovaná sdk tl. 12,5 mm</t>
  </si>
  <si>
    <t>1754166245</t>
  </si>
  <si>
    <t>74</t>
  </si>
  <si>
    <t>763215253R</t>
  </si>
  <si>
    <t>Sádrovláknitá nosná stěna tl 220 mm dřevěná spodní kce 60x160 desky 2x15 TI 160 mm 30 kg/m3</t>
  </si>
  <si>
    <t>656633175</t>
  </si>
  <si>
    <t xml:space="preserve">Poznámka k souboru cen:_x000D_
1. V cenách jsou započteny i náklady na tmelení. 2. Ostatní konstrukce a práce a příplatky u instalačních příček ze sádrovláknitých desek lze ocenit cenami 763 11-17.. pro příčky ze sádrokartonových desek. </t>
  </si>
  <si>
    <t>Poznámka k položce:
Skladba konstrukce S2</t>
  </si>
  <si>
    <t>Skladba S2 - sv.vš. 3000 mm</t>
  </si>
  <si>
    <t xml:space="preserve">" mč. 103 - šatna " </t>
  </si>
  <si>
    <t>(5,08+2,41+0,22)*3</t>
  </si>
  <si>
    <t>-0,7*1,97</t>
  </si>
  <si>
    <t xml:space="preserve">" mč. 104 - Předsíň WC muži " </t>
  </si>
  <si>
    <t>(2,02+0,22+1,53)*3</t>
  </si>
  <si>
    <t xml:space="preserve">" mč. 105 - WC muži " </t>
  </si>
  <si>
    <t>(2,02+0,22+0,9+0,22+2,02)*3</t>
  </si>
  <si>
    <t>" mč. 106 - Předsíň WC ženy "</t>
  </si>
  <si>
    <t>(0,9+0,22+1,87+0,22+0,9)*3</t>
  </si>
  <si>
    <t xml:space="preserve">" mč. 107 - WC ženy " </t>
  </si>
  <si>
    <t xml:space="preserve">" mč. 108 - Sprcha " </t>
  </si>
  <si>
    <t xml:space="preserve">" mč. 109 - Výrobní prostor " </t>
  </si>
  <si>
    <t>(8,59+7,19)*3</t>
  </si>
  <si>
    <t>-1,1*1,5</t>
  </si>
  <si>
    <t>-1,9*2,2</t>
  </si>
  <si>
    <t>75</t>
  </si>
  <si>
    <t>763231151</t>
  </si>
  <si>
    <t>Podhled ze sádrovláknitých desek dvouvrstvá zavěšená spodní konstrukce z ocelových profilů CD, UD jednoduše opláštěná deskou tl. 15 mm protipožární, bez TI</t>
  </si>
  <si>
    <t>-497343451</t>
  </si>
  <si>
    <t xml:space="preserve">Poznámka k souboru cen:_x000D_
1. V cenách jsou započteny i náklady na tmelení. 2. Ostatní konstrukce a práce a příplatky u podhledů ze sádrovláknitých desek lze ocenit cenami 763 13-17.. pro podhled ze sádrokartonových desek. </t>
  </si>
  <si>
    <t>76</t>
  </si>
  <si>
    <t>998763301</t>
  </si>
  <si>
    <t>Přesun hmot pro konstrukce montované z desek sádrokartonových, sádrovláknitých, cementovláknitých nebo cementových stanovený z hmotnosti přesunovaného materiálu vodorovná dopravní vzdálenost do 50 m v objektech výšky do 6 m</t>
  </si>
  <si>
    <t>766819700</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</si>
  <si>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</si>
  <si>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77</t>
  </si>
  <si>
    <t>998763391</t>
  </si>
  <si>
    <t>Přesun hmot pro konstrukce montované z desek sádrokartonových, sádrovláknitých, cementovláknitých nebo cementových Příplatek k cenám za zvětšený přesun přes vymezenou dopravní vzdálenost do 100 m</t>
  </si>
  <si>
    <t>-1605438312</t>
  </si>
  <si>
    <t>764</t>
  </si>
  <si>
    <t>Konstrukce klempířské</t>
  </si>
  <si>
    <t>78</t>
  </si>
  <si>
    <t>444151112</t>
  </si>
  <si>
    <t>Montáž krytiny střech ocelových konstrukcí ze sendvičových panelů šroubovaných, výšky budovy přes 6 do 12 m</t>
  </si>
  <si>
    <t>-1428733510</t>
  </si>
  <si>
    <t>32,38*12,5*2</t>
  </si>
  <si>
    <t>79</t>
  </si>
  <si>
    <t>553247320</t>
  </si>
  <si>
    <t>panel sendvičový střešní, izolace PIR, viditelné kotvení,, modulová/celková šířka 1000/1083 mm, tl. 120/80 mm</t>
  </si>
  <si>
    <t>-632997552</t>
  </si>
  <si>
    <t>80</t>
  </si>
  <si>
    <t>553 001456</t>
  </si>
  <si>
    <t xml:space="preserve">trapézová kalota pro upevňování profilovaných PIR panelů v horní vlně , v barvě střešní krytiny v kombinaci se samovrtnými a závitotvornými šrouby </t>
  </si>
  <si>
    <t xml:space="preserve">kus </t>
  </si>
  <si>
    <t>-1487418066</t>
  </si>
  <si>
    <t>81</t>
  </si>
  <si>
    <t>764001861</t>
  </si>
  <si>
    <t>Demontáž klempířských konstrukcí oplechování hřebene z hřebenáčů do suti</t>
  </si>
  <si>
    <t>841198838</t>
  </si>
  <si>
    <t>32,38</t>
  </si>
  <si>
    <t>82</t>
  </si>
  <si>
    <t>764002801</t>
  </si>
  <si>
    <t>Demontáž klempířských konstrukcí závětrné lišty do suti</t>
  </si>
  <si>
    <t>1010349828</t>
  </si>
  <si>
    <t>12,5*2*2</t>
  </si>
  <si>
    <t>83</t>
  </si>
  <si>
    <t>764002812</t>
  </si>
  <si>
    <t>Demontáž klempířských konstrukcí okapového plechu do suti, v krytině skládané</t>
  </si>
  <si>
    <t>-116499424</t>
  </si>
  <si>
    <t>32,38*2</t>
  </si>
  <si>
    <t>84</t>
  </si>
  <si>
    <t>764211635</t>
  </si>
  <si>
    <t>Oplechování střešních prvků z pozinkovaného plechu s povrchovou úpravou hřebene nevětraného s použitím hřebenového plechu rš 400 mm</t>
  </si>
  <si>
    <t>-1808361709</t>
  </si>
  <si>
    <t>Poznámka k položce:
Spodní krytí PIR panelů</t>
  </si>
  <si>
    <t>85</t>
  </si>
  <si>
    <t>764211636</t>
  </si>
  <si>
    <t>Oplechování střešních prvků z pozinkovaného plechu s povrchovou úpravou hřebene nevětraného s použitím hřebenového plechu rš 500 mm</t>
  </si>
  <si>
    <t>1321146132</t>
  </si>
  <si>
    <t xml:space="preserve">Poznámka k položce:
Horní olpechování PIR panelů - vnější prvek </t>
  </si>
  <si>
    <t>86</t>
  </si>
  <si>
    <t>764212636</t>
  </si>
  <si>
    <t>Oplechování střešních prvků z pozinkovaného plechu s povrchovou úpravou štítu závětrnou lištou rš 500 mm</t>
  </si>
  <si>
    <t>1297376469</t>
  </si>
  <si>
    <t>87</t>
  </si>
  <si>
    <t>764212666</t>
  </si>
  <si>
    <t>Oplechování střešních prvků z pozinkovaného plechu s povrchovou úpravou okapu okapovým plechem střechy rovné rš 500 mm</t>
  </si>
  <si>
    <t>941976603</t>
  </si>
  <si>
    <t>88</t>
  </si>
  <si>
    <t>764216645</t>
  </si>
  <si>
    <t>Oplechování parapetů z pozinkovaného plechu s upraveným povrchem rovných celoplošně lepené, bez rohů rš 400 mm</t>
  </si>
  <si>
    <t>-1810770226</t>
  </si>
  <si>
    <t>89</t>
  </si>
  <si>
    <t>764511602</t>
  </si>
  <si>
    <t>Žlab podokapní z pozinkovaného plechu s povrchovou úpravou včetně háků a čel půlkruhový rš 330 mm</t>
  </si>
  <si>
    <t>1420281577</t>
  </si>
  <si>
    <t>90</t>
  </si>
  <si>
    <t>764511643</t>
  </si>
  <si>
    <t>Žlab podokapní z pozinkovaného plechu s povrchovou úpravou včetně háků a čel kotlík oválný (trychtýřový), rš žlabu/průměr svodu 400/120 mm</t>
  </si>
  <si>
    <t>1085167511</t>
  </si>
  <si>
    <t>2*2</t>
  </si>
  <si>
    <t>91</t>
  </si>
  <si>
    <t>764518623</t>
  </si>
  <si>
    <t>Svod z pozinkovaného plechu s upraveným povrchem včetně objímek, kolen a odskoků kruhový, průměru 120 mm</t>
  </si>
  <si>
    <t>-1850227114</t>
  </si>
  <si>
    <t>8*4</t>
  </si>
  <si>
    <t>92</t>
  </si>
  <si>
    <t>945412111</t>
  </si>
  <si>
    <t>Teleskopická hydraulická montážní plošina na samohybném podvozku, s otočným košem výšky zdvihu do 8 m</t>
  </si>
  <si>
    <t>den</t>
  </si>
  <si>
    <t>1890607605</t>
  </si>
  <si>
    <t xml:space="preserve">Plošina pro pomocné práce v rámci klempířských prací na objektu </t>
  </si>
  <si>
    <t>93</t>
  </si>
  <si>
    <t>998764102</t>
  </si>
  <si>
    <t>Přesun hmot pro konstrukce klempířské stanovený z hmotnosti přesunovaného materiálu vodorovná dopravní vzdálenost do 50 m v objektech výšky přes 6 do 12 m</t>
  </si>
  <si>
    <t>672154799</t>
  </si>
  <si>
    <t>94</t>
  </si>
  <si>
    <t>998764181</t>
  </si>
  <si>
    <t>Přesun hmot pro konstrukce klempířské stanovený z hmotnosti přesunovaného materiálu Příplatek k cenám za přesun prováděný bez použití mechanizace pro jakoukoliv výšku objektu</t>
  </si>
  <si>
    <t>1160894515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</si>
  <si>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</si>
  <si>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95</t>
  </si>
  <si>
    <t>998764192</t>
  </si>
  <si>
    <t>Přesun hmot pro konstrukce klempířské stanovený z hmotnosti přesunovaného materiálu Příplatek k cenám za zvětšený přesun přes vymezenou největší dopravní vzdálenost do 100 m</t>
  </si>
  <si>
    <t>-584496850</t>
  </si>
  <si>
    <t>765</t>
  </si>
  <si>
    <t>Krytina skládaná</t>
  </si>
  <si>
    <t>96</t>
  </si>
  <si>
    <t>765131851</t>
  </si>
  <si>
    <t>Demontáž vláknocementové krytiny vlnité sklonu do 30 st. do suti</t>
  </si>
  <si>
    <t>1233411213</t>
  </si>
  <si>
    <t>97</t>
  </si>
  <si>
    <t>765131871</t>
  </si>
  <si>
    <t>Demontáž vláknocementové krytiny vlnité sklonu do 30 st. hřebene nebo nároží do suti</t>
  </si>
  <si>
    <t>-2059295058</t>
  </si>
  <si>
    <t>766</t>
  </si>
  <si>
    <t>Konstrukce truhlářské</t>
  </si>
  <si>
    <t>98</t>
  </si>
  <si>
    <t>766621013</t>
  </si>
  <si>
    <t>Montáž oken dřevěných včetně montáže rámu na polyuretanovou pěnu plochy přes 1 m2 pevných do zdiva, výšky přes 2,5 m</t>
  </si>
  <si>
    <t>-367437453</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</si>
  <si>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V cenách 766 62 - 9 . . Příplatek k cenám za tepelnou izolaci mezi ostěním a rámem okna jsou započteny náklady na izolaci vnější i vnitřní. 3. Délka izolace se určuje v metrech délky rámu okna. </t>
  </si>
  <si>
    <t>" O1" (3,85*1,8)*14</t>
  </si>
  <si>
    <t>mč. 109</t>
  </si>
  <si>
    <t>" O9" 1,1*1,5</t>
  </si>
  <si>
    <t>99</t>
  </si>
  <si>
    <t>O1</t>
  </si>
  <si>
    <t xml:space="preserve">Dvoudílné okno dřevěné 3850/1800 mm, pevné zasklení , izolační dvojsklo, čiré zasklení , barva bílá  </t>
  </si>
  <si>
    <t>276362596</t>
  </si>
  <si>
    <t>Poznámka k položce:
viz výpis prvků - D.1.6</t>
  </si>
  <si>
    <t>" O1" 14</t>
  </si>
  <si>
    <t>100</t>
  </si>
  <si>
    <t>O9</t>
  </si>
  <si>
    <t xml:space="preserve">Okno dřevěné 1100/1500 mm , pevné zasklení , izolační dvojsklo, čiré zasklení , barva bílá  </t>
  </si>
  <si>
    <t>731464659</t>
  </si>
  <si>
    <t>" O9" 1</t>
  </si>
  <si>
    <t>101</t>
  </si>
  <si>
    <t>766622132</t>
  </si>
  <si>
    <t>Montáž oken plastových včetně montáže rámu na polyuretanovou pěnu plochy přes 1 m2 otevíravých nebo sklápěcích do zdiva, výšky přes 1,5 do 2,5 m</t>
  </si>
  <si>
    <t>-560110233</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</si>
  <si>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</si>
  <si>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 xml:space="preserve">" O2 " 1,6*1,8*6 </t>
  </si>
  <si>
    <t>" O3 " 1,8*1,6*1 + 1*2,6*1</t>
  </si>
  <si>
    <t xml:space="preserve">" O4 "  </t>
  </si>
  <si>
    <t>" O5 " 1,2*1,2*1</t>
  </si>
  <si>
    <t>" O6 " 1,15*2,45*1</t>
  </si>
  <si>
    <t>" O7 " 1,15*2,45*1</t>
  </si>
  <si>
    <t>" O8 " 0,9*0,55*2</t>
  </si>
  <si>
    <t>102</t>
  </si>
  <si>
    <t>O2</t>
  </si>
  <si>
    <t xml:space="preserve">Dvoudílné plastové okno 1600/1800 mm , OS , izolační dvojsklo , čiré zasklení  , barva bílá </t>
  </si>
  <si>
    <t>-390803848</t>
  </si>
  <si>
    <t xml:space="preserve">" O2 " 6 </t>
  </si>
  <si>
    <t>103</t>
  </si>
  <si>
    <t>O3</t>
  </si>
  <si>
    <t xml:space="preserve">Okenní plastová sestava - okno dvoudílné 1600/1800 + balkonové dveře 1000/2600mm , OS , izolační dvojsklo , čiré zasklení  , barva bílá </t>
  </si>
  <si>
    <t>373187099</t>
  </si>
  <si>
    <t>" O3 " 1+1</t>
  </si>
  <si>
    <t>104</t>
  </si>
  <si>
    <t>O5</t>
  </si>
  <si>
    <t xml:space="preserve">Jednodílné plastové okno 1200/1200 mm , OS , izolační dvojsklo , čiré zasklení  , barva bílá </t>
  </si>
  <si>
    <t>-404356409</t>
  </si>
  <si>
    <t>" O4 " 1</t>
  </si>
  <si>
    <t>105</t>
  </si>
  <si>
    <t>O6</t>
  </si>
  <si>
    <t xml:space="preserve">Dvoudílné plastové okno 1150/2450 mm , OS ,nadsvětlík pevný, izolační dvojsklo , čiré zasklení  , barva bílá </t>
  </si>
  <si>
    <t>-956317362</t>
  </si>
  <si>
    <t>" O6 " 1</t>
  </si>
  <si>
    <t>106</t>
  </si>
  <si>
    <t>O7</t>
  </si>
  <si>
    <t>-1430311319</t>
  </si>
  <si>
    <t>" O7 " 1</t>
  </si>
  <si>
    <t>107</t>
  </si>
  <si>
    <t>O8</t>
  </si>
  <si>
    <t xml:space="preserve">Jednodílné plastové okno 900/550 mm , OS , izolační dvojsklo , čiré zasklení  , barva bílá </t>
  </si>
  <si>
    <t>-1005287248</t>
  </si>
  <si>
    <t>" O8 " 1+1</t>
  </si>
  <si>
    <t>108</t>
  </si>
  <si>
    <t>766660102</t>
  </si>
  <si>
    <t>Montáž dveřních křídel dřevěných nebo plastových otevíravých do dřevěné rámové zárubně povrchově upravených jednokřídlových, šířky přes 800 mm</t>
  </si>
  <si>
    <t>-618079348</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</si>
  <si>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</si>
  <si>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 O4" 1</t>
  </si>
  <si>
    <t>109</t>
  </si>
  <si>
    <t>O4</t>
  </si>
  <si>
    <t xml:space="preserve">Vchodové dřevěné dveře 1000/2000 mm , plné , jednokřídlé vč. dřevěné zárubně a kování </t>
  </si>
  <si>
    <t>-214525652</t>
  </si>
  <si>
    <t>110</t>
  </si>
  <si>
    <t>766694122</t>
  </si>
  <si>
    <t>Montáž ostatních truhlářských konstrukcí parapetních desek dřevěných nebo plastových šířky přes 300 mm, délky přes 1000 do 1600 mm</t>
  </si>
  <si>
    <t>1815061144</t>
  </si>
  <si>
    <t xml:space="preserve">Poznámka k souboru cen:_x000D_
1. Cenami -8111 a -8112 se oceňuje montáž vrat oboru JKPOV 611. 2. Cenami -97 . . nelze oceňovat venkovní krycí lišty balkónových dveří; tato montáž se oceňuje cenou -1610. </t>
  </si>
  <si>
    <t xml:space="preserve">" O3 " 1 </t>
  </si>
  <si>
    <t>" O5 " 1</t>
  </si>
  <si>
    <t>" O8 " 2</t>
  </si>
  <si>
    <t>111</t>
  </si>
  <si>
    <t>607941060</t>
  </si>
  <si>
    <t>deska parapetní dřevotřísková vnitřní 0,45 x 1 m</t>
  </si>
  <si>
    <t>-1306913743</t>
  </si>
  <si>
    <t>112</t>
  </si>
  <si>
    <t>607941210</t>
  </si>
  <si>
    <t>koncovka PVC k parapetním dřevotřískovým deskám 600 mm</t>
  </si>
  <si>
    <t>178680546</t>
  </si>
  <si>
    <t>" O1" 2*14</t>
  </si>
  <si>
    <t xml:space="preserve">" O2 " 2*6 </t>
  </si>
  <si>
    <t xml:space="preserve">" O3 " 2*1 </t>
  </si>
  <si>
    <t>" O5 " 2</t>
  </si>
  <si>
    <t>" O6 " 2</t>
  </si>
  <si>
    <t>" O7 " 2</t>
  </si>
  <si>
    <t>" O8 " 2*2</t>
  </si>
  <si>
    <t>" O9" 2</t>
  </si>
  <si>
    <t>113</t>
  </si>
  <si>
    <t>D1/L</t>
  </si>
  <si>
    <t xml:space="preserve">Dodávka a montáž vnitřních dveří 700/1970 mm včetně obložkové zárubně - specifikace viz poznámka a výpis prvků </t>
  </si>
  <si>
    <t>-1251126924</t>
  </si>
  <si>
    <t xml:space="preserve">Poznámka k položce:
Výpis prvku :
- obložková zárubeň 220/700/1970 mm - 3* kovový závěs
- dveřní křídlo plné 700/1970 mm CPL Lamino 
- Kování standard nerez ,  zámek dózický 
- přechodová lišta </t>
  </si>
  <si>
    <t>114</t>
  </si>
  <si>
    <t>D1/P</t>
  </si>
  <si>
    <t>-1520976000</t>
  </si>
  <si>
    <t>115</t>
  </si>
  <si>
    <t>D2</t>
  </si>
  <si>
    <t xml:space="preserve">Dodávka a montáž vnitřních dvoukřídlých dveří ATYP 1900/2200 mm včetně obložkové zárubně - specifikace viz poznámka a výpis prvků </t>
  </si>
  <si>
    <t>-14132691</t>
  </si>
  <si>
    <t xml:space="preserve">Poznámka k položce:
Výpis prvku :
- obložková zárubeň 220/1900/2200 mm - 3* kovový závěs
- dveřní křídla -2* 950/2200 mm CPL Lamino 2/3 prosklení CONEX
- Kování standard nerez ,  zámek dózický 
- přechodová lišta </t>
  </si>
  <si>
    <t>771</t>
  </si>
  <si>
    <t>Podlahy z dlaždic</t>
  </si>
  <si>
    <t>116</t>
  </si>
  <si>
    <t>771574115</t>
  </si>
  <si>
    <t>Montáž podlah z dlaždic keramických lepených flexibilním lepidlem režných nebo glazovaných hladkých přes 19 do 22 ks/ m2</t>
  </si>
  <si>
    <t>623871358</t>
  </si>
  <si>
    <t>117</t>
  </si>
  <si>
    <t>597614330</t>
  </si>
  <si>
    <t>dlaždice keramické slinuté neglazované mrazuvzdorné 29,8 x 29,8 x 0,9 cm</t>
  </si>
  <si>
    <t>396277374</t>
  </si>
  <si>
    <t>22,11*1,1 'Přepočtené koeficientem množství</t>
  </si>
  <si>
    <t>118</t>
  </si>
  <si>
    <t>771579191</t>
  </si>
  <si>
    <t>Montáž podlah z dlaždic keramických Příplatek k cenám za plochu do 5 m2 jednotlivě</t>
  </si>
  <si>
    <t>228514077</t>
  </si>
  <si>
    <t>119</t>
  </si>
  <si>
    <t>771579192</t>
  </si>
  <si>
    <t>Montáž podlah z dlaždic keramických Příplatek k cenám za podlahy v omezeném prostoru</t>
  </si>
  <si>
    <t>2106872037</t>
  </si>
  <si>
    <t>120</t>
  </si>
  <si>
    <t>771591111</t>
  </si>
  <si>
    <t>Podlahy - ostatní práce penetrace podkladu</t>
  </si>
  <si>
    <t>855532004</t>
  </si>
  <si>
    <t xml:space="preserve">Poznámka k souboru cen:_x000D_
1. Množství měrných jednotek u ceny -1185 se stanoví podle počtu řezaných dlaždic, nezávisle na jejich velikosti. 2. Položkou -1185 lze ocenit provádění více řezů na jednom kusu dlažby. </t>
  </si>
  <si>
    <t>121</t>
  </si>
  <si>
    <t>771990111</t>
  </si>
  <si>
    <t>Vyrovnání podkladní vrstvy samonivelační stěrkou tl. 4 mm, min. pevnosti 15 MPa</t>
  </si>
  <si>
    <t>439720825</t>
  </si>
  <si>
    <t xml:space="preserve">Poznámka k souboru cen:_x000D_
1. V cenách souboru cen 771 99-01 jsou započteny i náklady na dodání samonivelační stěrky. </t>
  </si>
  <si>
    <t>122</t>
  </si>
  <si>
    <t>998771101</t>
  </si>
  <si>
    <t>Přesun hmot pro podlahy z dlaždic stanovený z hmotnosti přesunovaného materiálu vodorovná dopravní vzdálenost do 50 m v objektech výšky do 6 m</t>
  </si>
  <si>
    <t>527673014</t>
  </si>
  <si>
    <t>123</t>
  </si>
  <si>
    <t>998771192</t>
  </si>
  <si>
    <t>Přesun hmot pro podlahy z dlaždic stanovený z hmotnosti přesunovaného materiálu Příplatek k ceně za zvětšený přesun přes vymezenou největší dopravní vzdálenost do 100 m</t>
  </si>
  <si>
    <t>-686627694</t>
  </si>
  <si>
    <t>781</t>
  </si>
  <si>
    <t>Dokončovací práce - obklady</t>
  </si>
  <si>
    <t>124</t>
  </si>
  <si>
    <t>781474114</t>
  </si>
  <si>
    <t>Montáž obkladů vnitřních stěn z dlaždic keramických lepených flexibilním lepidlem režných nebo glazovaných hladkých přes 19 do 22 ks/m2</t>
  </si>
  <si>
    <t>289185825</t>
  </si>
  <si>
    <t>" mč. 104 - Předsíň WC muži " (1,53+1,53+2,02+2,02)*2</t>
  </si>
  <si>
    <t>" mč. 105 - WC muži " (0,9+0,9+2,02+2,02-0,7)*2</t>
  </si>
  <si>
    <t>" mč. 106 - Předsíň WC ženy "( 1,87+1,87+0,9+0,9-0,7-0,7)*2</t>
  </si>
  <si>
    <t>" mč. 107 - WC ženy " (0,9+0,9+1,87+1,87-0,7)*2</t>
  </si>
  <si>
    <t>125</t>
  </si>
  <si>
    <t>597610410</t>
  </si>
  <si>
    <t>obkládačky keramické koupelnové (bílé i barevné) 20 x 25 x 0,68 cm I. j.</t>
  </si>
  <si>
    <t>972122406</t>
  </si>
  <si>
    <t>52,12*1,1 'Přepočtené koeficientem množství</t>
  </si>
  <si>
    <t>126</t>
  </si>
  <si>
    <t>781479191</t>
  </si>
  <si>
    <t>Montáž obkladů vnitřních stěn z dlaždic keramických Příplatek k cenám za plochu do 10 m2 jednotlivě</t>
  </si>
  <si>
    <t>1590792312</t>
  </si>
  <si>
    <t>Viz položka č. 781474191</t>
  </si>
  <si>
    <t>52,12</t>
  </si>
  <si>
    <t>127</t>
  </si>
  <si>
    <t>781479192</t>
  </si>
  <si>
    <t>Montáž obkladů vnitřních stěn z dlaždic keramických Příplatek k cenám za obklady v omezeném prostoru</t>
  </si>
  <si>
    <t>1044570675</t>
  </si>
  <si>
    <t>128</t>
  </si>
  <si>
    <t>781494511</t>
  </si>
  <si>
    <t>Ostatní prvky plastové profily ukončovací a dilatační lepené flexibilním lepidlem ukončovací</t>
  </si>
  <si>
    <t>174915559</t>
  </si>
  <si>
    <t xml:space="preserve">Poznámka k souboru cen:_x000D_
1. Množství měrných jednotek u ceny -5185 se stanoví podle počtu řezaných obkladaček, nezávisle na jejich velikosti. 2. Položkou -5185 lze ocenit provádění více řezů na jednom kusu obkladu. </t>
  </si>
  <si>
    <t>" mč. 104 - Předsíň WC muži " 2+2</t>
  </si>
  <si>
    <t>129</t>
  </si>
  <si>
    <t>781495111</t>
  </si>
  <si>
    <t>Ostatní prvky ostatní práce penetrace podkladu</t>
  </si>
  <si>
    <t>-171565310</t>
  </si>
  <si>
    <t>130</t>
  </si>
  <si>
    <t>998781101</t>
  </si>
  <si>
    <t>Přesun hmot pro obklady keramické stanovený z hmotnosti přesunovaného materiálu vodorovná dopravní vzdálenost do 50 m v objektech výšky do 6 m</t>
  </si>
  <si>
    <t>-1107844868</t>
  </si>
  <si>
    <t>131</t>
  </si>
  <si>
    <t>998781192</t>
  </si>
  <si>
    <t>Přesun hmot pro obklady keramické stanovený z hmotnosti přesunovaného materiálu Příplatek k cenám za zvětšený přesun přes vymezenou největší dopravní vzdálenost do 100 m</t>
  </si>
  <si>
    <t>-996990806</t>
  </si>
  <si>
    <t>783</t>
  </si>
  <si>
    <t>Dokončovací práce - nátěry</t>
  </si>
  <si>
    <t>132</t>
  </si>
  <si>
    <t>783301401</t>
  </si>
  <si>
    <t>Příprava podkladu zámečnických konstrukcí před provedením nátěru odmaštění ometení</t>
  </si>
  <si>
    <t>-2022011824</t>
  </si>
  <si>
    <t>" D - Technická zpráva "</t>
  </si>
  <si>
    <t>Výpis příhradových vazníků</t>
  </si>
  <si>
    <t>11,5*2,25*6*2</t>
  </si>
  <si>
    <t>Podélné ztužení</t>
  </si>
  <si>
    <t>5*4,5*1,2*2</t>
  </si>
  <si>
    <t>Vrcholové podélné ztužení</t>
  </si>
  <si>
    <t>5*4,5*2,25</t>
  </si>
  <si>
    <t>ztužení v rovině střešní plochy</t>
  </si>
  <si>
    <t>Sloupy</t>
  </si>
  <si>
    <t>6*1*5,85*2</t>
  </si>
  <si>
    <t>133</t>
  </si>
  <si>
    <t>783306809</t>
  </si>
  <si>
    <t>Odstranění nátěrů ze zámečnických konstrukcí okartáčováním</t>
  </si>
  <si>
    <t>1145630132</t>
  </si>
  <si>
    <t>Viz pložka č. 783301401</t>
  </si>
  <si>
    <t>570,325</t>
  </si>
  <si>
    <t>134</t>
  </si>
  <si>
    <t>783317105</t>
  </si>
  <si>
    <t>Krycí nátěr (email) zámečnických konstrukcí jednonásobný syntetický samozákladující</t>
  </si>
  <si>
    <t>-1907886486</t>
  </si>
  <si>
    <t>135</t>
  </si>
  <si>
    <t>-379723637</t>
  </si>
  <si>
    <t xml:space="preserve">Pronájem plošiny na dobu nutnou pro požadovanou úpravu stávající ocelové konstrukce krovu </t>
  </si>
  <si>
    <t>OST</t>
  </si>
  <si>
    <t>Ostatní</t>
  </si>
  <si>
    <t>136</t>
  </si>
  <si>
    <t>OSTATNÍ - 001</t>
  </si>
  <si>
    <t xml:space="preserve">Dodávka a montáž - PHP s hasící schopností 27A práškový </t>
  </si>
  <si>
    <t>512</t>
  </si>
  <si>
    <t>-1268530464</t>
  </si>
  <si>
    <t xml:space="preserve">Poznámka k položce:
Instalace bude provedena dle § 3 vyhlášky o požární prevenci. </t>
  </si>
  <si>
    <t>" PBŘS "</t>
  </si>
  <si>
    <t>02 - Elektroinstalace</t>
  </si>
  <si>
    <t>M - Práce a dodávky M</t>
  </si>
  <si>
    <t xml:space="preserve">    74-M - Elektromontáže</t>
  </si>
  <si>
    <t>HZS - Hodinové zúčtovací sazby</t>
  </si>
  <si>
    <t>Práce a dodávky M</t>
  </si>
  <si>
    <t>74-M</t>
  </si>
  <si>
    <t>Elektromontáže</t>
  </si>
  <si>
    <t>741110003</t>
  </si>
  <si>
    <t>Montáž trubek elektroinstalačních s nasunutím nebo našroubováním do krabic plastových tuhých, uložených pevně, vnější D přes 35 mm</t>
  </si>
  <si>
    <t>1905634531</t>
  </si>
  <si>
    <t>" D.1.4.1 - Technika prostředí staveb "</t>
  </si>
  <si>
    <t>" D.1.4.2 - Schéma elektro "</t>
  </si>
  <si>
    <t>21*5</t>
  </si>
  <si>
    <t>345710950</t>
  </si>
  <si>
    <t>trubka elektroinstalační tuhá z PVC D 36,6/40 mm, délka 3 m</t>
  </si>
  <si>
    <t>2109733059</t>
  </si>
  <si>
    <t>Poznámka k položce:
EAN 8595057619104</t>
  </si>
  <si>
    <t>105*1,1</t>
  </si>
  <si>
    <t>741112111</t>
  </si>
  <si>
    <t>Montáž krabic elektroinstalačních bez napojení na trubky a lišty, demontáže a montáže víčka a přístroje rozvodek se zapojením vodičů na svorkovnici nástěnných plastových čtyřhranných pro vodiče D do 4 mm2</t>
  </si>
  <si>
    <t>KUS</t>
  </si>
  <si>
    <t>-2036928722</t>
  </si>
  <si>
    <t>R345714280</t>
  </si>
  <si>
    <t>krabice pancéřová z PH 117x117x58 mm svorkovnicí krabicovou šroubovací s vodiči 16x4 mm2</t>
  </si>
  <si>
    <t>-127665078</t>
  </si>
  <si>
    <t>Poznámka k položce:
EAN 8595057656000</t>
  </si>
  <si>
    <t>""Krabice rozbočovací se svorkovnicí, IP 66"</t>
  </si>
  <si>
    <t>741120301</t>
  </si>
  <si>
    <t>Montáž vodičů izolovaných měděných bez ukončení uložených pevně plných a laněných s PVC pláštěm, bezhalogenových, ohniodolných (CY, CHAH-R(V)) průřezu žíly 0,55 až 16 mm2</t>
  </si>
  <si>
    <t>1661676439</t>
  </si>
  <si>
    <t>341408420</t>
  </si>
  <si>
    <t>vodič izolovaný s Cu jádrem H07V-R 4 mm2</t>
  </si>
  <si>
    <t>604102738</t>
  </si>
  <si>
    <t>Poznámka k položce:
obsah kovu [kg/m], Cu =0,039, Al =0</t>
  </si>
  <si>
    <t>741122601</t>
  </si>
  <si>
    <t>Montáž kabelů měděných bez ukončení uložených pevně plných kulatých nebo bezhalogenových (CYKY) počtu a průřezu žil 2x1,5 až 6 mm2</t>
  </si>
  <si>
    <t>405968882</t>
  </si>
  <si>
    <t>341110050</t>
  </si>
  <si>
    <t>kabel silový s Cu jádrem CYKY 2x1,5 mm2</t>
  </si>
  <si>
    <t>-1752665774</t>
  </si>
  <si>
    <t>Poznámka k položce:
obsah kovu [kg/m], Cu =0,029, Al =0</t>
  </si>
  <si>
    <t>741122611</t>
  </si>
  <si>
    <t>Montáž kabelů měděných bez ukončení uložených pevně plných kulatých nebo bezhalogenových (CYKY) počtu a průřezu žil 3x1,5 až 6 mm2</t>
  </si>
  <si>
    <t>-55731364</t>
  </si>
  <si>
    <t>341110300</t>
  </si>
  <si>
    <t>kabel silový s Cu jádrem CYKY 3x1,5 mm2</t>
  </si>
  <si>
    <t>754635767</t>
  </si>
  <si>
    <t>Poznámka k položce:
obsah kovu [kg/m], Cu =0,044, Al =0</t>
  </si>
  <si>
    <t>341110360</t>
  </si>
  <si>
    <t>kabel silový s Cu jádrem CYKY 3x2,5 mm2</t>
  </si>
  <si>
    <t>1729550822</t>
  </si>
  <si>
    <t>Poznámka k položce:
obsah kovu [kg/m], Cu =0,074, Al =0</t>
  </si>
  <si>
    <t>741122623</t>
  </si>
  <si>
    <t>Montáž kabelů měděných bez ukončení uložených pevně plných kulatých nebo bezhalogenových (CYKY) počtu a průřezu žil 4x10 mm2</t>
  </si>
  <si>
    <t>-375006492</t>
  </si>
  <si>
    <t>341110760</t>
  </si>
  <si>
    <t>kabel silový s Cu jádrem CYKY 4x10 mm2</t>
  </si>
  <si>
    <t>875743263</t>
  </si>
  <si>
    <t>Poznámka k položce:
obsah kovu [kg/m], Cu =0,392, Al =0</t>
  </si>
  <si>
    <t>741122641</t>
  </si>
  <si>
    <t>Montáž kabelů měděných bez ukončení uložených pevně plných kulatých nebo bezhalogenových (CYKY) počtu a průřezu žil 5x1,5 až 2,5 mm2</t>
  </si>
  <si>
    <t>-872082720</t>
  </si>
  <si>
    <t>341110940</t>
  </si>
  <si>
    <t>kabel silový s Cu jádrem CYKY 5x2,5 mm2</t>
  </si>
  <si>
    <t>-339149876</t>
  </si>
  <si>
    <t>Poznámka k položce:
obsah kovu [kg/m], Cu =0,123, Al =0</t>
  </si>
  <si>
    <t>741122642</t>
  </si>
  <si>
    <t>Montáž kabelů měděných bez ukončení uložených pevně plných kulatých nebo bezhalogenových (CYKY) počtu a průřezu žil 5x4 až 6 mm2</t>
  </si>
  <si>
    <t>-1088152616</t>
  </si>
  <si>
    <t>341110980</t>
  </si>
  <si>
    <t>kabel silový s Cu jádrem CYKY 5x4 mm2</t>
  </si>
  <si>
    <t>1473213386</t>
  </si>
  <si>
    <t>Poznámka k položce:
obsah kovu [kg/m], Cu =0,196, Al =0</t>
  </si>
  <si>
    <t>741130001</t>
  </si>
  <si>
    <t>Ukončení vodičů izolovaných s označením a zapojením v rozváděči nebo na přístroji, průřezu žíly do 2,5 mm2</t>
  </si>
  <si>
    <t>134802002</t>
  </si>
  <si>
    <t>741130003</t>
  </si>
  <si>
    <t>Ukončení vodičů izolovaných s označením a zapojením v rozváděči nebo na přístroji, průřezu žíly do 4 mm2</t>
  </si>
  <si>
    <t>843869875</t>
  </si>
  <si>
    <t>741132103</t>
  </si>
  <si>
    <t>Ukončení kabelů smršťovací záklopkou nebo páskou se zapojením bez letování, počtu a průřezu žil 3x1,5 až 4 mm2</t>
  </si>
  <si>
    <t>-59300295</t>
  </si>
  <si>
    <t>741132147</t>
  </si>
  <si>
    <t>Ukončení kabelů smršťovací záklopkou nebo páskou se zapojením bez letování, počtu a průřezu žil 5x10 mm2</t>
  </si>
  <si>
    <t>332361863</t>
  </si>
  <si>
    <t>741210003</t>
  </si>
  <si>
    <t>Montáž rozvodnic oceloplechových nebo plastových bez zapojení vodičů běžných, hmotnosti do 100 kg</t>
  </si>
  <si>
    <t>-1339747443</t>
  </si>
  <si>
    <t>R999000004</t>
  </si>
  <si>
    <t>Rozvaděč 56 modulů IP 65</t>
  </si>
  <si>
    <t>-359823400</t>
  </si>
  <si>
    <t>741231001</t>
  </si>
  <si>
    <t>Montáž svorkovnic do rozváděčů s popisnými štítky se zapojením vodičů na jedné straně řadových, průřezové plochy vodičů do 2,5 mm2</t>
  </si>
  <si>
    <t>1554586291</t>
  </si>
  <si>
    <t>741231002</t>
  </si>
  <si>
    <t>Montáž svorkovnic do rozváděčů s popisnými štítky se zapojením vodičů na jedné straně řadových, průřezové plochy vodičů do 6 mm2</t>
  </si>
  <si>
    <t>-1575997967</t>
  </si>
  <si>
    <t>741231004</t>
  </si>
  <si>
    <t>Montáž svorkovnic do rozváděčů s popisnými štítky se zapojením vodičů na jedné straně řadových, průřezové plochy vodičů do 16 mm2</t>
  </si>
  <si>
    <t>-1358222815</t>
  </si>
  <si>
    <t>345616600</t>
  </si>
  <si>
    <t>svornice řadová šroubovací s nosnou lištou a průřezem vodiče 4 mm2</t>
  </si>
  <si>
    <t>1402029105</t>
  </si>
  <si>
    <t>345616660</t>
  </si>
  <si>
    <t>svornice řadová šroubovací s nosnou lištou a průřezem vodiče 16 mm2</t>
  </si>
  <si>
    <t>653948950</t>
  </si>
  <si>
    <t>741231014</t>
  </si>
  <si>
    <t>Montáž svorkovnic do rozváděčů s popisnými štítky se zapojením vodičů na jedné straně řadových, průřezové plochy vodičů do nulových</t>
  </si>
  <si>
    <t>-695691382</t>
  </si>
  <si>
    <t>10.697.619</t>
  </si>
  <si>
    <t>Rozvaděčové systémy a přístroje Přípojnicové systémy Zemnící lišty pro rozvaděče Lišta NSCH 6,5x9 nulovací mosazná</t>
  </si>
  <si>
    <t>KS</t>
  </si>
  <si>
    <t>-2032063798</t>
  </si>
  <si>
    <t>743414111</t>
  </si>
  <si>
    <t>Montáž krabic elektroinstalačních bez napojení na trubky a lišty, demontáže a montáže víčka a přístroje rozvodek se zapojením vodičů na svorkovnici zapuštěných plastových kruhových, typ KU68/2-1903, KR97</t>
  </si>
  <si>
    <t>279116170</t>
  </si>
  <si>
    <t>345715210</t>
  </si>
  <si>
    <t>Materiál úložný elektroinstalační univerzální krabice z plastické hmoty s víčkem KO 68 a svorkovnicí S-66, KU 68-1903</t>
  </si>
  <si>
    <t>995901193</t>
  </si>
  <si>
    <t>747112011</t>
  </si>
  <si>
    <t>Montáž spínačů jedno nebo dvoupólových polozapuštěných nebo zapuštěných se zapojením vodičů bezšroubové připojení vypínačů, řazení 1-jednopólových</t>
  </si>
  <si>
    <t>2099898899</t>
  </si>
  <si>
    <t>345354020</t>
  </si>
  <si>
    <t>Spínače 10 A přístroj spínače 3558 přístroj spínače jednopólového, řazení 1, 1So 3559-A01345 bezšroubový</t>
  </si>
  <si>
    <t>2083431149</t>
  </si>
  <si>
    <t>747112031</t>
  </si>
  <si>
    <t>Montáž spínačů jedno nebo dvoupólových polozapuštěných nebo zapuštěných se zapojením vodičů bezšroubové připojení přepínačů, řazení 5-sériových</t>
  </si>
  <si>
    <t>1581006359</t>
  </si>
  <si>
    <t>345354040</t>
  </si>
  <si>
    <t>Spínače 10 A přístroj spínače 3558 přístroj přepínače sériového, řazení 5 3559-A05345 bezšroubový</t>
  </si>
  <si>
    <t>92218469</t>
  </si>
  <si>
    <t>741310413</t>
  </si>
  <si>
    <t>Montáž spínačů tří nebo čtyřpólových nástěnných se zapojením vodičů, pro prostředí venkovní nebo mokré do 63 A</t>
  </si>
  <si>
    <t>1459801455</t>
  </si>
  <si>
    <t>345364800</t>
  </si>
  <si>
    <t>spínač trojpólový 63A GW70407 krabice IP65</t>
  </si>
  <si>
    <t>-344635145</t>
  </si>
  <si>
    <t>741313082</t>
  </si>
  <si>
    <t>Montáž zásuvek domovních se zapojením vodičů šroubové připojení venkovní nebo mokré, provedení 2P + PE</t>
  </si>
  <si>
    <t>459664197</t>
  </si>
  <si>
    <t>345514850</t>
  </si>
  <si>
    <t>zásuvka krytá pro vlhké prostředí 5518-3929 S šedá 1x DIN.IP44</t>
  </si>
  <si>
    <t>-1267679495</t>
  </si>
  <si>
    <t>741313111</t>
  </si>
  <si>
    <t>Montáž zásuvek průmyslových se zapojením vodičů spojovacích, provedení IP 67 3P+PE 16 A</t>
  </si>
  <si>
    <t>275815092</t>
  </si>
  <si>
    <t>358110710</t>
  </si>
  <si>
    <t>zásuvka nepropustná nástěnná 16A 400 V 4pólová</t>
  </si>
  <si>
    <t>1252211463</t>
  </si>
  <si>
    <t>741313112</t>
  </si>
  <si>
    <t>Montáž zásuvek průmyslových se zapojením vodičů spojovacích, provedení IP 67 3P+PE 32 A</t>
  </si>
  <si>
    <t>-1887424027</t>
  </si>
  <si>
    <t>358110750</t>
  </si>
  <si>
    <t>zásuvka nepropustná nástěnná 63A 400 V 4pólová</t>
  </si>
  <si>
    <t>1872944076</t>
  </si>
  <si>
    <t>""Srovnávací položka pro zásuvku 32A, IP 66"</t>
  </si>
  <si>
    <t>A48</t>
  </si>
  <si>
    <t>B48</t>
  </si>
  <si>
    <t>"Celkem: "A48</t>
  </si>
  <si>
    <t>741320101</t>
  </si>
  <si>
    <t>Montáž jističů se zapojením vodičů jednopólových nn do 25 A bez krytu</t>
  </si>
  <si>
    <t>-1957567953</t>
  </si>
  <si>
    <t>A49</t>
  </si>
  <si>
    <t>5+2</t>
  </si>
  <si>
    <t>B49</t>
  </si>
  <si>
    <t>"Celkem: "A49</t>
  </si>
  <si>
    <t>358221090</t>
  </si>
  <si>
    <t>jistič 1pólový-charakteristika B 10A</t>
  </si>
  <si>
    <t>1179026363</t>
  </si>
  <si>
    <t>Poznámka k položce:
EAN: 8590125338710</t>
  </si>
  <si>
    <t>358221110</t>
  </si>
  <si>
    <t>jistič 1pólový-charakteristika B 16A</t>
  </si>
  <si>
    <t>-1642873924</t>
  </si>
  <si>
    <t>Poznámka k položce:
EAN: 8590125338734</t>
  </si>
  <si>
    <t>358224010</t>
  </si>
  <si>
    <t>jistič 3pólový-charakteristika B 16A</t>
  </si>
  <si>
    <t>-1575123209</t>
  </si>
  <si>
    <t>Poznámka k položce:
EAN: 8590125340201</t>
  </si>
  <si>
    <t>358224030</t>
  </si>
  <si>
    <t>jistič 3pólový-charakteristika B 25A</t>
  </si>
  <si>
    <t>1991667898</t>
  </si>
  <si>
    <t>Poznámka k položce:
EAN: 8590125340225</t>
  </si>
  <si>
    <t>741320161</t>
  </si>
  <si>
    <t>Montáž jističů se zapojením vodičů třípólových nn do 25 A bez krytu</t>
  </si>
  <si>
    <t>-1195583051</t>
  </si>
  <si>
    <t>A54</t>
  </si>
  <si>
    <t>1+1</t>
  </si>
  <si>
    <t>B54</t>
  </si>
  <si>
    <t>"Celkem: "A54</t>
  </si>
  <si>
    <t>741321042</t>
  </si>
  <si>
    <t>Montáž proudových chráničů se zapojením vodičů čtyřpólových nn do 63 A s krytem</t>
  </si>
  <si>
    <t>67719114</t>
  </si>
  <si>
    <t>358892120</t>
  </si>
  <si>
    <t>chránič proudový 4pólový 40A pracovního proudu 0.03 A</t>
  </si>
  <si>
    <t>1417318281</t>
  </si>
  <si>
    <t>Poznámka k položce:
EAN: 8590125368090</t>
  </si>
  <si>
    <t>741322142</t>
  </si>
  <si>
    <t>Montáž přepěťových ochran nn se zapojením vodičů svodiče přepětí – typ 3 na DIN lištu třípólových</t>
  </si>
  <si>
    <t>929719517</t>
  </si>
  <si>
    <t>R001</t>
  </si>
  <si>
    <t>ostatní materiál</t>
  </si>
  <si>
    <t>-1172112735</t>
  </si>
  <si>
    <t>""Přepěťová ochrana B+C, TNS"</t>
  </si>
  <si>
    <t>A58</t>
  </si>
  <si>
    <t>B58</t>
  </si>
  <si>
    <t>"Celkem: "A58</t>
  </si>
  <si>
    <t>741372112</t>
  </si>
  <si>
    <t>Montáž svítidel LED se zapojením vodičů bytových nebo společenských místností vestavných podhledových čtvercových nebo obdélníkových, obsahu přes 0,09 do 0,36 m2</t>
  </si>
  <si>
    <t>-701991134</t>
  </si>
  <si>
    <t>RSvítidla-01</t>
  </si>
  <si>
    <t>Svítidlo PRIMA LED ABS 8000/840 , 58 W IP 66</t>
  </si>
  <si>
    <t>-1591531328</t>
  </si>
  <si>
    <t>068</t>
  </si>
  <si>
    <t>D+M svítidlo nouzové 11W, IP 40</t>
  </si>
  <si>
    <t>1624983462</t>
  </si>
  <si>
    <t>1+1+1</t>
  </si>
  <si>
    <t>069</t>
  </si>
  <si>
    <t xml:space="preserve">D+M svítidlo 1 x 40W, IP20, kulaté, pr. 28cm, montůra plastová, bílá , opálové sklo </t>
  </si>
  <si>
    <t>476500445</t>
  </si>
  <si>
    <t>741420001</t>
  </si>
  <si>
    <t>Montáž hromosvodného vedení svodových drátů nebo lan s podpěrami, D do 10 mm</t>
  </si>
  <si>
    <t>-170281529</t>
  </si>
  <si>
    <t>354417000</t>
  </si>
  <si>
    <t>podpěry vedení hromosvodu do zdiva na hmoždinku - 6/50 mm, nerez</t>
  </si>
  <si>
    <t>-2089952658</t>
  </si>
  <si>
    <t>354410770</t>
  </si>
  <si>
    <t>drát průměr 8 mm AlMgSi</t>
  </si>
  <si>
    <t>KG</t>
  </si>
  <si>
    <t>1527151377</t>
  </si>
  <si>
    <t>Poznámka k položce:
Hmotnost: 0,135 kg/m</t>
  </si>
  <si>
    <t>A71</t>
  </si>
  <si>
    <t>160*3.14*0.004*0.004*7850*1.1</t>
  </si>
  <si>
    <t>B71</t>
  </si>
  <si>
    <t>"Celkem: "A71</t>
  </si>
  <si>
    <t>741420051</t>
  </si>
  <si>
    <t>Montáž hromosvodného vedení ochranných prvků úhelníků nebo trubek s držáky do zdiva</t>
  </si>
  <si>
    <t>-1354525276</t>
  </si>
  <si>
    <t>741420083</t>
  </si>
  <si>
    <t>Montáž hromosvodného vedení doplňků štítků k označení svodů</t>
  </si>
  <si>
    <t>-2024808025</t>
  </si>
  <si>
    <t>354418040</t>
  </si>
  <si>
    <t>trubka ochranná na ochranu svodu - 1700 mmm, nerez</t>
  </si>
  <si>
    <t>87832848</t>
  </si>
  <si>
    <t>354421100</t>
  </si>
  <si>
    <t>štítek plastový -  čísla svodů</t>
  </si>
  <si>
    <t>1410696940</t>
  </si>
  <si>
    <t>741810002</t>
  </si>
  <si>
    <t>Zkoušky a prohlídky elektrických rozvodů a zařízení celková prohlídka a vyhotovení revizní zprávy pro objem montážních prací přes 100 do 500 tis. Kč</t>
  </si>
  <si>
    <t>1856695547</t>
  </si>
  <si>
    <t>741811011</t>
  </si>
  <si>
    <t>Zkoušky a prohlídky rozvodných zařízení kontrola rozváděčů nn, (1 pole) silových, hmotnosti do 200 kg</t>
  </si>
  <si>
    <t>2012065160</t>
  </si>
  <si>
    <t>741813001</t>
  </si>
  <si>
    <t>Zkoušky a prohlídky elektrických přístrojů měření impedance nulové smyčky okruhu vedení jednofázového 220 V</t>
  </si>
  <si>
    <t>1503132835</t>
  </si>
  <si>
    <t>741813002</t>
  </si>
  <si>
    <t>Zkoušky a prohlídky elektrických přístrojů měření impedance nulové smyčky okruhu vedení třífázového 3x380 V</t>
  </si>
  <si>
    <t>-991100086</t>
  </si>
  <si>
    <t>741820012</t>
  </si>
  <si>
    <t>Měření zemních odporů zemnicí sítě délky pásku přes 100 do 200 m</t>
  </si>
  <si>
    <t>65570024</t>
  </si>
  <si>
    <t>998741102</t>
  </si>
  <si>
    <t>Přesun hmot pro silnoproud stanovený z hmotnosti přesunovaného materiálu vodorovná dopravní vzdálenost do 50 m v objektech výšky přes 6 do 12 m</t>
  </si>
  <si>
    <t>1944271225</t>
  </si>
  <si>
    <t>HZS</t>
  </si>
  <si>
    <t>Hodinové zúčtovací sazby</t>
  </si>
  <si>
    <t>HZS1301</t>
  </si>
  <si>
    <t>Hodinové zúčtovací sazby profesí HSV provádění konstrukcí zedník</t>
  </si>
  <si>
    <t>hod</t>
  </si>
  <si>
    <t>-1328031837</t>
  </si>
  <si>
    <t>HZS2492</t>
  </si>
  <si>
    <t>Hodinové zúčtovací sazby profesí PSV zednické výpomoci a pomocné práce PSV pomocný dělník PSV</t>
  </si>
  <si>
    <t>-1121708562</t>
  </si>
  <si>
    <t>OST-001</t>
  </si>
  <si>
    <t>Podružný materiál pro elektroinstalaci</t>
  </si>
  <si>
    <t>SOUBOR</t>
  </si>
  <si>
    <t>-1212405333</t>
  </si>
  <si>
    <t>03 - Zdravoinstalace</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</si>
  <si>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</si>
  <si>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</si>
  <si>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</si>
  <si>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</si>
  <si>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721</t>
  </si>
  <si>
    <t>Zdravotechnika - vnitřní kanalizace</t>
  </si>
  <si>
    <t>721173401</t>
  </si>
  <si>
    <t>Potrubí kanalizační z PVC hrdlové ležaté vnitřní DN 100 systém KG</t>
  </si>
  <si>
    <t>-698416557</t>
  </si>
  <si>
    <t>721173402</t>
  </si>
  <si>
    <t>Potrubí kanalizační z PVC hrdlové ležaté vnitřní DN 125 systém KG</t>
  </si>
  <si>
    <t>486019715</t>
  </si>
  <si>
    <t>721174024</t>
  </si>
  <si>
    <t>Potrubí kanalizační z PP odpadní DN 70</t>
  </si>
  <si>
    <t>-1940538691</t>
  </si>
  <si>
    <t>721174025</t>
  </si>
  <si>
    <t>Potrubí kanalizační z PP odpadní DN 100</t>
  </si>
  <si>
    <t>-1677231699</t>
  </si>
  <si>
    <t>721174043</t>
  </si>
  <si>
    <t>Potrubí kanalizační z PP připojovací DN 50</t>
  </si>
  <si>
    <t>-263025027</t>
  </si>
  <si>
    <t>721174063</t>
  </si>
  <si>
    <t>Potrubí kanalizační z PP větrací DN 110</t>
  </si>
  <si>
    <t>-337425864</t>
  </si>
  <si>
    <t>721194104</t>
  </si>
  <si>
    <t>Vyvedení a upevnění odpadních výpustek DN 40</t>
  </si>
  <si>
    <t>749021416</t>
  </si>
  <si>
    <t>721194107</t>
  </si>
  <si>
    <t>Vyměření přípojek na potrubí vyvedení a upevnění odpadních výpustek DN 70</t>
  </si>
  <si>
    <t>CS ÚRS 2015 01</t>
  </si>
  <si>
    <t>177124273</t>
  </si>
  <si>
    <t>721194109</t>
  </si>
  <si>
    <t>Vyvedení a upevnění odpadních výpustek DN 100</t>
  </si>
  <si>
    <t>1937258193</t>
  </si>
  <si>
    <t>721212112</t>
  </si>
  <si>
    <t>Odtokové sprchové žlaby se zápachovou uzávěrkou a krycím roštem délky 800 mm</t>
  </si>
  <si>
    <t>224388023</t>
  </si>
  <si>
    <t>721273153</t>
  </si>
  <si>
    <t>Hlavice ventilační polypropylen PP DN 110</t>
  </si>
  <si>
    <t>986105421</t>
  </si>
  <si>
    <t>721290111</t>
  </si>
  <si>
    <t>Zkouška těsnosti potrubí kanalizace vodou do DN 125</t>
  </si>
  <si>
    <t>-203473206</t>
  </si>
  <si>
    <t>998721101</t>
  </si>
  <si>
    <t>Přesun hmot pro vnitřní kanalizace v objektech v do 6 m</t>
  </si>
  <si>
    <t>2068740141</t>
  </si>
  <si>
    <t>722</t>
  </si>
  <si>
    <t>Zdravotechnika - vnitřní vodovod</t>
  </si>
  <si>
    <t>722174022</t>
  </si>
  <si>
    <t>Potrubí vodovodní plastové PPR svar polyfuze PN 20 D 20 x 3,4 mm</t>
  </si>
  <si>
    <t>452514289</t>
  </si>
  <si>
    <t>722174023</t>
  </si>
  <si>
    <t>Potrubí vodovodní plastové PPR svar polyfuze PN 20 D 25 x 4,2 mm</t>
  </si>
  <si>
    <t>2131898563</t>
  </si>
  <si>
    <t>722181221</t>
  </si>
  <si>
    <t>Ochrana vodovodního potrubí přilepenými tepelně izolačními trubicemi z PE tl do 10 mm DN do 22 mm</t>
  </si>
  <si>
    <t>-1884794956</t>
  </si>
  <si>
    <t>722181222</t>
  </si>
  <si>
    <t>Ochrana vodovodního potrubí přilepenými tepelně izolačními trubicemi z PE tl do 10 mm DN do 42 mm</t>
  </si>
  <si>
    <t>-1398711980</t>
  </si>
  <si>
    <t>722190401</t>
  </si>
  <si>
    <t>Vyvedení a upevnění výpustku do DN 25</t>
  </si>
  <si>
    <t>772437680</t>
  </si>
  <si>
    <t>722220152</t>
  </si>
  <si>
    <t>Nástěnka závitová plastová PPR PN 20 DN 20 x G 1/2</t>
  </si>
  <si>
    <t>-1092353192</t>
  </si>
  <si>
    <t>722220232</t>
  </si>
  <si>
    <t>Přechodka dGK PPR PN 20 D 25 x G 3/4 s kovovým vnitřním závitem</t>
  </si>
  <si>
    <t>944259362</t>
  </si>
  <si>
    <t>722224112</t>
  </si>
  <si>
    <t>Kohout plnicí nebo vypouštěcí G 3/4 PN 6 s jedním závitem</t>
  </si>
  <si>
    <t>869647123</t>
  </si>
  <si>
    <t>722231073</t>
  </si>
  <si>
    <t>Ventil zpětný G 3/4 PN 10 do 110°C se dvěma závity</t>
  </si>
  <si>
    <t>-1569837147</t>
  </si>
  <si>
    <t>722231143</t>
  </si>
  <si>
    <t>Ventil závitový pojistný rohový G 1</t>
  </si>
  <si>
    <t>583886818</t>
  </si>
  <si>
    <t>722232044</t>
  </si>
  <si>
    <t>Kohout kulový přímý G 3/4 PN 42 do 185°C vnitřní závit</t>
  </si>
  <si>
    <t>338827162</t>
  </si>
  <si>
    <t>722232045</t>
  </si>
  <si>
    <t>Kohout kulový přímý G 1 PN 42 do 185°C vnitřní závit</t>
  </si>
  <si>
    <t>-1421190792</t>
  </si>
  <si>
    <t>722234264</t>
  </si>
  <si>
    <t>Filtr mosazný G 3/4 PN 16 do 120°C s 2x vnitřním závitem</t>
  </si>
  <si>
    <t>1172934354</t>
  </si>
  <si>
    <t>722240101</t>
  </si>
  <si>
    <t>Ventily plastové PPR přímé DN 20</t>
  </si>
  <si>
    <t>-850877953</t>
  </si>
  <si>
    <t>722240102</t>
  </si>
  <si>
    <t>Ventily plastové PPR přímé DN 25</t>
  </si>
  <si>
    <t>-1626136929</t>
  </si>
  <si>
    <t>722250133</t>
  </si>
  <si>
    <t>Požární příslušenství a armatury hydrantový systém s tvarově stálou hadicí celoplechový D 25 x 30 m</t>
  </si>
  <si>
    <t>soubor</t>
  </si>
  <si>
    <t>-1281655271</t>
  </si>
  <si>
    <t>Dle PBŘS</t>
  </si>
  <si>
    <t>722290226</t>
  </si>
  <si>
    <t>Zkouška těsnosti vodovodního potrubí závitového do DN 50</t>
  </si>
  <si>
    <t>-1371993300</t>
  </si>
  <si>
    <t>722290234</t>
  </si>
  <si>
    <t>Proplach a dezinfekce vodovodního potrubí do DN 80</t>
  </si>
  <si>
    <t>756107449</t>
  </si>
  <si>
    <t>998722101</t>
  </si>
  <si>
    <t>Přesun hmot pro vnitřní vodovod v objektech v do 6 m</t>
  </si>
  <si>
    <t>-1174891253</t>
  </si>
  <si>
    <t>725</t>
  </si>
  <si>
    <t>Zdravotechnika - zařizovací předměty</t>
  </si>
  <si>
    <t>725112022</t>
  </si>
  <si>
    <t>Zařízení záchodů klozety keramické závěsné na nosné stěny s hlubokým splachováním odpad vodorovný</t>
  </si>
  <si>
    <t>-2082820329</t>
  </si>
  <si>
    <t xml:space="preserve">Poznámka k souboru cen:_x000D_
1. V cenách -1351, -1361, -3124 není započten napájecí zdroj. 2. V cenách jsou započtená klozetová sedátka. </t>
  </si>
  <si>
    <t xml:space="preserve">Poznámka k položce:
Výpis komponentů - kompletní montáž :
- silikon sanitární CERESIT CS 25 po 280 ml bílý
- koleno odpadní PP pro závěsné WC HL224 WE DN110
- sedátko záchodové TOPOLINO Antibak - Duroplast- univerzální bílé
- souprava pro tlumení hluku pro závěsné WC a bidet
- mísa klozetová keramická závěsná s hlubokým splachováním OLYMP 2061.1 bílá
- šrouby ke klozetu
</t>
  </si>
  <si>
    <t>" D.1.4.3 - Schéma vnitřní vodovod "</t>
  </si>
  <si>
    <t>" D.1.4.4 - Schéma vnitřní kanalizace "</t>
  </si>
  <si>
    <t>725211613</t>
  </si>
  <si>
    <t>Umyvadla keramická bez výtokových armatur se zápachovou uzávěrkou připevněná na stěnu šrouby barevná bez sloupu nebo krytu na sifon 600 mm</t>
  </si>
  <si>
    <t>-1802233564</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</si>
  <si>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</si>
  <si>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725811161</t>
  </si>
  <si>
    <t>Ventil výtokový nástěnný pračkový G 1/2x80 mm</t>
  </si>
  <si>
    <t>-1501605446</t>
  </si>
  <si>
    <t>725813111</t>
  </si>
  <si>
    <t>Ventil rohový bez připojovací trubičky G 1/2</t>
  </si>
  <si>
    <t>-1822234390</t>
  </si>
  <si>
    <t>722000053</t>
  </si>
  <si>
    <t>Flexi propojovací hadice pro napoj umývadlových a dřezových stojánkových baterií</t>
  </si>
  <si>
    <t>285994569</t>
  </si>
  <si>
    <t>725822611</t>
  </si>
  <si>
    <t>Baterie umyvadlové stojánkové pákové bez výpusti</t>
  </si>
  <si>
    <t>-439574728</t>
  </si>
  <si>
    <t xml:space="preserve">Poznámka k souboru cen:_x000D_
1. V cenách –2654, 56, -9101-9202 není započten napájecí zdroj. </t>
  </si>
  <si>
    <t>725841354</t>
  </si>
  <si>
    <t>Baterie sprchové automatické s termostatickým ventilem a sprchovou růžicí</t>
  </si>
  <si>
    <t>-891017617</t>
  </si>
  <si>
    <t xml:space="preserve">Poznámka k souboru cen:_x000D_
1. V cenách –1353-54, -1414 není započten napájecí zdroj. </t>
  </si>
  <si>
    <t>725861102</t>
  </si>
  <si>
    <t>Zápachové uzávěrky zařizovacích předmětů pro umyvadla DN 40 (HL 132/40)</t>
  </si>
  <si>
    <t>424988464</t>
  </si>
  <si>
    <t>998725101</t>
  </si>
  <si>
    <t>Přesun hmot pro zařizovací předměty v objektech v do 6 m</t>
  </si>
  <si>
    <t>2095626214</t>
  </si>
  <si>
    <t>726</t>
  </si>
  <si>
    <t>Zdravotechnika - předstěnové instalace</t>
  </si>
  <si>
    <t>726131041</t>
  </si>
  <si>
    <t>Předstěnové instalační systémy do lehkých stěn s kovovou konstrukcí pro závěsné klozety ovládání zepředu, stavební výšky 1120 mm</t>
  </si>
  <si>
    <t>1233442355</t>
  </si>
  <si>
    <t xml:space="preserve">Poznámka k souboru cen:_x000D_
1. V ceně jsou započteny náklady na: -1021 dodání nožního tlačítka na podlahu, -1041 dodání ovládacího tlačítka a zvukoizolační soupravy, -1042 dodání ovládacího tlačítka, -1043 dodání krycí desky, ručního tlačítka a zvukoizolační soupravy, -1061 dodání ovládacího tlačítka a zvukoizolační soupravy. 2. V ceně nejsou započteny náklady na: -1043 dodání podpěrných prvků a madel, -1202 až -1204 dodání ovládacího tlačítka. 3. V cenách nejsou započteny náklady na dodávku zařizovacích předmětů. </t>
  </si>
  <si>
    <t>998726111</t>
  </si>
  <si>
    <t>Přesun hmot pro instalační prefabrikáty v objektech v do 6 m</t>
  </si>
  <si>
    <t>1554773508</t>
  </si>
  <si>
    <t>998726192</t>
  </si>
  <si>
    <t>Přesun hmot pro instalační prefabrikáty stanovený z hmotnosti přesunovaného materiálu Příplatek k cenám za zvětšený přesun přes vymezenou největší dopravní vzdálenost do 100 m</t>
  </si>
  <si>
    <t>1827088930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</si>
  <si>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</si>
  <si>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 xml:space="preserve">04 - Ústřední vytápění </t>
  </si>
  <si>
    <t xml:space="preserve">    723 - Vnitřní plynovod</t>
  </si>
  <si>
    <t xml:space="preserve">    D1 - Ostatní materiál</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</si>
  <si>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</si>
  <si>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</si>
  <si>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</si>
  <si>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</si>
  <si>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</si>
  <si>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723</t>
  </si>
  <si>
    <t>Vnitřní plynovod</t>
  </si>
  <si>
    <t>723110208R00</t>
  </si>
  <si>
    <t>Potrubí ocel. závitové černé svařované DN 65</t>
  </si>
  <si>
    <t>-1889850894</t>
  </si>
  <si>
    <t>723120203R00</t>
  </si>
  <si>
    <t>Potrubí ocelové závitové černé svařované DN 20</t>
  </si>
  <si>
    <t>-1587678494</t>
  </si>
  <si>
    <t>723120204R00</t>
  </si>
  <si>
    <t>Potrubí ocelové závitové černé svařované DN 25</t>
  </si>
  <si>
    <t>-273807093</t>
  </si>
  <si>
    <t>35+22+22</t>
  </si>
  <si>
    <t>723150365R00</t>
  </si>
  <si>
    <t>Potrubí ocel. černé svařované - chráničky D 38/2,6</t>
  </si>
  <si>
    <t>-1750675262</t>
  </si>
  <si>
    <t>723190251R00</t>
  </si>
  <si>
    <t>Vyvedení a upevnění plynovodních výpustek DN 15</t>
  </si>
  <si>
    <t>-2101678919</t>
  </si>
  <si>
    <t>723190252R00</t>
  </si>
  <si>
    <t>Vyvedení a upevnění plynovodních výpustek DN 20</t>
  </si>
  <si>
    <t>646021066</t>
  </si>
  <si>
    <t>723190253R00</t>
  </si>
  <si>
    <t>Vyvedení a upevnění plynovodních výpustek DN 25</t>
  </si>
  <si>
    <t>-1938513341</t>
  </si>
  <si>
    <t>723190907R00</t>
  </si>
  <si>
    <t>Odvzdušnění a napuštění plynového potrubí</t>
  </si>
  <si>
    <t>-1239860158</t>
  </si>
  <si>
    <t>723235113R00</t>
  </si>
  <si>
    <t>Kohout kulový,vnitřní-vnitřní závitový DN 25</t>
  </si>
  <si>
    <t>-210337984</t>
  </si>
  <si>
    <t>723235117R00</t>
  </si>
  <si>
    <t>Kohout kulový,vnitřní-vnitřní závitový DN 65</t>
  </si>
  <si>
    <t>1532488372</t>
  </si>
  <si>
    <t>723239102R00</t>
  </si>
  <si>
    <t>Montáž plynovodních armatur, 2 závity, G 3/4</t>
  </si>
  <si>
    <t>135959408</t>
  </si>
  <si>
    <t>723359102VD</t>
  </si>
  <si>
    <t>Montáž plynových hadic DN 20, dl. do 1 m</t>
  </si>
  <si>
    <t>-404116299</t>
  </si>
  <si>
    <t>723822505VD</t>
  </si>
  <si>
    <t>Nerezová plynová hadice DN 20, dl. 0,5 m</t>
  </si>
  <si>
    <t>1215400282</t>
  </si>
  <si>
    <t>D1</t>
  </si>
  <si>
    <t>Ostatní materiál</t>
  </si>
  <si>
    <t>512012603VD</t>
  </si>
  <si>
    <t>Plynový ohřívač vzduchu s plynulou modulací 45 kW vertikální</t>
  </si>
  <si>
    <t>601731567</t>
  </si>
  <si>
    <t>512012610VD</t>
  </si>
  <si>
    <t>Plynový ohřívač vzduchu s plynulou modulací 49 kW vertikální</t>
  </si>
  <si>
    <t>708013628</t>
  </si>
  <si>
    <t>512012655VD</t>
  </si>
  <si>
    <t>Závěsný rám k zavěšení jednotek</t>
  </si>
  <si>
    <t>-467625854</t>
  </si>
  <si>
    <t>512012731VD</t>
  </si>
  <si>
    <t>Sestava směšovací komory pro podstropní instalaci</t>
  </si>
  <si>
    <t>-763538996</t>
  </si>
  <si>
    <t>512012750VD</t>
  </si>
  <si>
    <t>Signalizace zanesení fitru</t>
  </si>
  <si>
    <t>687098502</t>
  </si>
  <si>
    <t>512012771VD</t>
  </si>
  <si>
    <t>Servopohon k ovládání směšovací komory</t>
  </si>
  <si>
    <t>815196855</t>
  </si>
  <si>
    <t>512012772VD</t>
  </si>
  <si>
    <t>Ovládání servopohonu nástěnné- plynulá regulace 0-100%</t>
  </si>
  <si>
    <t>1224369414</t>
  </si>
  <si>
    <t>512012791VD</t>
  </si>
  <si>
    <t>Anemostat dvoustranný se sekundární žaluzií-vertikální</t>
  </si>
  <si>
    <t>-1574471586</t>
  </si>
  <si>
    <t>512012891VD</t>
  </si>
  <si>
    <t>Koaxiální odkouření 100/100/150-1060 mm</t>
  </si>
  <si>
    <t>-1479277996</t>
  </si>
  <si>
    <t>512012896VD</t>
  </si>
  <si>
    <t>Hlavice koaxiálního odkouření 100/150 - 280 mm</t>
  </si>
  <si>
    <t>180863615</t>
  </si>
  <si>
    <t>512012921VD</t>
  </si>
  <si>
    <t>Připojovací plynová trubka G3/4"</t>
  </si>
  <si>
    <t>-1039442070</t>
  </si>
  <si>
    <t>512012990VD</t>
  </si>
  <si>
    <t>Centrální jednoduchá regulace - standard</t>
  </si>
  <si>
    <t>-1828984050</t>
  </si>
  <si>
    <t>731</t>
  </si>
  <si>
    <t>Ústřední vytápění - kotelny</t>
  </si>
  <si>
    <t>731241753</t>
  </si>
  <si>
    <t>Kotle ocelové teplovodní plynové stacionární odtah spalin do komína montáž kotlů plynových stacionárních ostatních typů o výkonu přes 22 do 26 kW</t>
  </si>
  <si>
    <t>-188353011</t>
  </si>
  <si>
    <t xml:space="preserve">Poznámka k souboru cen:_x000D_
1. V cenách -1731 až –1755, -2101 až -2494, -3101 až -3494 a -4101 až -4494 jsou započteny i náklady na: a) napojení kotle na připravené rozvody, b) odzkoušení kotle a poučení provozovatele. 2. V cenách -1731 až –1755, -2101 až -2494, -3101 až -3494 a -4101 až -4494 nejsou započteny náklady, které se oceňují samostatně, a to: a) zřízení rozvodů topné a vratné vody, b) dodávku a montáž odtahového potrubí odvodu spalin, c) případnou dodávku, osazení a připojení zásobníku. </t>
  </si>
  <si>
    <t>484174400</t>
  </si>
  <si>
    <t>Kotle ocelové o výkonech do 50 kW včetně pro bytové ústřední vytápění a rodinné domy kotle teplovodní na plyn závěsné /nástěnné/ kotle Therm s průtokovým ohřevem TUV verze do komína Therm 23 CLN      výkon 10-23 kW</t>
  </si>
  <si>
    <t>-662467406</t>
  </si>
  <si>
    <t>Poznámka k položce:
Thermona obj.číslo 1050.5</t>
  </si>
  <si>
    <t>405612270</t>
  </si>
  <si>
    <t>Přístroje malé automatizace s elektrickým výstupem regulátor teploty prostorový typ 61 113, jednoobvodový, provedení T 0 až 40 °C</t>
  </si>
  <si>
    <t>2101270204</t>
  </si>
  <si>
    <t>732</t>
  </si>
  <si>
    <t>Ústřední vytápění - strojovny</t>
  </si>
  <si>
    <t>732219301</t>
  </si>
  <si>
    <t>Montáž ohříváků vody zásobníkových stojatých kombinovaných do 200 l</t>
  </si>
  <si>
    <t>781558118</t>
  </si>
  <si>
    <t xml:space="preserve">Poznámka k souboru cen:_x000D_
1. V cenách -9111 až -9129 není započteno sedlo pod nádoby toto lze oceňovat cenami katalogu 800-767 Konstrukce záměčnické. </t>
  </si>
  <si>
    <t>484371130</t>
  </si>
  <si>
    <t>ohřívač vody stacionární 0,6 Mpa zásobníkový 1 výměník s boční přírubou objem 200 litrů</t>
  </si>
  <si>
    <t>-1804939058</t>
  </si>
  <si>
    <t>733</t>
  </si>
  <si>
    <t>Ústřední vytápění - rozvodné potrubí</t>
  </si>
  <si>
    <t>733222102</t>
  </si>
  <si>
    <t>Potrubí z trubek měděných polotvrdých spojovaných měkkým pájením D 15/1</t>
  </si>
  <si>
    <t>1565234841</t>
  </si>
  <si>
    <t>2*5</t>
  </si>
  <si>
    <t>733222103</t>
  </si>
  <si>
    <t>Potrubí z trubek měděných polotvrdých spojovaných měkkým pájením D 18/1</t>
  </si>
  <si>
    <t>-1671554649</t>
  </si>
  <si>
    <t>(15+15+10+10)</t>
  </si>
  <si>
    <t>733222104</t>
  </si>
  <si>
    <t>Potrubí z trubek měděných polotvrdých spojovaných měkkým pájením D 22/1,0</t>
  </si>
  <si>
    <t>-1118834363</t>
  </si>
  <si>
    <t>733291101</t>
  </si>
  <si>
    <t>Zkoušky těsnosti potrubí z trubek měděných D do 35/1,5</t>
  </si>
  <si>
    <t>-1438948444</t>
  </si>
  <si>
    <t>998733103</t>
  </si>
  <si>
    <t>Přesun hmot pro rozvody potrubí stanovený z hmotnosti přesunovaného materiálu vodorovná dopravní vzdálenost do 50 m v objektech výšky přes 12 do 24 m</t>
  </si>
  <si>
    <t>-1175600024</t>
  </si>
  <si>
    <t>734</t>
  </si>
  <si>
    <t>Ústřední vytápění - armatury</t>
  </si>
  <si>
    <t>734209113</t>
  </si>
  <si>
    <t>Montáž závitových armatur se 2 závity G 1/2 (DN 15)</t>
  </si>
  <si>
    <t>-1305084893</t>
  </si>
  <si>
    <t>551212080</t>
  </si>
  <si>
    <t>Ventily k armaturám pro ústřední topení ventily radiátorové mosazné termostatický ventil, rohový s víčkem, pro adaptér na měď nebo UH R411 1/2"x16</t>
  </si>
  <si>
    <t>-162628072</t>
  </si>
  <si>
    <t>Poznámka k položce:
Giacomini, kód: R411X033</t>
  </si>
  <si>
    <t>551-1</t>
  </si>
  <si>
    <t>Termostatatická hlavice HEIMEIER V</t>
  </si>
  <si>
    <t>-890255242</t>
  </si>
  <si>
    <t>551-2</t>
  </si>
  <si>
    <t xml:space="preserve">Šroubení </t>
  </si>
  <si>
    <t>1076042591</t>
  </si>
  <si>
    <t>551-4</t>
  </si>
  <si>
    <t>Topná zkouška</t>
  </si>
  <si>
    <t>953900000</t>
  </si>
  <si>
    <t>551-6</t>
  </si>
  <si>
    <t>Sekání  a bourání pro UT vč. zapravení</t>
  </si>
  <si>
    <t>2077605790</t>
  </si>
  <si>
    <t>998734203</t>
  </si>
  <si>
    <t>Přesun hmot pro armatury stanovený procentní sazbou z ceny vodorovná dopravní vzdálenost do 50 m v objektech výšky přes 12 do 24 m</t>
  </si>
  <si>
    <t>%</t>
  </si>
  <si>
    <t>-1116648297</t>
  </si>
  <si>
    <t>735</t>
  </si>
  <si>
    <t>Ústřední vytápění - otopná tělesa</t>
  </si>
  <si>
    <t>735152580</t>
  </si>
  <si>
    <t>Otopná tělesa panelová (VK) PN 1,0 MPa, T do 110 st.C dvoudesková se dvěma přídavnými přestupními plochami výšky tělesa 600 mm 1400 mm / 2351 W stavební délky / výkonu</t>
  </si>
  <si>
    <t>1382211662</t>
  </si>
  <si>
    <t>735164262</t>
  </si>
  <si>
    <t>Otopná tělesa trubková přímotopná elektrická na stěnu výšky tělesa 1500 mm, délky 745 mm</t>
  </si>
  <si>
    <t>325867566</t>
  </si>
  <si>
    <t xml:space="preserve">Poznámka k souboru cen:_x000D_
1. V cenách –4511 a –4542 nejsou započteny: a) náklady na otopná tělesa; tyto se oceňují ve specifikaci (v dodávce tělesa je nutno specifikovat soupravu upevňovacích prvků). b) montáž termostatických ventilů a jejich dodávka; tyto se oceňují samostatně podle typu ventilu. </t>
  </si>
  <si>
    <t>998735103</t>
  </si>
  <si>
    <t>Přesun hmot pro otopná tělesa stanovený z hmotnosti přesunovaného materiálu vodorovná dopravní vzdálenost do 50 m v objektech výšky přes 12 do 24 m</t>
  </si>
  <si>
    <t>1126826179</t>
  </si>
  <si>
    <t>10 - Vedlejší rozpočtové náklady</t>
  </si>
  <si>
    <t>960 -  Kompletační činnost</t>
  </si>
  <si>
    <t>OST - Ostatní náklady</t>
  </si>
  <si>
    <t>0 - Vedlejší rozpočtové náklady</t>
  </si>
  <si>
    <t>960</t>
  </si>
  <si>
    <t xml:space="preserve"> Kompletační činnost</t>
  </si>
  <si>
    <t>045203001</t>
  </si>
  <si>
    <t>Kompletační a koordinační činnost na řízení subdodavatelů</t>
  </si>
  <si>
    <t>1024</t>
  </si>
  <si>
    <t>-1100160330</t>
  </si>
  <si>
    <t xml:space="preserve">Poznámka k položce:
Náklad zhotovitele na řízení a koordinaci subdodavatelů
</t>
  </si>
  <si>
    <t>Ostatní náklady</t>
  </si>
  <si>
    <t>013254001</t>
  </si>
  <si>
    <t>Dokumentace skutečného provedení stavby</t>
  </si>
  <si>
    <t>-1708942387</t>
  </si>
  <si>
    <t>Poznámka k položce:
Dokumentace skutečného provedení v rozsahu dle platné vyhlášky na dokumentaci staveb v počtu  (3 x papírově a 1 x elektronicky ve formátu DWG a PDF)</t>
  </si>
  <si>
    <t>013254201</t>
  </si>
  <si>
    <t>Pasportizace stávajících konstrukcí dotčených stavbou</t>
  </si>
  <si>
    <t>-956915380</t>
  </si>
  <si>
    <t>Poznámka k položce:
Pasportizace nemovitostí a objektů včetně pozemních komunikací dotčených stavební činností před zahájením a po dokončení stavebních prací včetně fotodokumentace nebo videozáznamu.</t>
  </si>
  <si>
    <t>030001001</t>
  </si>
  <si>
    <t>Náklady na zřízení zařízení staveniště v souladu s ZOV</t>
  </si>
  <si>
    <t>-1670205709</t>
  </si>
  <si>
    <t>Poznámka k položce:
Náklady na dokumentaci ZS, příprava území pro ZS včetně odstranění materiálu a konstrukcí, vybudování odběrný míst, zřízení přípojek energií, vlastní vybudování objektů ZS a provizornich komunikací.</t>
  </si>
  <si>
    <t>030001002</t>
  </si>
  <si>
    <t>Náklady na provoz a údržbu zařízení staveniště</t>
  </si>
  <si>
    <t>-1875633689</t>
  </si>
  <si>
    <t>Poznámka k položce:
Náklady na vybavení objektů, náklady na energie, úklid, údržba, osvětlení, oplocení, opravy na objektech ZS, čištění ploch, zabezpečení staveniště , WC buňky po dobu výstavby</t>
  </si>
  <si>
    <t>039001003</t>
  </si>
  <si>
    <t>Zrušení zařízení staveniště</t>
  </si>
  <si>
    <t>-1262199347</t>
  </si>
  <si>
    <t>Poznámka k položce:
Odstranění objektu ZS včetně přípojek a jejich odvozu, uvedení pozemku do původního stavu včetně nákladů s tím spojených</t>
  </si>
  <si>
    <t>041403002</t>
  </si>
  <si>
    <t>Náklady na zajištění kolektivní bezpečnosti osob</t>
  </si>
  <si>
    <t>-338626505</t>
  </si>
  <si>
    <t>Poznámka k položce:
Náklady na zbudování, údržbu a zrušení:
- zabezpečení okrajů konstrukcí proti pádu osob
- komunikací pro pohyb osob po staveništi
- přechodů přes výkopy 
- a další prvky kolektivní ocrany osob, pokud nejsou jinde uvedeny</t>
  </si>
  <si>
    <t>079002001</t>
  </si>
  <si>
    <t>Ostatní provozní vlivy</t>
  </si>
  <si>
    <t>1039896703</t>
  </si>
  <si>
    <t>Poznámka k položce:
Například:
- provoz investora a třetích osob
- práce na těžce přístupných místech
- ztížené dopravní podmínky
- práce v ochranných pásmech
atd.</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</si>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</sst>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8">
    <fill>
      <patternFill patternType="none"/>
    </fill>
    <fill>
      <patternFill patternType="gray125"/>
    </fill>
    <fill>
      <patternFill patternType="none"/>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7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5"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7" fillId="0" borderId="0" xfId="0" applyFont="1" applyBorder="1" applyAlignment="1">
      <alignment horizontal="left" vertical="center"/>
    </xf>
    <xf numFmtId="0" fontId="0" fillId="0" borderId="6" xfId="0" applyBorder="1"/>
    <xf numFmtId="0" fontId="16"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9" fillId="0" borderId="0" xfId="0" applyFont="1" applyBorder="1" applyAlignment="1">
      <alignment horizontal="left" vertical="center"/>
    </xf>
    <xf numFmtId="0" fontId="2" fillId="5" borderId="0" xfId="0" applyFont="1" applyFill="1" applyBorder="1" applyAlignment="1" applyProtection="1">
      <alignment horizontal="left" vertical="center"/>
      <protection locked="0"/>
    </xf>
    <xf numFmtId="49" fontId="2" fillId="5"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1"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0" fillId="6" borderId="10" xfId="0" applyFont="1" applyFill="1" applyBorder="1" applyAlignment="1">
      <alignment vertical="center"/>
    </xf>
    <xf numFmtId="0" fontId="3" fillId="6" borderId="10" xfId="0" applyFont="1" applyFill="1" applyBorder="1" applyAlignment="1">
      <alignment horizontal="center" vertical="center"/>
    </xf>
    <xf numFmtId="0" fontId="0" fillId="6"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7" fillId="0" borderId="0" xfId="0" applyFont="1" applyAlignment="1">
      <alignment horizontal="left" vertical="center"/>
    </xf>
    <xf numFmtId="0" fontId="2" fillId="0" borderId="5" xfId="0" applyFont="1" applyBorder="1" applyAlignment="1">
      <alignment vertical="center"/>
    </xf>
    <xf numFmtId="0" fontId="19"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2"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7" borderId="10" xfId="0" applyFont="1" applyFill="1" applyBorder="1" applyAlignment="1">
      <alignment vertical="center"/>
    </xf>
    <xf numFmtId="0" fontId="2" fillId="7" borderId="11" xfId="0" applyFont="1" applyFill="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15"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3" fillId="0" borderId="0" xfId="0" applyFont="1" applyAlignment="1">
      <alignment horizontal="center" vertical="center"/>
    </xf>
    <xf numFmtId="4" fontId="23" fillId="0" borderId="18" xfId="0" applyNumberFormat="1" applyFont="1" applyBorder="1" applyAlignment="1">
      <alignment vertical="center"/>
    </xf>
    <xf numFmtId="4" fontId="23" fillId="0" borderId="0" xfId="0" applyNumberFormat="1" applyFont="1" applyBorder="1" applyAlignment="1">
      <alignment vertical="center"/>
    </xf>
    <xf numFmtId="166" fontId="23" fillId="0" borderId="0" xfId="0" applyNumberFormat="1" applyFont="1" applyBorder="1" applyAlignment="1">
      <alignment vertical="center"/>
    </xf>
    <xf numFmtId="4" fontId="23" fillId="0" borderId="19" xfId="0" applyNumberFormat="1" applyFont="1" applyBorder="1" applyAlignment="1">
      <alignmen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9" xfId="0" applyNumberFormat="1" applyFont="1" applyBorder="1" applyAlignment="1">
      <alignment vertical="center"/>
    </xf>
    <xf numFmtId="0" fontId="4" fillId="0" borderId="0" xfId="0" applyFont="1" applyAlignment="1">
      <alignment horizontal="left" vertical="center"/>
    </xf>
    <xf numFmtId="4" fontId="30" fillId="0" borderId="23" xfId="0" applyNumberFormat="1" applyFont="1" applyBorder="1" applyAlignment="1">
      <alignment vertical="center"/>
    </xf>
    <xf numFmtId="4" fontId="30" fillId="0" borderId="24" xfId="0" applyNumberFormat="1" applyFont="1" applyBorder="1" applyAlignment="1">
      <alignment vertical="center"/>
    </xf>
    <xf numFmtId="166" fontId="30" fillId="0" borderId="24" xfId="0" applyNumberFormat="1" applyFont="1" applyBorder="1" applyAlignment="1">
      <alignment vertical="center"/>
    </xf>
    <xf numFmtId="4" fontId="30" fillId="0" borderId="25" xfId="0" applyNumberFormat="1" applyFont="1" applyBorder="1" applyAlignment="1">
      <alignmen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1" fillId="0" borderId="0" xfId="0" applyFont="1" applyBorder="1" applyAlignment="1">
      <alignment horizontal="left" vertical="center"/>
    </xf>
    <xf numFmtId="4" fontId="24"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7" borderId="0" xfId="0" applyFont="1" applyFill="1" applyBorder="1" applyAlignment="1">
      <alignment vertical="center"/>
    </xf>
    <xf numFmtId="0" fontId="3" fillId="7" borderId="9" xfId="0" applyFont="1" applyFill="1" applyBorder="1" applyAlignment="1">
      <alignment horizontal="left" vertical="center"/>
    </xf>
    <xf numFmtId="0" fontId="3" fillId="7" borderId="10" xfId="0" applyFont="1" applyFill="1" applyBorder="1" applyAlignment="1">
      <alignment horizontal="right" vertical="center"/>
    </xf>
    <xf numFmtId="0" fontId="3" fillId="7" borderId="10" xfId="0" applyFont="1" applyFill="1" applyBorder="1" applyAlignment="1">
      <alignment horizontal="center" vertical="center"/>
    </xf>
    <xf numFmtId="0" fontId="0" fillId="7" borderId="10" xfId="0" applyFont="1" applyFill="1" applyBorder="1" applyAlignment="1" applyProtection="1">
      <alignment vertical="center"/>
      <protection locked="0"/>
    </xf>
    <xf numFmtId="4" fontId="3" fillId="7" borderId="10" xfId="0" applyNumberFormat="1" applyFont="1" applyFill="1" applyBorder="1" applyAlignment="1">
      <alignment vertical="center"/>
    </xf>
    <xf numFmtId="0" fontId="0" fillId="7"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7" borderId="0" xfId="0" applyFont="1" applyFill="1" applyBorder="1" applyAlignment="1">
      <alignment horizontal="left" vertical="center"/>
    </xf>
    <xf numFmtId="0" fontId="0" fillId="7" borderId="0" xfId="0" applyFont="1" applyFill="1" applyBorder="1" applyAlignment="1" applyProtection="1">
      <alignment vertical="center"/>
      <protection locked="0"/>
    </xf>
    <xf numFmtId="0" fontId="2" fillId="7" borderId="0" xfId="0" applyFont="1" applyFill="1" applyBorder="1" applyAlignment="1">
      <alignment horizontal="right" vertical="center"/>
    </xf>
    <xf numFmtId="0" fontId="0" fillId="7" borderId="6" xfId="0" applyFont="1" applyFill="1" applyBorder="1" applyAlignment="1">
      <alignment vertical="center"/>
    </xf>
    <xf numFmtId="0" fontId="32"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2" fillId="0" borderId="0" xfId="0" applyFont="1" applyAlignment="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7" borderId="20"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7" borderId="21" xfId="0" applyFont="1" applyFill="1" applyBorder="1" applyAlignment="1" applyProtection="1">
      <alignment horizontal="center" vertical="center" wrapText="1"/>
      <protection locked="0"/>
    </xf>
    <xf numFmtId="0" fontId="2" fillId="7" borderId="22" xfId="0" applyFont="1" applyFill="1" applyBorder="1" applyAlignment="1">
      <alignment horizontal="center" vertical="center" wrapText="1"/>
    </xf>
    <xf numFmtId="4" fontId="24" fillId="0" borderId="0" xfId="0" applyNumberFormat="1" applyFont="1" applyAlignment="1"/>
    <xf numFmtId="166" fontId="33" fillId="0" borderId="16" xfId="0" applyNumberFormat="1" applyFont="1" applyBorder="1" applyAlignment="1"/>
    <xf numFmtId="166" fontId="33" fillId="0" borderId="17" xfId="0" applyNumberFormat="1" applyFont="1" applyBorder="1" applyAlignment="1"/>
    <xf numFmtId="4" fontId="34"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0" fontId="7" fillId="0" borderId="0" xfId="0" applyFont="1" applyAlignment="1" applyProtection="1">
      <protection locked="0"/>
    </xf>
    <xf numFmtId="4" fontId="5"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lignment horizontal="left"/>
    </xf>
    <xf numFmtId="4" fontId="6" fillId="0" borderId="0" xfId="0" applyNumberFormat="1" applyFont="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5"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5"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35" fillId="0" borderId="0" xfId="0" applyFont="1" applyAlignment="1">
      <alignment horizontal="left" vertical="center"/>
    </xf>
    <xf numFmtId="0" fontId="36" fillId="0" borderId="0" xfId="0" applyFont="1" applyAlignment="1">
      <alignment vertical="center" wrapText="1"/>
    </xf>
    <xf numFmtId="0" fontId="0" fillId="0" borderId="0" xfId="0" applyFont="1" applyAlignment="1" applyProtection="1">
      <alignment vertical="center"/>
      <protection locked="0"/>
    </xf>
    <xf numFmtId="0" fontId="0" fillId="0" borderId="18" xfId="0" applyFont="1" applyBorder="1" applyAlignment="1">
      <alignment vertical="center"/>
    </xf>
    <xf numFmtId="0" fontId="8" fillId="0" borderId="5"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pplyProtection="1">
      <alignment vertical="center"/>
      <protection locked="0"/>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37" fillId="0" borderId="28" xfId="0" applyFont="1" applyBorder="1" applyAlignment="1" applyProtection="1">
      <alignment horizontal="center" vertical="center"/>
      <protection locked="0"/>
    </xf>
    <xf numFmtId="49" fontId="37" fillId="0" borderId="28" xfId="0" applyNumberFormat="1" applyFont="1" applyBorder="1" applyAlignment="1" applyProtection="1">
      <alignment horizontal="left" vertical="center" wrapText="1"/>
      <protection locked="0"/>
    </xf>
    <xf numFmtId="0" fontId="37" fillId="0" borderId="28" xfId="0" applyFont="1" applyBorder="1" applyAlignment="1" applyProtection="1">
      <alignment horizontal="left" vertical="center" wrapText="1"/>
      <protection locked="0"/>
    </xf>
    <xf numFmtId="0" fontId="37" fillId="0" borderId="28" xfId="0" applyFont="1" applyBorder="1" applyAlignment="1" applyProtection="1">
      <alignment horizontal="center" vertical="center" wrapText="1"/>
      <protection locked="0"/>
    </xf>
    <xf numFmtId="167" fontId="37" fillId="0" borderId="28" xfId="0" applyNumberFormat="1" applyFont="1" applyBorder="1" applyAlignment="1" applyProtection="1">
      <alignment vertical="center"/>
      <protection locked="0"/>
    </xf>
    <xf numFmtId="4" fontId="37" fillId="5"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protection locked="0"/>
    </xf>
    <xf numFmtId="0" fontId="37" fillId="0" borderId="5" xfId="0" applyFont="1" applyBorder="1" applyAlignment="1">
      <alignment vertical="center"/>
    </xf>
    <xf numFmtId="0" fontId="37" fillId="5" borderId="28" xfId="0"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8"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xf numFmtId="0" fontId="1" fillId="0" borderId="24" xfId="0" applyFont="1" applyBorder="1" applyAlignment="1">
      <alignment horizontal="center" vertical="center"/>
    </xf>
    <xf numFmtId="0" fontId="0" fillId="0" borderId="24" xfId="0" applyFont="1" applyBorder="1" applyAlignment="1">
      <alignment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0" fillId="0" borderId="23" xfId="0" applyFont="1" applyBorder="1" applyAlignment="1">
      <alignment vertical="center"/>
    </xf>
    <xf numFmtId="0" fontId="0" fillId="0" borderId="25" xfId="0" applyFont="1" applyBorder="1" applyAlignment="1">
      <alignment vertical="center"/>
    </xf>
    <xf numFmtId="167" fontId="0" fillId="5" borderId="28" xfId="0" applyNumberFormat="1" applyFont="1" applyFill="1" applyBorder="1" applyAlignment="1" applyProtection="1">
      <alignment vertical="center"/>
      <protection locked="0"/>
    </xf>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41" fillId="2" borderId="1" xfId="0" applyFont="1" applyFill="1" applyBorder="1" applyAlignment="1" applyProtection="1">
      <alignment horizontal="left" vertical="center"/>
      <protection locked="0"/>
    </xf>
    <xf numFmtId="0" fontId="41" fillId="2" borderId="1" xfId="0" applyFont="1" applyFill="1" applyBorder="1" applyAlignment="1" applyProtection="1">
      <alignment horizontal="center"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Alignment="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0" fontId="16" fillId="4" borderId="0" xfId="0" applyFont="1" applyFill="1" applyAlignment="1">
      <alignment horizontal="center" vertical="center"/>
    </xf>
    <xf numFmtId="0" fontId="0" fillId="0" borderId="0" xfId="0"/>
    <xf numFmtId="4" fontId="28" fillId="0" borderId="0" xfId="0" applyNumberFormat="1" applyFont="1" applyAlignment="1">
      <alignment vertical="center"/>
    </xf>
    <xf numFmtId="0" fontId="28" fillId="0" borderId="0" xfId="0" applyFont="1" applyAlignment="1">
      <alignment vertical="center"/>
    </xf>
    <xf numFmtId="0" fontId="27" fillId="0" borderId="0" xfId="0" applyFont="1" applyAlignment="1">
      <alignment horizontal="left" vertical="center" wrapText="1"/>
    </xf>
    <xf numFmtId="4" fontId="24" fillId="0" borderId="0" xfId="0" applyNumberFormat="1" applyFont="1" applyAlignment="1">
      <alignment horizontal="right" vertical="center"/>
    </xf>
    <xf numFmtId="4" fontId="24"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 fillId="7" borderId="9" xfId="0" applyFont="1" applyFill="1" applyBorder="1" applyAlignment="1">
      <alignment horizontal="center" vertical="center"/>
    </xf>
    <xf numFmtId="0" fontId="2" fillId="7" borderId="10" xfId="0" applyFont="1" applyFill="1" applyBorder="1" applyAlignment="1">
      <alignment horizontal="left" vertical="center"/>
    </xf>
    <xf numFmtId="0" fontId="2" fillId="7" borderId="10" xfId="0" applyFont="1" applyFill="1" applyBorder="1" applyAlignment="1">
      <alignment horizontal="center" vertical="center"/>
    </xf>
    <xf numFmtId="0" fontId="2" fillId="7" borderId="10" xfId="0" applyFont="1" applyFill="1" applyBorder="1" applyAlignment="1">
      <alignment horizontal="right" vertical="center"/>
    </xf>
    <xf numFmtId="164" fontId="1" fillId="0" borderId="0" xfId="0" applyNumberFormat="1" applyFont="1" applyBorder="1" applyAlignment="1">
      <alignment horizontal="center" vertical="center"/>
    </xf>
    <xf numFmtId="0" fontId="1" fillId="0" borderId="0" xfId="0" applyFont="1" applyBorder="1" applyAlignment="1">
      <alignment vertical="center"/>
    </xf>
    <xf numFmtId="4" fontId="20" fillId="0" borderId="0" xfId="0" applyNumberFormat="1" applyFont="1" applyBorder="1" applyAlignment="1">
      <alignment vertical="center"/>
    </xf>
    <xf numFmtId="0" fontId="3" fillId="6" borderId="10" xfId="0" applyFont="1" applyFill="1" applyBorder="1" applyAlignment="1">
      <alignment horizontal="left" vertical="center"/>
    </xf>
    <xf numFmtId="0" fontId="0" fillId="6" borderId="10" xfId="0" applyFont="1" applyFill="1" applyBorder="1" applyAlignment="1">
      <alignment vertical="center"/>
    </xf>
    <xf numFmtId="4" fontId="3" fillId="6" borderId="10" xfId="0" applyNumberFormat="1" applyFont="1" applyFill="1" applyBorder="1" applyAlignment="1">
      <alignment vertical="center"/>
    </xf>
    <xf numFmtId="0" fontId="0" fillId="6" borderId="11" xfId="0" applyFont="1" applyFill="1" applyBorder="1" applyAlignment="1">
      <alignment vertical="center"/>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49" fontId="2" fillId="5"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4" fontId="21"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0" fontId="0" fillId="0" borderId="0" xfId="0" applyFont="1" applyBorder="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0" fillId="0" borderId="0" xfId="0" applyFont="1" applyAlignment="1">
      <alignment vertical="center"/>
    </xf>
    <xf numFmtId="0" fontId="31" fillId="3" borderId="0" xfId="1" applyFont="1" applyFill="1" applyAlignment="1">
      <alignment vertical="center"/>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3" fillId="0" borderId="0" xfId="0" applyFont="1" applyBorder="1" applyAlignment="1">
      <alignment horizontal="left" vertical="center" wrapText="1"/>
    </xf>
    <xf numFmtId="0" fontId="0" fillId="0" borderId="0" xfId="0" applyFont="1" applyBorder="1" applyAlignment="1">
      <alignment vertical="center"/>
    </xf>
    <xf numFmtId="0" fontId="41" fillId="0" borderId="1" xfId="0" applyFont="1" applyBorder="1" applyAlignment="1" applyProtection="1">
      <alignment horizontal="left" vertical="center" wrapText="1"/>
      <protection locked="0"/>
    </xf>
    <xf numFmtId="0" fontId="39" fillId="0" borderId="1" xfId="0" applyFont="1" applyBorder="1" applyAlignment="1" applyProtection="1">
      <alignment horizontal="center" vertical="center" wrapText="1"/>
      <protection locked="0"/>
    </xf>
    <xf numFmtId="0" fontId="40" fillId="0" borderId="34" xfId="0" applyFont="1" applyBorder="1" applyAlignment="1" applyProtection="1">
      <alignment horizontal="left" wrapText="1"/>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horizontal="left" vertical="center" wrapText="1"/>
      <protection locked="0"/>
    </xf>
    <xf numFmtId="0" fontId="39" fillId="0" borderId="1" xfId="0" applyFont="1" applyBorder="1" applyAlignment="1" applyProtection="1">
      <alignment horizontal="center" vertical="center"/>
      <protection locked="0"/>
    </xf>
    <xf numFmtId="0" fontId="40" fillId="0" borderId="34" xfId="0" applyFont="1" applyBorder="1" applyAlignment="1" applyProtection="1">
      <alignment horizontal="left"/>
      <protection locked="0"/>
    </xf>
    <xf numFmtId="0" fontId="41"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8"/>
  <sheetViews>
    <sheetView showGridLines="0" tabSelected="1"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319" t="s">
        <v>8</v>
      </c>
      <c r="AS2" s="320"/>
      <c r="AT2" s="320"/>
      <c r="AU2" s="320"/>
      <c r="AV2" s="320"/>
      <c r="AW2" s="320"/>
      <c r="AX2" s="320"/>
      <c r="AY2" s="320"/>
      <c r="AZ2" s="320"/>
      <c r="BA2" s="320"/>
      <c r="BB2" s="320"/>
      <c r="BC2" s="320"/>
      <c r="BD2" s="320"/>
      <c r="BE2" s="320"/>
      <c r="BS2" s="24" t="s">
        <v>9</v>
      </c>
      <c r="BT2" s="24" t="s">
        <v>10</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9</v>
      </c>
      <c r="BT3" s="24" t="s">
        <v>11</v>
      </c>
    </row>
    <row r="4" spans="1:74" ht="36.950000000000003" customHeight="1">
      <c r="B4" s="28"/>
      <c r="C4" s="29"/>
      <c r="D4" s="30" t="s">
        <v>12</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13</v>
      </c>
      <c r="BE4" s="33" t="s">
        <v>14</v>
      </c>
      <c r="BS4" s="24" t="s">
        <v>15</v>
      </c>
    </row>
    <row r="5" spans="1:74" ht="14.45" customHeight="1">
      <c r="B5" s="28"/>
      <c r="C5" s="29"/>
      <c r="D5" s="34" t="s">
        <v>16</v>
      </c>
      <c r="E5" s="29"/>
      <c r="F5" s="29"/>
      <c r="G5" s="29"/>
      <c r="H5" s="29"/>
      <c r="I5" s="29"/>
      <c r="J5" s="29"/>
      <c r="K5" s="347" t="s">
        <v>17</v>
      </c>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29"/>
      <c r="AQ5" s="31"/>
      <c r="BE5" s="345" t="s">
        <v>18</v>
      </c>
      <c r="BS5" s="24" t="s">
        <v>9</v>
      </c>
    </row>
    <row r="6" spans="1:74" ht="36.950000000000003" customHeight="1">
      <c r="B6" s="28"/>
      <c r="C6" s="29"/>
      <c r="D6" s="36" t="s">
        <v>19</v>
      </c>
      <c r="E6" s="29"/>
      <c r="F6" s="29"/>
      <c r="G6" s="29"/>
      <c r="H6" s="29"/>
      <c r="I6" s="29"/>
      <c r="J6" s="29"/>
      <c r="K6" s="349" t="s">
        <v>20</v>
      </c>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29"/>
      <c r="AQ6" s="31"/>
      <c r="BE6" s="346"/>
      <c r="BS6" s="24" t="s">
        <v>9</v>
      </c>
    </row>
    <row r="7" spans="1:74" ht="14.45" customHeight="1">
      <c r="B7" s="28"/>
      <c r="C7" s="29"/>
      <c r="D7" s="37" t="s">
        <v>21</v>
      </c>
      <c r="E7" s="29"/>
      <c r="F7" s="29"/>
      <c r="G7" s="29"/>
      <c r="H7" s="29"/>
      <c r="I7" s="29"/>
      <c r="J7" s="29"/>
      <c r="K7" s="35" t="s">
        <v>5</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22</v>
      </c>
      <c r="AL7" s="29"/>
      <c r="AM7" s="29"/>
      <c r="AN7" s="35" t="s">
        <v>5</v>
      </c>
      <c r="AO7" s="29"/>
      <c r="AP7" s="29"/>
      <c r="AQ7" s="31"/>
      <c r="BE7" s="346"/>
      <c r="BS7" s="24" t="s">
        <v>9</v>
      </c>
    </row>
    <row r="8" spans="1:74" ht="14.45" customHeight="1">
      <c r="B8" s="28"/>
      <c r="C8" s="29"/>
      <c r="D8" s="37" t="s">
        <v>23</v>
      </c>
      <c r="E8" s="29"/>
      <c r="F8" s="29"/>
      <c r="G8" s="29"/>
      <c r="H8" s="29"/>
      <c r="I8" s="29"/>
      <c r="J8" s="29"/>
      <c r="K8" s="35" t="s">
        <v>24</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25</v>
      </c>
      <c r="AL8" s="29"/>
      <c r="AM8" s="29"/>
      <c r="AN8" s="38" t="s">
        <v>26</v>
      </c>
      <c r="AO8" s="29"/>
      <c r="AP8" s="29"/>
      <c r="AQ8" s="31"/>
      <c r="BE8" s="346"/>
      <c r="BS8" s="24" t="s">
        <v>9</v>
      </c>
    </row>
    <row r="9" spans="1:74" ht="14.45"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46"/>
      <c r="BS9" s="24" t="s">
        <v>9</v>
      </c>
    </row>
    <row r="10" spans="1:74" ht="14.45" customHeight="1">
      <c r="B10" s="28"/>
      <c r="C10" s="29"/>
      <c r="D10" s="37" t="s">
        <v>27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28</v>
      </c>
      <c r="AL10" s="29"/>
      <c r="AM10" s="29"/>
      <c r="AN10" s="35" t="s">
        <v>5</v>
      </c>
      <c r="AO10" s="29"/>
      <c r="AP10" s="29"/>
      <c r="AQ10" s="31"/>
      <c r="BE10" s="346"/>
      <c r="BS10" s="24" t="s">
        <v>9</v>
      </c>
    </row>
    <row r="11" spans="1:74" ht="18.399999999999999" customHeight="1">
      <c r="B11" s="28"/>
      <c r="C11" s="29"/>
      <c r="D11" s="29"/>
      <c r="E11" s="35" t="s">
        <v>29</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30</v>
      </c>
      <c r="AL11" s="29"/>
      <c r="AM11" s="29"/>
      <c r="AN11" s="35" t="s">
        <v>5</v>
      </c>
      <c r="AO11" s="29"/>
      <c r="AP11" s="29"/>
      <c r="AQ11" s="31"/>
      <c r="BE11" s="346"/>
      <c r="BS11" s="24" t="s">
        <v>9</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46"/>
      <c r="BS12" s="24" t="s">
        <v>9</v>
      </c>
    </row>
    <row r="13" spans="1:74" ht="14.45" customHeight="1">
      <c r="B13" s="28"/>
      <c r="C13" s="29"/>
      <c r="D13" s="37" t="s">
        <v>31</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28</v>
      </c>
      <c r="AL13" s="29"/>
      <c r="AM13" s="29"/>
      <c r="AN13" s="39" t="s">
        <v>32</v>
      </c>
      <c r="AO13" s="29"/>
      <c r="AP13" s="29"/>
      <c r="AQ13" s="31"/>
      <c r="BE13" s="346"/>
      <c r="BS13" s="24" t="s">
        <v>9</v>
      </c>
    </row>
    <row r="14" spans="1:74" ht="15">
      <c r="B14" s="28"/>
      <c r="C14" s="29"/>
      <c r="D14" s="29"/>
      <c r="E14" s="350" t="s">
        <v>32</v>
      </c>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7" t="s">
        <v>30</v>
      </c>
      <c r="AL14" s="29"/>
      <c r="AM14" s="29"/>
      <c r="AN14" s="39" t="s">
        <v>32</v>
      </c>
      <c r="AO14" s="29"/>
      <c r="AP14" s="29"/>
      <c r="AQ14" s="31"/>
      <c r="BE14" s="346"/>
      <c r="BS14" s="24" t="s">
        <v>9</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46"/>
      <c r="BS15" s="24" t="s">
        <v>6</v>
      </c>
    </row>
    <row r="16" spans="1:74" ht="14.45" customHeight="1">
      <c r="B16" s="28"/>
      <c r="C16" s="29"/>
      <c r="D16" s="37" t="s">
        <v>33</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28</v>
      </c>
      <c r="AL16" s="29"/>
      <c r="AM16" s="29"/>
      <c r="AN16" s="35" t="s">
        <v>5</v>
      </c>
      <c r="AO16" s="29"/>
      <c r="AP16" s="29"/>
      <c r="AQ16" s="31"/>
      <c r="BE16" s="346"/>
      <c r="BS16" s="24" t="s">
        <v>6</v>
      </c>
    </row>
    <row r="17" spans="2:71" ht="18.399999999999999" customHeight="1">
      <c r="B17" s="28"/>
      <c r="C17" s="29"/>
      <c r="D17" s="29"/>
      <c r="E17" s="35" t="s">
        <v>34</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30</v>
      </c>
      <c r="AL17" s="29"/>
      <c r="AM17" s="29"/>
      <c r="AN17" s="35" t="s">
        <v>5</v>
      </c>
      <c r="AO17" s="29"/>
      <c r="AP17" s="29"/>
      <c r="AQ17" s="31"/>
      <c r="BE17" s="346"/>
      <c r="BS17" s="24" t="s">
        <v>35</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46"/>
      <c r="BS18" s="24" t="s">
        <v>9</v>
      </c>
    </row>
    <row r="19" spans="2:71" ht="14.45" customHeight="1">
      <c r="B19" s="28"/>
      <c r="C19" s="29"/>
      <c r="D19" s="37" t="s">
        <v>36</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46"/>
      <c r="BS19" s="24" t="s">
        <v>9</v>
      </c>
    </row>
    <row r="20" spans="2:71" ht="142.5" customHeight="1">
      <c r="B20" s="28"/>
      <c r="C20" s="29"/>
      <c r="D20" s="29"/>
      <c r="E20" s="352" t="s">
        <v>37</v>
      </c>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29"/>
      <c r="AP20" s="29"/>
      <c r="AQ20" s="31"/>
      <c r="BE20" s="346"/>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46"/>
    </row>
    <row r="22" spans="2:71" ht="6.95"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346"/>
    </row>
    <row r="23" spans="2:71" s="1" customFormat="1" ht="25.9" customHeight="1">
      <c r="B23" s="41"/>
      <c r="C23" s="42"/>
      <c r="D23" s="43" t="s">
        <v>38</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53">
        <f>ROUND(AG51,2)</f>
        <v>0</v>
      </c>
      <c r="AL23" s="354"/>
      <c r="AM23" s="354"/>
      <c r="AN23" s="354"/>
      <c r="AO23" s="354"/>
      <c r="AP23" s="42"/>
      <c r="AQ23" s="45"/>
      <c r="BE23" s="346"/>
    </row>
    <row r="24" spans="2:71" s="1" customFormat="1" ht="6.9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46"/>
    </row>
    <row r="25" spans="2:71" s="1" customFormat="1">
      <c r="B25" s="41"/>
      <c r="C25" s="42"/>
      <c r="D25" s="42"/>
      <c r="E25" s="42"/>
      <c r="F25" s="42"/>
      <c r="G25" s="42"/>
      <c r="H25" s="42"/>
      <c r="I25" s="42"/>
      <c r="J25" s="42"/>
      <c r="K25" s="42"/>
      <c r="L25" s="355" t="s">
        <v>39</v>
      </c>
      <c r="M25" s="355"/>
      <c r="N25" s="355"/>
      <c r="O25" s="355"/>
      <c r="P25" s="42"/>
      <c r="Q25" s="42"/>
      <c r="R25" s="42"/>
      <c r="S25" s="42"/>
      <c r="T25" s="42"/>
      <c r="U25" s="42"/>
      <c r="V25" s="42"/>
      <c r="W25" s="355" t="s">
        <v>40</v>
      </c>
      <c r="X25" s="355"/>
      <c r="Y25" s="355"/>
      <c r="Z25" s="355"/>
      <c r="AA25" s="355"/>
      <c r="AB25" s="355"/>
      <c r="AC25" s="355"/>
      <c r="AD25" s="355"/>
      <c r="AE25" s="355"/>
      <c r="AF25" s="42"/>
      <c r="AG25" s="42"/>
      <c r="AH25" s="42"/>
      <c r="AI25" s="42"/>
      <c r="AJ25" s="42"/>
      <c r="AK25" s="355" t="s">
        <v>41</v>
      </c>
      <c r="AL25" s="355"/>
      <c r="AM25" s="355"/>
      <c r="AN25" s="355"/>
      <c r="AO25" s="355"/>
      <c r="AP25" s="42"/>
      <c r="AQ25" s="45"/>
      <c r="BE25" s="346"/>
    </row>
    <row r="26" spans="2:71" s="2" customFormat="1" ht="14.45" customHeight="1">
      <c r="B26" s="47"/>
      <c r="C26" s="48"/>
      <c r="D26" s="49" t="s">
        <v>42</v>
      </c>
      <c r="E26" s="48"/>
      <c r="F26" s="49" t="s">
        <v>43</v>
      </c>
      <c r="G26" s="48"/>
      <c r="H26" s="48"/>
      <c r="I26" s="48"/>
      <c r="J26" s="48"/>
      <c r="K26" s="48"/>
      <c r="L26" s="338">
        <v>0.21</v>
      </c>
      <c r="M26" s="339"/>
      <c r="N26" s="339"/>
      <c r="O26" s="339"/>
      <c r="P26" s="48"/>
      <c r="Q26" s="48"/>
      <c r="R26" s="48"/>
      <c r="S26" s="48"/>
      <c r="T26" s="48"/>
      <c r="U26" s="48"/>
      <c r="V26" s="48"/>
      <c r="W26" s="340">
        <f>ROUND(AZ51,2)</f>
        <v>0</v>
      </c>
      <c r="X26" s="339"/>
      <c r="Y26" s="339"/>
      <c r="Z26" s="339"/>
      <c r="AA26" s="339"/>
      <c r="AB26" s="339"/>
      <c r="AC26" s="339"/>
      <c r="AD26" s="339"/>
      <c r="AE26" s="339"/>
      <c r="AF26" s="48"/>
      <c r="AG26" s="48"/>
      <c r="AH26" s="48"/>
      <c r="AI26" s="48"/>
      <c r="AJ26" s="48"/>
      <c r="AK26" s="340">
        <f>ROUND(AV51,2)</f>
        <v>0</v>
      </c>
      <c r="AL26" s="339"/>
      <c r="AM26" s="339"/>
      <c r="AN26" s="339"/>
      <c r="AO26" s="339"/>
      <c r="AP26" s="48"/>
      <c r="AQ26" s="50"/>
      <c r="BE26" s="346"/>
    </row>
    <row r="27" spans="2:71" s="2" customFormat="1" ht="14.45" customHeight="1">
      <c r="B27" s="47"/>
      <c r="C27" s="48"/>
      <c r="D27" s="48"/>
      <c r="E27" s="48"/>
      <c r="F27" s="49" t="s">
        <v>44</v>
      </c>
      <c r="G27" s="48"/>
      <c r="H27" s="48"/>
      <c r="I27" s="48"/>
      <c r="J27" s="48"/>
      <c r="K27" s="48"/>
      <c r="L27" s="338">
        <v>0.15</v>
      </c>
      <c r="M27" s="339"/>
      <c r="N27" s="339"/>
      <c r="O27" s="339"/>
      <c r="P27" s="48"/>
      <c r="Q27" s="48"/>
      <c r="R27" s="48"/>
      <c r="S27" s="48"/>
      <c r="T27" s="48"/>
      <c r="U27" s="48"/>
      <c r="V27" s="48"/>
      <c r="W27" s="340">
        <f>ROUND(BA51,2)</f>
        <v>0</v>
      </c>
      <c r="X27" s="339"/>
      <c r="Y27" s="339"/>
      <c r="Z27" s="339"/>
      <c r="AA27" s="339"/>
      <c r="AB27" s="339"/>
      <c r="AC27" s="339"/>
      <c r="AD27" s="339"/>
      <c r="AE27" s="339"/>
      <c r="AF27" s="48"/>
      <c r="AG27" s="48"/>
      <c r="AH27" s="48"/>
      <c r="AI27" s="48"/>
      <c r="AJ27" s="48"/>
      <c r="AK27" s="340">
        <f>ROUND(AW51,2)</f>
        <v>0</v>
      </c>
      <c r="AL27" s="339"/>
      <c r="AM27" s="339"/>
      <c r="AN27" s="339"/>
      <c r="AO27" s="339"/>
      <c r="AP27" s="48"/>
      <c r="AQ27" s="50"/>
      <c r="BE27" s="346"/>
    </row>
    <row r="28" spans="2:71" s="2" customFormat="1" ht="14.45" hidden="1" customHeight="1">
      <c r="B28" s="47"/>
      <c r="C28" s="48"/>
      <c r="D28" s="48"/>
      <c r="E28" s="48"/>
      <c r="F28" s="49" t="s">
        <v>45</v>
      </c>
      <c r="G28" s="48"/>
      <c r="H28" s="48"/>
      <c r="I28" s="48"/>
      <c r="J28" s="48"/>
      <c r="K28" s="48"/>
      <c r="L28" s="338">
        <v>0.21</v>
      </c>
      <c r="M28" s="339"/>
      <c r="N28" s="339"/>
      <c r="O28" s="339"/>
      <c r="P28" s="48"/>
      <c r="Q28" s="48"/>
      <c r="R28" s="48"/>
      <c r="S28" s="48"/>
      <c r="T28" s="48"/>
      <c r="U28" s="48"/>
      <c r="V28" s="48"/>
      <c r="W28" s="340">
        <f>ROUND(BB51,2)</f>
        <v>0</v>
      </c>
      <c r="X28" s="339"/>
      <c r="Y28" s="339"/>
      <c r="Z28" s="339"/>
      <c r="AA28" s="339"/>
      <c r="AB28" s="339"/>
      <c r="AC28" s="339"/>
      <c r="AD28" s="339"/>
      <c r="AE28" s="339"/>
      <c r="AF28" s="48"/>
      <c r="AG28" s="48"/>
      <c r="AH28" s="48"/>
      <c r="AI28" s="48"/>
      <c r="AJ28" s="48"/>
      <c r="AK28" s="340">
        <v>0</v>
      </c>
      <c r="AL28" s="339"/>
      <c r="AM28" s="339"/>
      <c r="AN28" s="339"/>
      <c r="AO28" s="339"/>
      <c r="AP28" s="48"/>
      <c r="AQ28" s="50"/>
      <c r="BE28" s="346"/>
    </row>
    <row r="29" spans="2:71" s="2" customFormat="1" ht="14.45" hidden="1" customHeight="1">
      <c r="B29" s="47"/>
      <c r="C29" s="48"/>
      <c r="D29" s="48"/>
      <c r="E29" s="48"/>
      <c r="F29" s="49" t="s">
        <v>46</v>
      </c>
      <c r="G29" s="48"/>
      <c r="H29" s="48"/>
      <c r="I29" s="48"/>
      <c r="J29" s="48"/>
      <c r="K29" s="48"/>
      <c r="L29" s="338">
        <v>0.15</v>
      </c>
      <c r="M29" s="339"/>
      <c r="N29" s="339"/>
      <c r="O29" s="339"/>
      <c r="P29" s="48"/>
      <c r="Q29" s="48"/>
      <c r="R29" s="48"/>
      <c r="S29" s="48"/>
      <c r="T29" s="48"/>
      <c r="U29" s="48"/>
      <c r="V29" s="48"/>
      <c r="W29" s="340">
        <f>ROUND(BC51,2)</f>
        <v>0</v>
      </c>
      <c r="X29" s="339"/>
      <c r="Y29" s="339"/>
      <c r="Z29" s="339"/>
      <c r="AA29" s="339"/>
      <c r="AB29" s="339"/>
      <c r="AC29" s="339"/>
      <c r="AD29" s="339"/>
      <c r="AE29" s="339"/>
      <c r="AF29" s="48"/>
      <c r="AG29" s="48"/>
      <c r="AH29" s="48"/>
      <c r="AI29" s="48"/>
      <c r="AJ29" s="48"/>
      <c r="AK29" s="340">
        <v>0</v>
      </c>
      <c r="AL29" s="339"/>
      <c r="AM29" s="339"/>
      <c r="AN29" s="339"/>
      <c r="AO29" s="339"/>
      <c r="AP29" s="48"/>
      <c r="AQ29" s="50"/>
      <c r="BE29" s="346"/>
    </row>
    <row r="30" spans="2:71" s="2" customFormat="1" ht="14.45" hidden="1" customHeight="1">
      <c r="B30" s="47"/>
      <c r="C30" s="48"/>
      <c r="D30" s="48"/>
      <c r="E30" s="48"/>
      <c r="F30" s="49" t="s">
        <v>47</v>
      </c>
      <c r="G30" s="48"/>
      <c r="H30" s="48"/>
      <c r="I30" s="48"/>
      <c r="J30" s="48"/>
      <c r="K30" s="48"/>
      <c r="L30" s="338">
        <v>0</v>
      </c>
      <c r="M30" s="339"/>
      <c r="N30" s="339"/>
      <c r="O30" s="339"/>
      <c r="P30" s="48"/>
      <c r="Q30" s="48"/>
      <c r="R30" s="48"/>
      <c r="S30" s="48"/>
      <c r="T30" s="48"/>
      <c r="U30" s="48"/>
      <c r="V30" s="48"/>
      <c r="W30" s="340">
        <f>ROUND(BD51,2)</f>
        <v>0</v>
      </c>
      <c r="X30" s="339"/>
      <c r="Y30" s="339"/>
      <c r="Z30" s="339"/>
      <c r="AA30" s="339"/>
      <c r="AB30" s="339"/>
      <c r="AC30" s="339"/>
      <c r="AD30" s="339"/>
      <c r="AE30" s="339"/>
      <c r="AF30" s="48"/>
      <c r="AG30" s="48"/>
      <c r="AH30" s="48"/>
      <c r="AI30" s="48"/>
      <c r="AJ30" s="48"/>
      <c r="AK30" s="340">
        <v>0</v>
      </c>
      <c r="AL30" s="339"/>
      <c r="AM30" s="339"/>
      <c r="AN30" s="339"/>
      <c r="AO30" s="339"/>
      <c r="AP30" s="48"/>
      <c r="AQ30" s="50"/>
      <c r="BE30" s="346"/>
    </row>
    <row r="31" spans="2:71" s="1" customFormat="1" ht="6.9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46"/>
    </row>
    <row r="32" spans="2:71" s="1" customFormat="1" ht="25.9" customHeight="1">
      <c r="B32" s="41"/>
      <c r="C32" s="51"/>
      <c r="D32" s="52" t="s">
        <v>48</v>
      </c>
      <c r="E32" s="53"/>
      <c r="F32" s="53"/>
      <c r="G32" s="53"/>
      <c r="H32" s="53"/>
      <c r="I32" s="53"/>
      <c r="J32" s="53"/>
      <c r="K32" s="53"/>
      <c r="L32" s="53"/>
      <c r="M32" s="53"/>
      <c r="N32" s="53"/>
      <c r="O32" s="53"/>
      <c r="P32" s="53"/>
      <c r="Q32" s="53"/>
      <c r="R32" s="53"/>
      <c r="S32" s="53"/>
      <c r="T32" s="54" t="s">
        <v>49</v>
      </c>
      <c r="U32" s="53"/>
      <c r="V32" s="53"/>
      <c r="W32" s="53"/>
      <c r="X32" s="341" t="s">
        <v>50</v>
      </c>
      <c r="Y32" s="342"/>
      <c r="Z32" s="342"/>
      <c r="AA32" s="342"/>
      <c r="AB32" s="342"/>
      <c r="AC32" s="53"/>
      <c r="AD32" s="53"/>
      <c r="AE32" s="53"/>
      <c r="AF32" s="53"/>
      <c r="AG32" s="53"/>
      <c r="AH32" s="53"/>
      <c r="AI32" s="53"/>
      <c r="AJ32" s="53"/>
      <c r="AK32" s="343">
        <f>SUM(AK23:AK30)</f>
        <v>0</v>
      </c>
      <c r="AL32" s="342"/>
      <c r="AM32" s="342"/>
      <c r="AN32" s="342"/>
      <c r="AO32" s="344"/>
      <c r="AP32" s="51"/>
      <c r="AQ32" s="55"/>
      <c r="BE32" s="346"/>
    </row>
    <row r="33" spans="2:56" s="1" customFormat="1" ht="6.9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41"/>
    </row>
    <row r="39" spans="2:56" s="1" customFormat="1" ht="36.950000000000003" customHeight="1">
      <c r="B39" s="41"/>
      <c r="C39" s="61" t="s">
        <v>51</v>
      </c>
      <c r="AR39" s="41"/>
    </row>
    <row r="40" spans="2:56" s="1" customFormat="1" ht="6.95" customHeight="1">
      <c r="B40" s="41"/>
      <c r="AR40" s="41"/>
    </row>
    <row r="41" spans="2:56" s="3" customFormat="1" ht="14.45" customHeight="1">
      <c r="B41" s="62"/>
      <c r="C41" s="63" t="s">
        <v>16</v>
      </c>
      <c r="L41" s="3" t="str">
        <f>K5</f>
        <v>M-At-2017-004</v>
      </c>
      <c r="AR41" s="62"/>
    </row>
    <row r="42" spans="2:56" s="4" customFormat="1" ht="36.950000000000003" customHeight="1">
      <c r="B42" s="64"/>
      <c r="C42" s="65" t="s">
        <v>19</v>
      </c>
      <c r="L42" s="326" t="str">
        <f>K6</f>
        <v>Stavební úpravy spojené se změnou užívání haly, Hlušovice</v>
      </c>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R42" s="64"/>
    </row>
    <row r="43" spans="2:56" s="1" customFormat="1" ht="6.95" customHeight="1">
      <c r="B43" s="41"/>
      <c r="AR43" s="41"/>
    </row>
    <row r="44" spans="2:56" s="1" customFormat="1" ht="15">
      <c r="B44" s="41"/>
      <c r="C44" s="63" t="s">
        <v>23</v>
      </c>
      <c r="L44" s="66" t="str">
        <f>IF(K8="","",K8)</f>
        <v>Hlušovice</v>
      </c>
      <c r="AI44" s="63" t="s">
        <v>25</v>
      </c>
      <c r="AM44" s="328" t="str">
        <f>IF(AN8= "","",AN8)</f>
        <v>22. 11. 2017</v>
      </c>
      <c r="AN44" s="328"/>
      <c r="AR44" s="41"/>
    </row>
    <row r="45" spans="2:56" s="1" customFormat="1" ht="6.95" customHeight="1">
      <c r="B45" s="41"/>
      <c r="AR45" s="41"/>
    </row>
    <row r="46" spans="2:56" s="1" customFormat="1" ht="15">
      <c r="B46" s="41"/>
      <c r="C46" s="63" t="s">
        <v>27</v>
      </c>
      <c r="L46" s="3" t="str">
        <f>IF(E11= "","",E11)</f>
        <v>LUX Interiér s.r.o.</v>
      </c>
      <c r="AI46" s="63" t="s">
        <v>33</v>
      </c>
      <c r="AM46" s="329" t="str">
        <f>IF(E17="","",E17)</f>
        <v>Ing. Jakub Jindrák , Dis.</v>
      </c>
      <c r="AN46" s="329"/>
      <c r="AO46" s="329"/>
      <c r="AP46" s="329"/>
      <c r="AR46" s="41"/>
      <c r="AS46" s="330" t="s">
        <v>52</v>
      </c>
      <c r="AT46" s="331"/>
      <c r="AU46" s="68"/>
      <c r="AV46" s="68"/>
      <c r="AW46" s="68"/>
      <c r="AX46" s="68"/>
      <c r="AY46" s="68"/>
      <c r="AZ46" s="68"/>
      <c r="BA46" s="68"/>
      <c r="BB46" s="68"/>
      <c r="BC46" s="68"/>
      <c r="BD46" s="69"/>
    </row>
    <row r="47" spans="2:56" s="1" customFormat="1" ht="15">
      <c r="B47" s="41"/>
      <c r="C47" s="63" t="s">
        <v>31</v>
      </c>
      <c r="L47" s="3" t="str">
        <f>IF(E14= "Vyplň údaj","",E14)</f>
        <v/>
      </c>
      <c r="AR47" s="41"/>
      <c r="AS47" s="332"/>
      <c r="AT47" s="333"/>
      <c r="AU47" s="42"/>
      <c r="AV47" s="42"/>
      <c r="AW47" s="42"/>
      <c r="AX47" s="42"/>
      <c r="AY47" s="42"/>
      <c r="AZ47" s="42"/>
      <c r="BA47" s="42"/>
      <c r="BB47" s="42"/>
      <c r="BC47" s="42"/>
      <c r="BD47" s="70"/>
    </row>
    <row r="48" spans="2:56" s="1" customFormat="1" ht="10.9" customHeight="1">
      <c r="B48" s="41"/>
      <c r="AR48" s="41"/>
      <c r="AS48" s="332"/>
      <c r="AT48" s="333"/>
      <c r="AU48" s="42"/>
      <c r="AV48" s="42"/>
      <c r="AW48" s="42"/>
      <c r="AX48" s="42"/>
      <c r="AY48" s="42"/>
      <c r="AZ48" s="42"/>
      <c r="BA48" s="42"/>
      <c r="BB48" s="42"/>
      <c r="BC48" s="42"/>
      <c r="BD48" s="70"/>
    </row>
    <row r="49" spans="1:91" s="1" customFormat="1" ht="29.25" customHeight="1">
      <c r="B49" s="41"/>
      <c r="C49" s="334" t="s">
        <v>53</v>
      </c>
      <c r="D49" s="335"/>
      <c r="E49" s="335"/>
      <c r="F49" s="335"/>
      <c r="G49" s="335"/>
      <c r="H49" s="71"/>
      <c r="I49" s="336" t="s">
        <v>54</v>
      </c>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7" t="s">
        <v>55</v>
      </c>
      <c r="AH49" s="335"/>
      <c r="AI49" s="335"/>
      <c r="AJ49" s="335"/>
      <c r="AK49" s="335"/>
      <c r="AL49" s="335"/>
      <c r="AM49" s="335"/>
      <c r="AN49" s="336" t="s">
        <v>56</v>
      </c>
      <c r="AO49" s="335"/>
      <c r="AP49" s="335"/>
      <c r="AQ49" s="72" t="s">
        <v>57</v>
      </c>
      <c r="AR49" s="41"/>
      <c r="AS49" s="73" t="s">
        <v>58</v>
      </c>
      <c r="AT49" s="74" t="s">
        <v>59</v>
      </c>
      <c r="AU49" s="74" t="s">
        <v>60</v>
      </c>
      <c r="AV49" s="74" t="s">
        <v>61</v>
      </c>
      <c r="AW49" s="74" t="s">
        <v>62</v>
      </c>
      <c r="AX49" s="74" t="s">
        <v>63</v>
      </c>
      <c r="AY49" s="74" t="s">
        <v>64</v>
      </c>
      <c r="AZ49" s="74" t="s">
        <v>65</v>
      </c>
      <c r="BA49" s="74" t="s">
        <v>66</v>
      </c>
      <c r="BB49" s="74" t="s">
        <v>67</v>
      </c>
      <c r="BC49" s="74" t="s">
        <v>68</v>
      </c>
      <c r="BD49" s="75" t="s">
        <v>69</v>
      </c>
    </row>
    <row r="50" spans="1:91" s="1" customFormat="1" ht="10.9" customHeight="1">
      <c r="B50" s="41"/>
      <c r="AR50" s="41"/>
      <c r="AS50" s="76"/>
      <c r="AT50" s="68"/>
      <c r="AU50" s="68"/>
      <c r="AV50" s="68"/>
      <c r="AW50" s="68"/>
      <c r="AX50" s="68"/>
      <c r="AY50" s="68"/>
      <c r="AZ50" s="68"/>
      <c r="BA50" s="68"/>
      <c r="BB50" s="68"/>
      <c r="BC50" s="68"/>
      <c r="BD50" s="69"/>
    </row>
    <row r="51" spans="1:91" s="4" customFormat="1" ht="32.450000000000003" customHeight="1">
      <c r="B51" s="64"/>
      <c r="C51" s="77" t="s">
        <v>70</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324">
        <f>ROUND(SUM(AG52:AG56),2)</f>
        <v>0</v>
      </c>
      <c r="AH51" s="324"/>
      <c r="AI51" s="324"/>
      <c r="AJ51" s="324"/>
      <c r="AK51" s="324"/>
      <c r="AL51" s="324"/>
      <c r="AM51" s="324"/>
      <c r="AN51" s="325">
        <f t="shared" ref="AN51:AN56" si="0">SUM(AG51,AT51)</f>
        <v>0</v>
      </c>
      <c r="AO51" s="325"/>
      <c r="AP51" s="325"/>
      <c r="AQ51" s="79" t="s">
        <v>5</v>
      </c>
      <c r="AR51" s="64"/>
      <c r="AS51" s="80">
        <f>ROUND(SUM(AS52:AS56),2)</f>
        <v>0</v>
      </c>
      <c r="AT51" s="81">
        <f t="shared" ref="AT51:AT56" si="1">ROUND(SUM(AV51:AW51),2)</f>
        <v>0</v>
      </c>
      <c r="AU51" s="82">
        <f>ROUND(SUM(AU52:AU56),5)</f>
        <v>0</v>
      </c>
      <c r="AV51" s="81">
        <f>ROUND(AZ51*L26,2)</f>
        <v>0</v>
      </c>
      <c r="AW51" s="81">
        <f>ROUND(BA51*L27,2)</f>
        <v>0</v>
      </c>
      <c r="AX51" s="81">
        <f>ROUND(BB51*L26,2)</f>
        <v>0</v>
      </c>
      <c r="AY51" s="81">
        <f>ROUND(BC51*L27,2)</f>
        <v>0</v>
      </c>
      <c r="AZ51" s="81">
        <f>ROUND(SUM(AZ52:AZ56),2)</f>
        <v>0</v>
      </c>
      <c r="BA51" s="81">
        <f>ROUND(SUM(BA52:BA56),2)</f>
        <v>0</v>
      </c>
      <c r="BB51" s="81">
        <f>ROUND(SUM(BB52:BB56),2)</f>
        <v>0</v>
      </c>
      <c r="BC51" s="81">
        <f>ROUND(SUM(BC52:BC56),2)</f>
        <v>0</v>
      </c>
      <c r="BD51" s="83">
        <f>ROUND(SUM(BD52:BD56),2)</f>
        <v>0</v>
      </c>
      <c r="BS51" s="65" t="s">
        <v>71</v>
      </c>
      <c r="BT51" s="65" t="s">
        <v>72</v>
      </c>
      <c r="BU51" s="84" t="s">
        <v>73</v>
      </c>
      <c r="BV51" s="65" t="s">
        <v>74</v>
      </c>
      <c r="BW51" s="65" t="s">
        <v>7</v>
      </c>
      <c r="BX51" s="65" t="s">
        <v>75</v>
      </c>
      <c r="CL51" s="65" t="s">
        <v>5</v>
      </c>
    </row>
    <row r="52" spans="1:91" s="5" customFormat="1" ht="16.5" customHeight="1">
      <c r="A52" s="85" t="s">
        <v>76</v>
      </c>
      <c r="B52" s="86"/>
      <c r="C52" s="87"/>
      <c r="D52" s="323" t="s">
        <v>77</v>
      </c>
      <c r="E52" s="323"/>
      <c r="F52" s="323"/>
      <c r="G52" s="323"/>
      <c r="H52" s="323"/>
      <c r="I52" s="88"/>
      <c r="J52" s="323" t="s">
        <v>78</v>
      </c>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1">
        <f>'01 - Architektonicko stav...'!J27</f>
        <v>0</v>
      </c>
      <c r="AH52" s="322"/>
      <c r="AI52" s="322"/>
      <c r="AJ52" s="322"/>
      <c r="AK52" s="322"/>
      <c r="AL52" s="322"/>
      <c r="AM52" s="322"/>
      <c r="AN52" s="321">
        <f t="shared" si="0"/>
        <v>0</v>
      </c>
      <c r="AO52" s="322"/>
      <c r="AP52" s="322"/>
      <c r="AQ52" s="89" t="s">
        <v>79</v>
      </c>
      <c r="AR52" s="86"/>
      <c r="AS52" s="90">
        <v>0</v>
      </c>
      <c r="AT52" s="91">
        <f t="shared" si="1"/>
        <v>0</v>
      </c>
      <c r="AU52" s="92">
        <f>'01 - Architektonicko stav...'!P96</f>
        <v>0</v>
      </c>
      <c r="AV52" s="91">
        <f>'01 - Architektonicko stav...'!J30</f>
        <v>0</v>
      </c>
      <c r="AW52" s="91">
        <f>'01 - Architektonicko stav...'!J31</f>
        <v>0</v>
      </c>
      <c r="AX52" s="91">
        <f>'01 - Architektonicko stav...'!J32</f>
        <v>0</v>
      </c>
      <c r="AY52" s="91">
        <f>'01 - Architektonicko stav...'!J33</f>
        <v>0</v>
      </c>
      <c r="AZ52" s="91">
        <f>'01 - Architektonicko stav...'!F30</f>
        <v>0</v>
      </c>
      <c r="BA52" s="91">
        <f>'01 - Architektonicko stav...'!F31</f>
        <v>0</v>
      </c>
      <c r="BB52" s="91">
        <f>'01 - Architektonicko stav...'!F32</f>
        <v>0</v>
      </c>
      <c r="BC52" s="91">
        <f>'01 - Architektonicko stav...'!F33</f>
        <v>0</v>
      </c>
      <c r="BD52" s="93">
        <f>'01 - Architektonicko stav...'!F34</f>
        <v>0</v>
      </c>
      <c r="BT52" s="94" t="s">
        <v>80</v>
      </c>
      <c r="BV52" s="94" t="s">
        <v>74</v>
      </c>
      <c r="BW52" s="94" t="s">
        <v>81</v>
      </c>
      <c r="BX52" s="94" t="s">
        <v>7</v>
      </c>
      <c r="CL52" s="94" t="s">
        <v>5</v>
      </c>
      <c r="CM52" s="94" t="s">
        <v>82</v>
      </c>
    </row>
    <row r="53" spans="1:91" s="5" customFormat="1" ht="16.5" customHeight="1">
      <c r="A53" s="85" t="s">
        <v>76</v>
      </c>
      <c r="B53" s="86"/>
      <c r="C53" s="87"/>
      <c r="D53" s="323" t="s">
        <v>83</v>
      </c>
      <c r="E53" s="323"/>
      <c r="F53" s="323"/>
      <c r="G53" s="323"/>
      <c r="H53" s="323"/>
      <c r="I53" s="88"/>
      <c r="J53" s="323" t="s">
        <v>84</v>
      </c>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1">
        <f>'02 - Elektroinstalace'!J27</f>
        <v>0</v>
      </c>
      <c r="AH53" s="322"/>
      <c r="AI53" s="322"/>
      <c r="AJ53" s="322"/>
      <c r="AK53" s="322"/>
      <c r="AL53" s="322"/>
      <c r="AM53" s="322"/>
      <c r="AN53" s="321">
        <f t="shared" si="0"/>
        <v>0</v>
      </c>
      <c r="AO53" s="322"/>
      <c r="AP53" s="322"/>
      <c r="AQ53" s="89" t="s">
        <v>79</v>
      </c>
      <c r="AR53" s="86"/>
      <c r="AS53" s="90">
        <v>0</v>
      </c>
      <c r="AT53" s="91">
        <f t="shared" si="1"/>
        <v>0</v>
      </c>
      <c r="AU53" s="92">
        <f>'02 - Elektroinstalace'!P80</f>
        <v>0</v>
      </c>
      <c r="AV53" s="91">
        <f>'02 - Elektroinstalace'!J30</f>
        <v>0</v>
      </c>
      <c r="AW53" s="91">
        <f>'02 - Elektroinstalace'!J31</f>
        <v>0</v>
      </c>
      <c r="AX53" s="91">
        <f>'02 - Elektroinstalace'!J32</f>
        <v>0</v>
      </c>
      <c r="AY53" s="91">
        <f>'02 - Elektroinstalace'!J33</f>
        <v>0</v>
      </c>
      <c r="AZ53" s="91">
        <f>'02 - Elektroinstalace'!F30</f>
        <v>0</v>
      </c>
      <c r="BA53" s="91">
        <f>'02 - Elektroinstalace'!F31</f>
        <v>0</v>
      </c>
      <c r="BB53" s="91">
        <f>'02 - Elektroinstalace'!F32</f>
        <v>0</v>
      </c>
      <c r="BC53" s="91">
        <f>'02 - Elektroinstalace'!F33</f>
        <v>0</v>
      </c>
      <c r="BD53" s="93">
        <f>'02 - Elektroinstalace'!F34</f>
        <v>0</v>
      </c>
      <c r="BT53" s="94" t="s">
        <v>80</v>
      </c>
      <c r="BV53" s="94" t="s">
        <v>74</v>
      </c>
      <c r="BW53" s="94" t="s">
        <v>85</v>
      </c>
      <c r="BX53" s="94" t="s">
        <v>7</v>
      </c>
      <c r="CL53" s="94" t="s">
        <v>5</v>
      </c>
      <c r="CM53" s="94" t="s">
        <v>82</v>
      </c>
    </row>
    <row r="54" spans="1:91" s="5" customFormat="1" ht="16.5" customHeight="1">
      <c r="A54" s="85" t="s">
        <v>76</v>
      </c>
      <c r="B54" s="86"/>
      <c r="C54" s="87"/>
      <c r="D54" s="323" t="s">
        <v>86</v>
      </c>
      <c r="E54" s="323"/>
      <c r="F54" s="323"/>
      <c r="G54" s="323"/>
      <c r="H54" s="323"/>
      <c r="I54" s="88"/>
      <c r="J54" s="323" t="s">
        <v>87</v>
      </c>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1">
        <f>'03 - Zdravoinstalace'!J27</f>
        <v>0</v>
      </c>
      <c r="AH54" s="322"/>
      <c r="AI54" s="322"/>
      <c r="AJ54" s="322"/>
      <c r="AK54" s="322"/>
      <c r="AL54" s="322"/>
      <c r="AM54" s="322"/>
      <c r="AN54" s="321">
        <f t="shared" si="0"/>
        <v>0</v>
      </c>
      <c r="AO54" s="322"/>
      <c r="AP54" s="322"/>
      <c r="AQ54" s="89" t="s">
        <v>79</v>
      </c>
      <c r="AR54" s="86"/>
      <c r="AS54" s="90">
        <v>0</v>
      </c>
      <c r="AT54" s="91">
        <f t="shared" si="1"/>
        <v>0</v>
      </c>
      <c r="AU54" s="92">
        <f>'03 - Zdravoinstalace'!P81</f>
        <v>0</v>
      </c>
      <c r="AV54" s="91">
        <f>'03 - Zdravoinstalace'!J30</f>
        <v>0</v>
      </c>
      <c r="AW54" s="91">
        <f>'03 - Zdravoinstalace'!J31</f>
        <v>0</v>
      </c>
      <c r="AX54" s="91">
        <f>'03 - Zdravoinstalace'!J32</f>
        <v>0</v>
      </c>
      <c r="AY54" s="91">
        <f>'03 - Zdravoinstalace'!J33</f>
        <v>0</v>
      </c>
      <c r="AZ54" s="91">
        <f>'03 - Zdravoinstalace'!F30</f>
        <v>0</v>
      </c>
      <c r="BA54" s="91">
        <f>'03 - Zdravoinstalace'!F31</f>
        <v>0</v>
      </c>
      <c r="BB54" s="91">
        <f>'03 - Zdravoinstalace'!F32</f>
        <v>0</v>
      </c>
      <c r="BC54" s="91">
        <f>'03 - Zdravoinstalace'!F33</f>
        <v>0</v>
      </c>
      <c r="BD54" s="93">
        <f>'03 - Zdravoinstalace'!F34</f>
        <v>0</v>
      </c>
      <c r="BT54" s="94" t="s">
        <v>80</v>
      </c>
      <c r="BV54" s="94" t="s">
        <v>74</v>
      </c>
      <c r="BW54" s="94" t="s">
        <v>88</v>
      </c>
      <c r="BX54" s="94" t="s">
        <v>7</v>
      </c>
      <c r="CL54" s="94" t="s">
        <v>5</v>
      </c>
      <c r="CM54" s="94" t="s">
        <v>82</v>
      </c>
    </row>
    <row r="55" spans="1:91" s="5" customFormat="1" ht="16.5" customHeight="1">
      <c r="A55" s="85" t="s">
        <v>76</v>
      </c>
      <c r="B55" s="86"/>
      <c r="C55" s="87"/>
      <c r="D55" s="323" t="s">
        <v>89</v>
      </c>
      <c r="E55" s="323"/>
      <c r="F55" s="323"/>
      <c r="G55" s="323"/>
      <c r="H55" s="323"/>
      <c r="I55" s="88"/>
      <c r="J55" s="323" t="s">
        <v>90</v>
      </c>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1">
        <f>'04 - Ústřední vytápění '!J27</f>
        <v>0</v>
      </c>
      <c r="AH55" s="322"/>
      <c r="AI55" s="322"/>
      <c r="AJ55" s="322"/>
      <c r="AK55" s="322"/>
      <c r="AL55" s="322"/>
      <c r="AM55" s="322"/>
      <c r="AN55" s="321">
        <f t="shared" si="0"/>
        <v>0</v>
      </c>
      <c r="AO55" s="322"/>
      <c r="AP55" s="322"/>
      <c r="AQ55" s="89" t="s">
        <v>79</v>
      </c>
      <c r="AR55" s="86"/>
      <c r="AS55" s="90">
        <v>0</v>
      </c>
      <c r="AT55" s="91">
        <f t="shared" si="1"/>
        <v>0</v>
      </c>
      <c r="AU55" s="92">
        <f>'04 - Ústřední vytápění '!P84</f>
        <v>0</v>
      </c>
      <c r="AV55" s="91">
        <f>'04 - Ústřední vytápění '!J30</f>
        <v>0</v>
      </c>
      <c r="AW55" s="91">
        <f>'04 - Ústřední vytápění '!J31</f>
        <v>0</v>
      </c>
      <c r="AX55" s="91">
        <f>'04 - Ústřední vytápění '!J32</f>
        <v>0</v>
      </c>
      <c r="AY55" s="91">
        <f>'04 - Ústřední vytápění '!J33</f>
        <v>0</v>
      </c>
      <c r="AZ55" s="91">
        <f>'04 - Ústřední vytápění '!F30</f>
        <v>0</v>
      </c>
      <c r="BA55" s="91">
        <f>'04 - Ústřední vytápění '!F31</f>
        <v>0</v>
      </c>
      <c r="BB55" s="91">
        <f>'04 - Ústřední vytápění '!F32</f>
        <v>0</v>
      </c>
      <c r="BC55" s="91">
        <f>'04 - Ústřední vytápění '!F33</f>
        <v>0</v>
      </c>
      <c r="BD55" s="93">
        <f>'04 - Ústřední vytápění '!F34</f>
        <v>0</v>
      </c>
      <c r="BT55" s="94" t="s">
        <v>80</v>
      </c>
      <c r="BV55" s="94" t="s">
        <v>74</v>
      </c>
      <c r="BW55" s="94" t="s">
        <v>91</v>
      </c>
      <c r="BX55" s="94" t="s">
        <v>7</v>
      </c>
      <c r="CL55" s="94" t="s">
        <v>5</v>
      </c>
      <c r="CM55" s="94" t="s">
        <v>82</v>
      </c>
    </row>
    <row r="56" spans="1:91" s="5" customFormat="1" ht="16.5" customHeight="1">
      <c r="A56" s="85" t="s">
        <v>76</v>
      </c>
      <c r="B56" s="86"/>
      <c r="C56" s="87"/>
      <c r="D56" s="323" t="s">
        <v>92</v>
      </c>
      <c r="E56" s="323"/>
      <c r="F56" s="323"/>
      <c r="G56" s="323"/>
      <c r="H56" s="323"/>
      <c r="I56" s="88"/>
      <c r="J56" s="323" t="s">
        <v>93</v>
      </c>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1">
        <f>'10 - Vedlejší rozpočtové ...'!J27</f>
        <v>0</v>
      </c>
      <c r="AH56" s="322"/>
      <c r="AI56" s="322"/>
      <c r="AJ56" s="322"/>
      <c r="AK56" s="322"/>
      <c r="AL56" s="322"/>
      <c r="AM56" s="322"/>
      <c r="AN56" s="321">
        <f t="shared" si="0"/>
        <v>0</v>
      </c>
      <c r="AO56" s="322"/>
      <c r="AP56" s="322"/>
      <c r="AQ56" s="89" t="s">
        <v>79</v>
      </c>
      <c r="AR56" s="86"/>
      <c r="AS56" s="95">
        <v>0</v>
      </c>
      <c r="AT56" s="96">
        <f t="shared" si="1"/>
        <v>0</v>
      </c>
      <c r="AU56" s="97">
        <f>'10 - Vedlejší rozpočtové ...'!P79</f>
        <v>0</v>
      </c>
      <c r="AV56" s="96">
        <f>'10 - Vedlejší rozpočtové ...'!J30</f>
        <v>0</v>
      </c>
      <c r="AW56" s="96">
        <f>'10 - Vedlejší rozpočtové ...'!J31</f>
        <v>0</v>
      </c>
      <c r="AX56" s="96">
        <f>'10 - Vedlejší rozpočtové ...'!J32</f>
        <v>0</v>
      </c>
      <c r="AY56" s="96">
        <f>'10 - Vedlejší rozpočtové ...'!J33</f>
        <v>0</v>
      </c>
      <c r="AZ56" s="96">
        <f>'10 - Vedlejší rozpočtové ...'!F30</f>
        <v>0</v>
      </c>
      <c r="BA56" s="96">
        <f>'10 - Vedlejší rozpočtové ...'!F31</f>
        <v>0</v>
      </c>
      <c r="BB56" s="96">
        <f>'10 - Vedlejší rozpočtové ...'!F32</f>
        <v>0</v>
      </c>
      <c r="BC56" s="96">
        <f>'10 - Vedlejší rozpočtové ...'!F33</f>
        <v>0</v>
      </c>
      <c r="BD56" s="98">
        <f>'10 - Vedlejší rozpočtové ...'!F34</f>
        <v>0</v>
      </c>
      <c r="BT56" s="94" t="s">
        <v>80</v>
      </c>
      <c r="BV56" s="94" t="s">
        <v>74</v>
      </c>
      <c r="BW56" s="94" t="s">
        <v>94</v>
      </c>
      <c r="BX56" s="94" t="s">
        <v>7</v>
      </c>
      <c r="CL56" s="94" t="s">
        <v>5</v>
      </c>
      <c r="CM56" s="94" t="s">
        <v>82</v>
      </c>
    </row>
    <row r="57" spans="1:91" s="1" customFormat="1" ht="30" customHeight="1">
      <c r="B57" s="41"/>
      <c r="AR57" s="41"/>
    </row>
    <row r="58" spans="1:91" s="1" customFormat="1" ht="6.95" customHeight="1">
      <c r="B58" s="56"/>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41"/>
    </row>
  </sheetData>
  <mergeCells count="57">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G52:AM52"/>
    <mergeCell ref="D52:H52"/>
    <mergeCell ref="J52:AF52"/>
    <mergeCell ref="AN53:AP53"/>
    <mergeCell ref="AG53:AM53"/>
    <mergeCell ref="D53:H53"/>
    <mergeCell ref="J53:AF53"/>
    <mergeCell ref="AR2:BE2"/>
    <mergeCell ref="AN56:AP56"/>
    <mergeCell ref="AG56:AM56"/>
    <mergeCell ref="D56:H56"/>
    <mergeCell ref="J56:AF56"/>
    <mergeCell ref="AG51:AM51"/>
    <mergeCell ref="AN51:AP51"/>
    <mergeCell ref="AN54:AP54"/>
    <mergeCell ref="AG54:AM54"/>
    <mergeCell ref="D54:H54"/>
    <mergeCell ref="J54:AF54"/>
    <mergeCell ref="AN55:AP55"/>
    <mergeCell ref="AG55:AM55"/>
    <mergeCell ref="D55:H55"/>
    <mergeCell ref="J55:AF55"/>
    <mergeCell ref="AN52:AP52"/>
  </mergeCells>
  <hyperlinks>
    <hyperlink ref="K1:S1" location="C2" display="1) Rekapitulace stavby"/>
    <hyperlink ref="W1:AI1" location="C51" display="2) Rekapitulace objektů stavby a soupisů prací"/>
    <hyperlink ref="A52" location="'01 - Architektonicko stav...'!C2" display="/"/>
    <hyperlink ref="A53" location="'02 - Elektroinstalace'!C2" display="/"/>
    <hyperlink ref="A54" location="'03 - Zdravoinstalace'!C2" display="/"/>
    <hyperlink ref="A55" location="'04 - Ústřední vytápění '!C2" display="/"/>
    <hyperlink ref="A56" location="'10 - Vedlejší rozpočtové ...'!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52"/>
  <sheetViews>
    <sheetView showGridLines="0" workbookViewId="0">
      <pane ySplit="1" topLeftCell="A993" activePane="bottomLeft" state="frozen"/>
      <selection pane="bottomLeft" activeCell="I1013" sqref="I1013"/>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0"/>
      <c r="C1" s="100"/>
      <c r="D1" s="101" t="s">
        <v>1</v>
      </c>
      <c r="E1" s="100"/>
      <c r="F1" s="102" t="s">
        <v>95</v>
      </c>
      <c r="G1" s="360" t="s">
        <v>96</v>
      </c>
      <c r="H1" s="360"/>
      <c r="I1" s="103"/>
      <c r="J1" s="102" t="s">
        <v>97</v>
      </c>
      <c r="K1" s="101" t="s">
        <v>98</v>
      </c>
      <c r="L1" s="102" t="s">
        <v>99</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19" t="s">
        <v>8</v>
      </c>
      <c r="M2" s="320"/>
      <c r="N2" s="320"/>
      <c r="O2" s="320"/>
      <c r="P2" s="320"/>
      <c r="Q2" s="320"/>
      <c r="R2" s="320"/>
      <c r="S2" s="320"/>
      <c r="T2" s="320"/>
      <c r="U2" s="320"/>
      <c r="V2" s="320"/>
      <c r="AT2" s="24" t="s">
        <v>81</v>
      </c>
    </row>
    <row r="3" spans="1:70" ht="6.95" customHeight="1">
      <c r="B3" s="25"/>
      <c r="C3" s="26"/>
      <c r="D3" s="26"/>
      <c r="E3" s="26"/>
      <c r="F3" s="26"/>
      <c r="G3" s="26"/>
      <c r="H3" s="26"/>
      <c r="I3" s="104"/>
      <c r="J3" s="26"/>
      <c r="K3" s="27"/>
      <c r="AT3" s="24" t="s">
        <v>82</v>
      </c>
    </row>
    <row r="4" spans="1:70" ht="36.950000000000003" customHeight="1">
      <c r="B4" s="28"/>
      <c r="C4" s="29"/>
      <c r="D4" s="30" t="s">
        <v>100</v>
      </c>
      <c r="E4" s="29"/>
      <c r="F4" s="29"/>
      <c r="G4" s="29"/>
      <c r="H4" s="29"/>
      <c r="I4" s="105"/>
      <c r="J4" s="29"/>
      <c r="K4" s="31"/>
      <c r="M4" s="32" t="s">
        <v>13</v>
      </c>
      <c r="AT4" s="24" t="s">
        <v>6</v>
      </c>
    </row>
    <row r="5" spans="1:70" ht="6.95" customHeight="1">
      <c r="B5" s="28"/>
      <c r="C5" s="29"/>
      <c r="D5" s="29"/>
      <c r="E5" s="29"/>
      <c r="F5" s="29"/>
      <c r="G5" s="29"/>
      <c r="H5" s="29"/>
      <c r="I5" s="105"/>
      <c r="J5" s="29"/>
      <c r="K5" s="31"/>
    </row>
    <row r="6" spans="1:70" ht="15">
      <c r="B6" s="28"/>
      <c r="C6" s="29"/>
      <c r="D6" s="37" t="s">
        <v>19</v>
      </c>
      <c r="E6" s="29"/>
      <c r="F6" s="29"/>
      <c r="G6" s="29"/>
      <c r="H6" s="29"/>
      <c r="I6" s="105"/>
      <c r="J6" s="29"/>
      <c r="K6" s="31"/>
    </row>
    <row r="7" spans="1:70" ht="16.5" customHeight="1">
      <c r="B7" s="28"/>
      <c r="C7" s="29"/>
      <c r="D7" s="29"/>
      <c r="E7" s="361" t="str">
        <f>'Rekapitulace stavby'!K6</f>
        <v>Stavební úpravy spojené se změnou užívání haly, Hlušovice</v>
      </c>
      <c r="F7" s="362"/>
      <c r="G7" s="362"/>
      <c r="H7" s="362"/>
      <c r="I7" s="105"/>
      <c r="J7" s="29"/>
      <c r="K7" s="31"/>
    </row>
    <row r="8" spans="1:70" s="1" customFormat="1" ht="15">
      <c r="B8" s="41"/>
      <c r="C8" s="42"/>
      <c r="D8" s="37" t="s">
        <v>101</v>
      </c>
      <c r="E8" s="42"/>
      <c r="F8" s="42"/>
      <c r="G8" s="42"/>
      <c r="H8" s="42"/>
      <c r="I8" s="106"/>
      <c r="J8" s="42"/>
      <c r="K8" s="45"/>
    </row>
    <row r="9" spans="1:70" s="1" customFormat="1" ht="36.950000000000003" customHeight="1">
      <c r="B9" s="41"/>
      <c r="C9" s="42"/>
      <c r="D9" s="42"/>
      <c r="E9" s="363" t="s">
        <v>102</v>
      </c>
      <c r="F9" s="364"/>
      <c r="G9" s="364"/>
      <c r="H9" s="364"/>
      <c r="I9" s="106"/>
      <c r="J9" s="42"/>
      <c r="K9" s="45"/>
    </row>
    <row r="10" spans="1:70" s="1" customFormat="1">
      <c r="B10" s="41"/>
      <c r="C10" s="42"/>
      <c r="D10" s="42"/>
      <c r="E10" s="42"/>
      <c r="F10" s="42"/>
      <c r="G10" s="42"/>
      <c r="H10" s="42"/>
      <c r="I10" s="106"/>
      <c r="J10" s="42"/>
      <c r="K10" s="45"/>
    </row>
    <row r="11" spans="1:70" s="1" customFormat="1" ht="14.45" customHeight="1">
      <c r="B11" s="41"/>
      <c r="C11" s="42"/>
      <c r="D11" s="37" t="s">
        <v>21</v>
      </c>
      <c r="E11" s="42"/>
      <c r="F11" s="35" t="s">
        <v>5</v>
      </c>
      <c r="G11" s="42"/>
      <c r="H11" s="42"/>
      <c r="I11" s="107" t="s">
        <v>22</v>
      </c>
      <c r="J11" s="35" t="s">
        <v>5</v>
      </c>
      <c r="K11" s="45"/>
    </row>
    <row r="12" spans="1:70" s="1" customFormat="1" ht="14.45" customHeight="1">
      <c r="B12" s="41"/>
      <c r="C12" s="42"/>
      <c r="D12" s="37" t="s">
        <v>23</v>
      </c>
      <c r="E12" s="42"/>
      <c r="F12" s="35" t="s">
        <v>24</v>
      </c>
      <c r="G12" s="42"/>
      <c r="H12" s="42"/>
      <c r="I12" s="107" t="s">
        <v>25</v>
      </c>
      <c r="J12" s="108" t="str">
        <f>'Rekapitulace stavby'!AN8</f>
        <v>22. 11. 2017</v>
      </c>
      <c r="K12" s="45"/>
    </row>
    <row r="13" spans="1:70" s="1" customFormat="1" ht="10.9" customHeight="1">
      <c r="B13" s="41"/>
      <c r="C13" s="42"/>
      <c r="D13" s="42"/>
      <c r="E13" s="42"/>
      <c r="F13" s="42"/>
      <c r="G13" s="42"/>
      <c r="H13" s="42"/>
      <c r="I13" s="106"/>
      <c r="J13" s="42"/>
      <c r="K13" s="45"/>
    </row>
    <row r="14" spans="1:70" s="1" customFormat="1" ht="14.45" customHeight="1">
      <c r="B14" s="41"/>
      <c r="C14" s="42"/>
      <c r="D14" s="37" t="s">
        <v>27</v>
      </c>
      <c r="E14" s="42"/>
      <c r="F14" s="42"/>
      <c r="G14" s="42"/>
      <c r="H14" s="42"/>
      <c r="I14" s="107" t="s">
        <v>28</v>
      </c>
      <c r="J14" s="35" t="s">
        <v>5</v>
      </c>
      <c r="K14" s="45"/>
    </row>
    <row r="15" spans="1:70" s="1" customFormat="1" ht="18" customHeight="1">
      <c r="B15" s="41"/>
      <c r="C15" s="42"/>
      <c r="D15" s="42"/>
      <c r="E15" s="35" t="s">
        <v>29</v>
      </c>
      <c r="F15" s="42"/>
      <c r="G15" s="42"/>
      <c r="H15" s="42"/>
      <c r="I15" s="107" t="s">
        <v>30</v>
      </c>
      <c r="J15" s="35" t="s">
        <v>5</v>
      </c>
      <c r="K15" s="45"/>
    </row>
    <row r="16" spans="1:70" s="1" customFormat="1" ht="6.95" customHeight="1">
      <c r="B16" s="41"/>
      <c r="C16" s="42"/>
      <c r="D16" s="42"/>
      <c r="E16" s="42"/>
      <c r="F16" s="42"/>
      <c r="G16" s="42"/>
      <c r="H16" s="42"/>
      <c r="I16" s="106"/>
      <c r="J16" s="42"/>
      <c r="K16" s="45"/>
    </row>
    <row r="17" spans="2:11" s="1" customFormat="1" ht="14.45" customHeight="1">
      <c r="B17" s="41"/>
      <c r="C17" s="42"/>
      <c r="D17" s="37" t="s">
        <v>31</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30</v>
      </c>
      <c r="J18" s="35" t="str">
        <f>IF('Rekapitulace stavby'!AN14="Vyplň údaj","",IF('Rekapitulace stavby'!AN14="","",'Rekapitulace stavby'!AN14))</f>
        <v/>
      </c>
      <c r="K18" s="45"/>
    </row>
    <row r="19" spans="2:11" s="1" customFormat="1" ht="6.95" customHeight="1">
      <c r="B19" s="41"/>
      <c r="C19" s="42"/>
      <c r="D19" s="42"/>
      <c r="E19" s="42"/>
      <c r="F19" s="42"/>
      <c r="G19" s="42"/>
      <c r="H19" s="42"/>
      <c r="I19" s="106"/>
      <c r="J19" s="42"/>
      <c r="K19" s="45"/>
    </row>
    <row r="20" spans="2:11" s="1" customFormat="1" ht="14.45" customHeight="1">
      <c r="B20" s="41"/>
      <c r="C20" s="42"/>
      <c r="D20" s="37" t="s">
        <v>33</v>
      </c>
      <c r="E20" s="42"/>
      <c r="F20" s="42"/>
      <c r="G20" s="42"/>
      <c r="H20" s="42"/>
      <c r="I20" s="107" t="s">
        <v>28</v>
      </c>
      <c r="J20" s="35" t="s">
        <v>5</v>
      </c>
      <c r="K20" s="45"/>
    </row>
    <row r="21" spans="2:11" s="1" customFormat="1" ht="18" customHeight="1">
      <c r="B21" s="41"/>
      <c r="C21" s="42"/>
      <c r="D21" s="42"/>
      <c r="E21" s="35" t="s">
        <v>34</v>
      </c>
      <c r="F21" s="42"/>
      <c r="G21" s="42"/>
      <c r="H21" s="42"/>
      <c r="I21" s="107" t="s">
        <v>30</v>
      </c>
      <c r="J21" s="35" t="s">
        <v>5</v>
      </c>
      <c r="K21" s="45"/>
    </row>
    <row r="22" spans="2:11" s="1" customFormat="1" ht="6.95" customHeight="1">
      <c r="B22" s="41"/>
      <c r="C22" s="42"/>
      <c r="D22" s="42"/>
      <c r="E22" s="42"/>
      <c r="F22" s="42"/>
      <c r="G22" s="42"/>
      <c r="H22" s="42"/>
      <c r="I22" s="106"/>
      <c r="J22" s="42"/>
      <c r="K22" s="45"/>
    </row>
    <row r="23" spans="2:11" s="1" customFormat="1" ht="14.45" customHeight="1">
      <c r="B23" s="41"/>
      <c r="C23" s="42"/>
      <c r="D23" s="37" t="s">
        <v>36</v>
      </c>
      <c r="E23" s="42"/>
      <c r="F23" s="42"/>
      <c r="G23" s="42"/>
      <c r="H23" s="42"/>
      <c r="I23" s="106"/>
      <c r="J23" s="42"/>
      <c r="K23" s="45"/>
    </row>
    <row r="24" spans="2:11" s="6" customFormat="1" ht="16.5" customHeight="1">
      <c r="B24" s="109"/>
      <c r="C24" s="110"/>
      <c r="D24" s="110"/>
      <c r="E24" s="352" t="s">
        <v>5</v>
      </c>
      <c r="F24" s="352"/>
      <c r="G24" s="352"/>
      <c r="H24" s="352"/>
      <c r="I24" s="111"/>
      <c r="J24" s="110"/>
      <c r="K24" s="112"/>
    </row>
    <row r="25" spans="2:11" s="1" customFormat="1" ht="6.95" customHeight="1">
      <c r="B25" s="41"/>
      <c r="C25" s="42"/>
      <c r="D25" s="42"/>
      <c r="E25" s="42"/>
      <c r="F25" s="42"/>
      <c r="G25" s="42"/>
      <c r="H25" s="42"/>
      <c r="I25" s="106"/>
      <c r="J25" s="42"/>
      <c r="K25" s="45"/>
    </row>
    <row r="26" spans="2:11" s="1" customFormat="1" ht="6.95" customHeight="1">
      <c r="B26" s="41"/>
      <c r="C26" s="42"/>
      <c r="D26" s="68"/>
      <c r="E26" s="68"/>
      <c r="F26" s="68"/>
      <c r="G26" s="68"/>
      <c r="H26" s="68"/>
      <c r="I26" s="113"/>
      <c r="J26" s="68"/>
      <c r="K26" s="114"/>
    </row>
    <row r="27" spans="2:11" s="1" customFormat="1" ht="25.35" customHeight="1">
      <c r="B27" s="41"/>
      <c r="C27" s="42"/>
      <c r="D27" s="115" t="s">
        <v>38</v>
      </c>
      <c r="E27" s="42"/>
      <c r="F27" s="42"/>
      <c r="G27" s="42"/>
      <c r="H27" s="42"/>
      <c r="I27" s="106"/>
      <c r="J27" s="116">
        <f>ROUND(J96,2)</f>
        <v>0</v>
      </c>
      <c r="K27" s="45"/>
    </row>
    <row r="28" spans="2:11" s="1" customFormat="1" ht="6.95" customHeight="1">
      <c r="B28" s="41"/>
      <c r="C28" s="42"/>
      <c r="D28" s="68"/>
      <c r="E28" s="68"/>
      <c r="F28" s="68"/>
      <c r="G28" s="68"/>
      <c r="H28" s="68"/>
      <c r="I28" s="113"/>
      <c r="J28" s="68"/>
      <c r="K28" s="114"/>
    </row>
    <row r="29" spans="2:11" s="1" customFormat="1" ht="14.45" customHeight="1">
      <c r="B29" s="41"/>
      <c r="C29" s="42"/>
      <c r="D29" s="42"/>
      <c r="E29" s="42"/>
      <c r="F29" s="46" t="s">
        <v>40</v>
      </c>
      <c r="G29" s="42"/>
      <c r="H29" s="42"/>
      <c r="I29" s="117" t="s">
        <v>39</v>
      </c>
      <c r="J29" s="46" t="s">
        <v>41</v>
      </c>
      <c r="K29" s="45"/>
    </row>
    <row r="30" spans="2:11" s="1" customFormat="1" ht="14.45" customHeight="1">
      <c r="B30" s="41"/>
      <c r="C30" s="42"/>
      <c r="D30" s="49" t="s">
        <v>42</v>
      </c>
      <c r="E30" s="49" t="s">
        <v>43</v>
      </c>
      <c r="F30" s="118">
        <f>ROUND(SUM(BE96:BE1251), 2)</f>
        <v>0</v>
      </c>
      <c r="G30" s="42"/>
      <c r="H30" s="42"/>
      <c r="I30" s="119">
        <v>0.21</v>
      </c>
      <c r="J30" s="118">
        <f>ROUND(ROUND((SUM(BE96:BE1251)), 2)*I30, 2)</f>
        <v>0</v>
      </c>
      <c r="K30" s="45"/>
    </row>
    <row r="31" spans="2:11" s="1" customFormat="1" ht="14.45" customHeight="1">
      <c r="B31" s="41"/>
      <c r="C31" s="42"/>
      <c r="D31" s="42"/>
      <c r="E31" s="49" t="s">
        <v>44</v>
      </c>
      <c r="F31" s="118">
        <f>ROUND(SUM(BF96:BF1251), 2)</f>
        <v>0</v>
      </c>
      <c r="G31" s="42"/>
      <c r="H31" s="42"/>
      <c r="I31" s="119">
        <v>0.15</v>
      </c>
      <c r="J31" s="118">
        <f>ROUND(ROUND((SUM(BF96:BF1251)), 2)*I31, 2)</f>
        <v>0</v>
      </c>
      <c r="K31" s="45"/>
    </row>
    <row r="32" spans="2:11" s="1" customFormat="1" ht="14.45" hidden="1" customHeight="1">
      <c r="B32" s="41"/>
      <c r="C32" s="42"/>
      <c r="D32" s="42"/>
      <c r="E32" s="49" t="s">
        <v>45</v>
      </c>
      <c r="F32" s="118">
        <f>ROUND(SUM(BG96:BG1251), 2)</f>
        <v>0</v>
      </c>
      <c r="G32" s="42"/>
      <c r="H32" s="42"/>
      <c r="I32" s="119">
        <v>0.21</v>
      </c>
      <c r="J32" s="118">
        <v>0</v>
      </c>
      <c r="K32" s="45"/>
    </row>
    <row r="33" spans="2:11" s="1" customFormat="1" ht="14.45" hidden="1" customHeight="1">
      <c r="B33" s="41"/>
      <c r="C33" s="42"/>
      <c r="D33" s="42"/>
      <c r="E33" s="49" t="s">
        <v>46</v>
      </c>
      <c r="F33" s="118">
        <f>ROUND(SUM(BH96:BH1251), 2)</f>
        <v>0</v>
      </c>
      <c r="G33" s="42"/>
      <c r="H33" s="42"/>
      <c r="I33" s="119">
        <v>0.15</v>
      </c>
      <c r="J33" s="118">
        <v>0</v>
      </c>
      <c r="K33" s="45"/>
    </row>
    <row r="34" spans="2:11" s="1" customFormat="1" ht="14.45" hidden="1" customHeight="1">
      <c r="B34" s="41"/>
      <c r="C34" s="42"/>
      <c r="D34" s="42"/>
      <c r="E34" s="49" t="s">
        <v>47</v>
      </c>
      <c r="F34" s="118">
        <f>ROUND(SUM(BI96:BI1251), 2)</f>
        <v>0</v>
      </c>
      <c r="G34" s="42"/>
      <c r="H34" s="42"/>
      <c r="I34" s="119">
        <v>0</v>
      </c>
      <c r="J34" s="118">
        <v>0</v>
      </c>
      <c r="K34" s="45"/>
    </row>
    <row r="35" spans="2:11" s="1" customFormat="1" ht="6.95" customHeight="1">
      <c r="B35" s="41"/>
      <c r="C35" s="42"/>
      <c r="D35" s="42"/>
      <c r="E35" s="42"/>
      <c r="F35" s="42"/>
      <c r="G35" s="42"/>
      <c r="H35" s="42"/>
      <c r="I35" s="106"/>
      <c r="J35" s="42"/>
      <c r="K35" s="45"/>
    </row>
    <row r="36" spans="2:11" s="1" customFormat="1" ht="25.35" customHeight="1">
      <c r="B36" s="41"/>
      <c r="C36" s="120"/>
      <c r="D36" s="121" t="s">
        <v>48</v>
      </c>
      <c r="E36" s="71"/>
      <c r="F36" s="71"/>
      <c r="G36" s="122" t="s">
        <v>49</v>
      </c>
      <c r="H36" s="123" t="s">
        <v>50</v>
      </c>
      <c r="I36" s="124"/>
      <c r="J36" s="125">
        <f>SUM(J27:J34)</f>
        <v>0</v>
      </c>
      <c r="K36" s="126"/>
    </row>
    <row r="37" spans="2:11" s="1" customFormat="1" ht="14.45" customHeight="1">
      <c r="B37" s="56"/>
      <c r="C37" s="57"/>
      <c r="D37" s="57"/>
      <c r="E37" s="57"/>
      <c r="F37" s="57"/>
      <c r="G37" s="57"/>
      <c r="H37" s="57"/>
      <c r="I37" s="127"/>
      <c r="J37" s="57"/>
      <c r="K37" s="58"/>
    </row>
    <row r="41" spans="2:11" s="1" customFormat="1" ht="6.95" customHeight="1">
      <c r="B41" s="59"/>
      <c r="C41" s="60"/>
      <c r="D41" s="60"/>
      <c r="E41" s="60"/>
      <c r="F41" s="60"/>
      <c r="G41" s="60"/>
      <c r="H41" s="60"/>
      <c r="I41" s="128"/>
      <c r="J41" s="60"/>
      <c r="K41" s="129"/>
    </row>
    <row r="42" spans="2:11" s="1" customFormat="1" ht="36.950000000000003" customHeight="1">
      <c r="B42" s="41"/>
      <c r="C42" s="30" t="s">
        <v>103</v>
      </c>
      <c r="D42" s="42"/>
      <c r="E42" s="42"/>
      <c r="F42" s="42"/>
      <c r="G42" s="42"/>
      <c r="H42" s="42"/>
      <c r="I42" s="106"/>
      <c r="J42" s="42"/>
      <c r="K42" s="45"/>
    </row>
    <row r="43" spans="2:11" s="1" customFormat="1" ht="6.95" customHeight="1">
      <c r="B43" s="41"/>
      <c r="C43" s="42"/>
      <c r="D43" s="42"/>
      <c r="E43" s="42"/>
      <c r="F43" s="42"/>
      <c r="G43" s="42"/>
      <c r="H43" s="42"/>
      <c r="I43" s="106"/>
      <c r="J43" s="42"/>
      <c r="K43" s="45"/>
    </row>
    <row r="44" spans="2:11" s="1" customFormat="1" ht="14.45" customHeight="1">
      <c r="B44" s="41"/>
      <c r="C44" s="37" t="s">
        <v>19</v>
      </c>
      <c r="D44" s="42"/>
      <c r="E44" s="42"/>
      <c r="F44" s="42"/>
      <c r="G44" s="42"/>
      <c r="H44" s="42"/>
      <c r="I44" s="106"/>
      <c r="J44" s="42"/>
      <c r="K44" s="45"/>
    </row>
    <row r="45" spans="2:11" s="1" customFormat="1" ht="16.5" customHeight="1">
      <c r="B45" s="41"/>
      <c r="C45" s="42"/>
      <c r="D45" s="42"/>
      <c r="E45" s="361" t="str">
        <f>E7</f>
        <v>Stavební úpravy spojené se změnou užívání haly, Hlušovice</v>
      </c>
      <c r="F45" s="362"/>
      <c r="G45" s="362"/>
      <c r="H45" s="362"/>
      <c r="I45" s="106"/>
      <c r="J45" s="42"/>
      <c r="K45" s="45"/>
    </row>
    <row r="46" spans="2:11" s="1" customFormat="1" ht="14.45" customHeight="1">
      <c r="B46" s="41"/>
      <c r="C46" s="37" t="s">
        <v>101</v>
      </c>
      <c r="D46" s="42"/>
      <c r="E46" s="42"/>
      <c r="F46" s="42"/>
      <c r="G46" s="42"/>
      <c r="H46" s="42"/>
      <c r="I46" s="106"/>
      <c r="J46" s="42"/>
      <c r="K46" s="45"/>
    </row>
    <row r="47" spans="2:11" s="1" customFormat="1" ht="17.25" customHeight="1">
      <c r="B47" s="41"/>
      <c r="C47" s="42"/>
      <c r="D47" s="42"/>
      <c r="E47" s="363" t="str">
        <f>E9</f>
        <v>01 - Architektonicko stavební řešení stavby</v>
      </c>
      <c r="F47" s="364"/>
      <c r="G47" s="364"/>
      <c r="H47" s="364"/>
      <c r="I47" s="106"/>
      <c r="J47" s="42"/>
      <c r="K47" s="45"/>
    </row>
    <row r="48" spans="2:11" s="1" customFormat="1" ht="6.95" customHeight="1">
      <c r="B48" s="41"/>
      <c r="C48" s="42"/>
      <c r="D48" s="42"/>
      <c r="E48" s="42"/>
      <c r="F48" s="42"/>
      <c r="G48" s="42"/>
      <c r="H48" s="42"/>
      <c r="I48" s="106"/>
      <c r="J48" s="42"/>
      <c r="K48" s="45"/>
    </row>
    <row r="49" spans="2:47" s="1" customFormat="1" ht="18" customHeight="1">
      <c r="B49" s="41"/>
      <c r="C49" s="37" t="s">
        <v>23</v>
      </c>
      <c r="D49" s="42"/>
      <c r="E49" s="42"/>
      <c r="F49" s="35" t="str">
        <f>F12</f>
        <v>Hlušovice</v>
      </c>
      <c r="G49" s="42"/>
      <c r="H49" s="42"/>
      <c r="I49" s="107" t="s">
        <v>25</v>
      </c>
      <c r="J49" s="108" t="str">
        <f>IF(J12="","",J12)</f>
        <v>22. 11. 2017</v>
      </c>
      <c r="K49" s="45"/>
    </row>
    <row r="50" spans="2:47" s="1" customFormat="1" ht="6.95" customHeight="1">
      <c r="B50" s="41"/>
      <c r="C50" s="42"/>
      <c r="D50" s="42"/>
      <c r="E50" s="42"/>
      <c r="F50" s="42"/>
      <c r="G50" s="42"/>
      <c r="H50" s="42"/>
      <c r="I50" s="106"/>
      <c r="J50" s="42"/>
      <c r="K50" s="45"/>
    </row>
    <row r="51" spans="2:47" s="1" customFormat="1" ht="15">
      <c r="B51" s="41"/>
      <c r="C51" s="37" t="s">
        <v>27</v>
      </c>
      <c r="D51" s="42"/>
      <c r="E51" s="42"/>
      <c r="F51" s="35" t="str">
        <f>E15</f>
        <v>LUX Interiér s.r.o.</v>
      </c>
      <c r="G51" s="42"/>
      <c r="H51" s="42"/>
      <c r="I51" s="107" t="s">
        <v>33</v>
      </c>
      <c r="J51" s="352" t="str">
        <f>E21</f>
        <v>Ing. Jakub Jindrák , Dis.</v>
      </c>
      <c r="K51" s="45"/>
    </row>
    <row r="52" spans="2:47" s="1" customFormat="1" ht="14.45" customHeight="1">
      <c r="B52" s="41"/>
      <c r="C52" s="37" t="s">
        <v>31</v>
      </c>
      <c r="D52" s="42"/>
      <c r="E52" s="42"/>
      <c r="F52" s="35" t="str">
        <f>IF(E18="","",E18)</f>
        <v/>
      </c>
      <c r="G52" s="42"/>
      <c r="H52" s="42"/>
      <c r="I52" s="106"/>
      <c r="J52" s="356"/>
      <c r="K52" s="45"/>
    </row>
    <row r="53" spans="2:47" s="1" customFormat="1" ht="10.35" customHeight="1">
      <c r="B53" s="41"/>
      <c r="C53" s="42"/>
      <c r="D53" s="42"/>
      <c r="E53" s="42"/>
      <c r="F53" s="42"/>
      <c r="G53" s="42"/>
      <c r="H53" s="42"/>
      <c r="I53" s="106"/>
      <c r="J53" s="42"/>
      <c r="K53" s="45"/>
    </row>
    <row r="54" spans="2:47" s="1" customFormat="1" ht="29.25" customHeight="1">
      <c r="B54" s="41"/>
      <c r="C54" s="130" t="s">
        <v>104</v>
      </c>
      <c r="D54" s="120"/>
      <c r="E54" s="120"/>
      <c r="F54" s="120"/>
      <c r="G54" s="120"/>
      <c r="H54" s="120"/>
      <c r="I54" s="131"/>
      <c r="J54" s="132" t="s">
        <v>105</v>
      </c>
      <c r="K54" s="133"/>
    </row>
    <row r="55" spans="2:47" s="1" customFormat="1" ht="10.35" customHeight="1">
      <c r="B55" s="41"/>
      <c r="C55" s="42"/>
      <c r="D55" s="42"/>
      <c r="E55" s="42"/>
      <c r="F55" s="42"/>
      <c r="G55" s="42"/>
      <c r="H55" s="42"/>
      <c r="I55" s="106"/>
      <c r="J55" s="42"/>
      <c r="K55" s="45"/>
    </row>
    <row r="56" spans="2:47" s="1" customFormat="1" ht="29.25" customHeight="1">
      <c r="B56" s="41"/>
      <c r="C56" s="134" t="s">
        <v>106</v>
      </c>
      <c r="D56" s="42"/>
      <c r="E56" s="42"/>
      <c r="F56" s="42"/>
      <c r="G56" s="42"/>
      <c r="H56" s="42"/>
      <c r="I56" s="106"/>
      <c r="J56" s="116">
        <f>J96</f>
        <v>0</v>
      </c>
      <c r="K56" s="45"/>
      <c r="AU56" s="24" t="s">
        <v>107</v>
      </c>
    </row>
    <row r="57" spans="2:47" s="7" customFormat="1" ht="24.95" customHeight="1">
      <c r="B57" s="135"/>
      <c r="C57" s="136"/>
      <c r="D57" s="137" t="s">
        <v>108</v>
      </c>
      <c r="E57" s="138"/>
      <c r="F57" s="138"/>
      <c r="G57" s="138"/>
      <c r="H57" s="138"/>
      <c r="I57" s="139"/>
      <c r="J57" s="140">
        <f>J97</f>
        <v>0</v>
      </c>
      <c r="K57" s="141"/>
    </row>
    <row r="58" spans="2:47" s="8" customFormat="1" ht="19.899999999999999" customHeight="1">
      <c r="B58" s="142"/>
      <c r="C58" s="143"/>
      <c r="D58" s="144" t="s">
        <v>109</v>
      </c>
      <c r="E58" s="145"/>
      <c r="F58" s="145"/>
      <c r="G58" s="145"/>
      <c r="H58" s="145"/>
      <c r="I58" s="146"/>
      <c r="J58" s="147">
        <f>J98</f>
        <v>0</v>
      </c>
      <c r="K58" s="148"/>
    </row>
    <row r="59" spans="2:47" s="8" customFormat="1" ht="19.899999999999999" customHeight="1">
      <c r="B59" s="142"/>
      <c r="C59" s="143"/>
      <c r="D59" s="144" t="s">
        <v>110</v>
      </c>
      <c r="E59" s="145"/>
      <c r="F59" s="145"/>
      <c r="G59" s="145"/>
      <c r="H59" s="145"/>
      <c r="I59" s="146"/>
      <c r="J59" s="147">
        <f>J152</f>
        <v>0</v>
      </c>
      <c r="K59" s="148"/>
    </row>
    <row r="60" spans="2:47" s="8" customFormat="1" ht="19.899999999999999" customHeight="1">
      <c r="B60" s="142"/>
      <c r="C60" s="143"/>
      <c r="D60" s="144" t="s">
        <v>111</v>
      </c>
      <c r="E60" s="145"/>
      <c r="F60" s="145"/>
      <c r="G60" s="145"/>
      <c r="H60" s="145"/>
      <c r="I60" s="146"/>
      <c r="J60" s="147">
        <f>J168</f>
        <v>0</v>
      </c>
      <c r="K60" s="148"/>
    </row>
    <row r="61" spans="2:47" s="8" customFormat="1" ht="19.899999999999999" customHeight="1">
      <c r="B61" s="142"/>
      <c r="C61" s="143"/>
      <c r="D61" s="144" t="s">
        <v>112</v>
      </c>
      <c r="E61" s="145"/>
      <c r="F61" s="145"/>
      <c r="G61" s="145"/>
      <c r="H61" s="145"/>
      <c r="I61" s="146"/>
      <c r="J61" s="147">
        <f>J582</f>
        <v>0</v>
      </c>
      <c r="K61" s="148"/>
    </row>
    <row r="62" spans="2:47" s="8" customFormat="1" ht="19.899999999999999" customHeight="1">
      <c r="B62" s="142"/>
      <c r="C62" s="143"/>
      <c r="D62" s="144" t="s">
        <v>113</v>
      </c>
      <c r="E62" s="145"/>
      <c r="F62" s="145"/>
      <c r="G62" s="145"/>
      <c r="H62" s="145"/>
      <c r="I62" s="146"/>
      <c r="J62" s="147">
        <f>J595</f>
        <v>0</v>
      </c>
      <c r="K62" s="148"/>
    </row>
    <row r="63" spans="2:47" s="8" customFormat="1" ht="19.899999999999999" customHeight="1">
      <c r="B63" s="142"/>
      <c r="C63" s="143"/>
      <c r="D63" s="144" t="s">
        <v>114</v>
      </c>
      <c r="E63" s="145"/>
      <c r="F63" s="145"/>
      <c r="G63" s="145"/>
      <c r="H63" s="145"/>
      <c r="I63" s="146"/>
      <c r="J63" s="147">
        <f>J643</f>
        <v>0</v>
      </c>
      <c r="K63" s="148"/>
    </row>
    <row r="64" spans="2:47" s="8" customFormat="1" ht="19.899999999999999" customHeight="1">
      <c r="B64" s="142"/>
      <c r="C64" s="143"/>
      <c r="D64" s="144" t="s">
        <v>115</v>
      </c>
      <c r="E64" s="145"/>
      <c r="F64" s="145"/>
      <c r="G64" s="145"/>
      <c r="H64" s="145"/>
      <c r="I64" s="146"/>
      <c r="J64" s="147">
        <f>J650</f>
        <v>0</v>
      </c>
      <c r="K64" s="148"/>
    </row>
    <row r="65" spans="2:11" s="7" customFormat="1" ht="24.95" customHeight="1">
      <c r="B65" s="135"/>
      <c r="C65" s="136"/>
      <c r="D65" s="137" t="s">
        <v>116</v>
      </c>
      <c r="E65" s="138"/>
      <c r="F65" s="138"/>
      <c r="G65" s="138"/>
      <c r="H65" s="138"/>
      <c r="I65" s="139"/>
      <c r="J65" s="140">
        <f>J654</f>
        <v>0</v>
      </c>
      <c r="K65" s="141"/>
    </row>
    <row r="66" spans="2:11" s="8" customFormat="1" ht="19.899999999999999" customHeight="1">
      <c r="B66" s="142"/>
      <c r="C66" s="143"/>
      <c r="D66" s="144" t="s">
        <v>117</v>
      </c>
      <c r="E66" s="145"/>
      <c r="F66" s="145"/>
      <c r="G66" s="145"/>
      <c r="H66" s="145"/>
      <c r="I66" s="146"/>
      <c r="J66" s="147">
        <f>J655</f>
        <v>0</v>
      </c>
      <c r="K66" s="148"/>
    </row>
    <row r="67" spans="2:11" s="8" customFormat="1" ht="19.899999999999999" customHeight="1">
      <c r="B67" s="142"/>
      <c r="C67" s="143"/>
      <c r="D67" s="144" t="s">
        <v>118</v>
      </c>
      <c r="E67" s="145"/>
      <c r="F67" s="145"/>
      <c r="G67" s="145"/>
      <c r="H67" s="145"/>
      <c r="I67" s="146"/>
      <c r="J67" s="147">
        <f>J686</f>
        <v>0</v>
      </c>
      <c r="K67" s="148"/>
    </row>
    <row r="68" spans="2:11" s="8" customFormat="1" ht="19.899999999999999" customHeight="1">
      <c r="B68" s="142"/>
      <c r="C68" s="143"/>
      <c r="D68" s="144" t="s">
        <v>119</v>
      </c>
      <c r="E68" s="145"/>
      <c r="F68" s="145"/>
      <c r="G68" s="145"/>
      <c r="H68" s="145"/>
      <c r="I68" s="146"/>
      <c r="J68" s="147">
        <f>J737</f>
        <v>0</v>
      </c>
      <c r="K68" s="148"/>
    </row>
    <row r="69" spans="2:11" s="8" customFormat="1" ht="19.899999999999999" customHeight="1">
      <c r="B69" s="142"/>
      <c r="C69" s="143"/>
      <c r="D69" s="144" t="s">
        <v>120</v>
      </c>
      <c r="E69" s="145"/>
      <c r="F69" s="145"/>
      <c r="G69" s="145"/>
      <c r="H69" s="145"/>
      <c r="I69" s="146"/>
      <c r="J69" s="147">
        <f>J775</f>
        <v>0</v>
      </c>
      <c r="K69" s="148"/>
    </row>
    <row r="70" spans="2:11" s="8" customFormat="1" ht="19.899999999999999" customHeight="1">
      <c r="B70" s="142"/>
      <c r="C70" s="143"/>
      <c r="D70" s="144" t="s">
        <v>121</v>
      </c>
      <c r="E70" s="145"/>
      <c r="F70" s="145"/>
      <c r="G70" s="145"/>
      <c r="H70" s="145"/>
      <c r="I70" s="146"/>
      <c r="J70" s="147">
        <f>J859</f>
        <v>0</v>
      </c>
      <c r="K70" s="148"/>
    </row>
    <row r="71" spans="2:11" s="8" customFormat="1" ht="19.899999999999999" customHeight="1">
      <c r="B71" s="142"/>
      <c r="C71" s="143"/>
      <c r="D71" s="144" t="s">
        <v>122</v>
      </c>
      <c r="E71" s="145"/>
      <c r="F71" s="145"/>
      <c r="G71" s="145"/>
      <c r="H71" s="145"/>
      <c r="I71" s="146"/>
      <c r="J71" s="147">
        <f>J968</f>
        <v>0</v>
      </c>
      <c r="K71" s="148"/>
    </row>
    <row r="72" spans="2:11" s="8" customFormat="1" ht="19.899999999999999" customHeight="1">
      <c r="B72" s="142"/>
      <c r="C72" s="143"/>
      <c r="D72" s="144" t="s">
        <v>123</v>
      </c>
      <c r="E72" s="145"/>
      <c r="F72" s="145"/>
      <c r="G72" s="145"/>
      <c r="H72" s="145"/>
      <c r="I72" s="146"/>
      <c r="J72" s="147">
        <f>J983</f>
        <v>0</v>
      </c>
      <c r="K72" s="148"/>
    </row>
    <row r="73" spans="2:11" s="8" customFormat="1" ht="19.899999999999999" customHeight="1">
      <c r="B73" s="142"/>
      <c r="C73" s="143"/>
      <c r="D73" s="144" t="s">
        <v>124</v>
      </c>
      <c r="E73" s="145"/>
      <c r="F73" s="145"/>
      <c r="G73" s="145"/>
      <c r="H73" s="145"/>
      <c r="I73" s="146"/>
      <c r="J73" s="147">
        <f>J1151</f>
        <v>0</v>
      </c>
      <c r="K73" s="148"/>
    </row>
    <row r="74" spans="2:11" s="8" customFormat="1" ht="19.899999999999999" customHeight="1">
      <c r="B74" s="142"/>
      <c r="C74" s="143"/>
      <c r="D74" s="144" t="s">
        <v>125</v>
      </c>
      <c r="E74" s="145"/>
      <c r="F74" s="145"/>
      <c r="G74" s="145"/>
      <c r="H74" s="145"/>
      <c r="I74" s="146"/>
      <c r="J74" s="147">
        <f>J1176</f>
        <v>0</v>
      </c>
      <c r="K74" s="148"/>
    </row>
    <row r="75" spans="2:11" s="8" customFormat="1" ht="19.899999999999999" customHeight="1">
      <c r="B75" s="142"/>
      <c r="C75" s="143"/>
      <c r="D75" s="144" t="s">
        <v>126</v>
      </c>
      <c r="E75" s="145"/>
      <c r="F75" s="145"/>
      <c r="G75" s="145"/>
      <c r="H75" s="145"/>
      <c r="I75" s="146"/>
      <c r="J75" s="147">
        <f>J1216</f>
        <v>0</v>
      </c>
      <c r="K75" s="148"/>
    </row>
    <row r="76" spans="2:11" s="7" customFormat="1" ht="24.95" customHeight="1">
      <c r="B76" s="135"/>
      <c r="C76" s="136"/>
      <c r="D76" s="137" t="s">
        <v>127</v>
      </c>
      <c r="E76" s="138"/>
      <c r="F76" s="138"/>
      <c r="G76" s="138"/>
      <c r="H76" s="138"/>
      <c r="I76" s="139"/>
      <c r="J76" s="140">
        <f>J1245</f>
        <v>0</v>
      </c>
      <c r="K76" s="141"/>
    </row>
    <row r="77" spans="2:11" s="1" customFormat="1" ht="21.75" customHeight="1">
      <c r="B77" s="41"/>
      <c r="C77" s="42"/>
      <c r="D77" s="42"/>
      <c r="E77" s="42"/>
      <c r="F77" s="42"/>
      <c r="G77" s="42"/>
      <c r="H77" s="42"/>
      <c r="I77" s="106"/>
      <c r="J77" s="42"/>
      <c r="K77" s="45"/>
    </row>
    <row r="78" spans="2:11" s="1" customFormat="1" ht="6.95" customHeight="1">
      <c r="B78" s="56"/>
      <c r="C78" s="57"/>
      <c r="D78" s="57"/>
      <c r="E78" s="57"/>
      <c r="F78" s="57"/>
      <c r="G78" s="57"/>
      <c r="H78" s="57"/>
      <c r="I78" s="127"/>
      <c r="J78" s="57"/>
      <c r="K78" s="58"/>
    </row>
    <row r="82" spans="2:63" s="1" customFormat="1" ht="6.95" customHeight="1">
      <c r="B82" s="59"/>
      <c r="C82" s="60"/>
      <c r="D82" s="60"/>
      <c r="E82" s="60"/>
      <c r="F82" s="60"/>
      <c r="G82" s="60"/>
      <c r="H82" s="60"/>
      <c r="I82" s="128"/>
      <c r="J82" s="60"/>
      <c r="K82" s="60"/>
      <c r="L82" s="41"/>
    </row>
    <row r="83" spans="2:63" s="1" customFormat="1" ht="36.950000000000003" customHeight="1">
      <c r="B83" s="41"/>
      <c r="C83" s="61" t="s">
        <v>128</v>
      </c>
      <c r="L83" s="41"/>
    </row>
    <row r="84" spans="2:63" s="1" customFormat="1" ht="6.95" customHeight="1">
      <c r="B84" s="41"/>
      <c r="L84" s="41"/>
    </row>
    <row r="85" spans="2:63" s="1" customFormat="1" ht="14.45" customHeight="1">
      <c r="B85" s="41"/>
      <c r="C85" s="63" t="s">
        <v>19</v>
      </c>
      <c r="L85" s="41"/>
    </row>
    <row r="86" spans="2:63" s="1" customFormat="1" ht="16.5" customHeight="1">
      <c r="B86" s="41"/>
      <c r="E86" s="357" t="str">
        <f>E7</f>
        <v>Stavební úpravy spojené se změnou užívání haly, Hlušovice</v>
      </c>
      <c r="F86" s="358"/>
      <c r="G86" s="358"/>
      <c r="H86" s="358"/>
      <c r="L86" s="41"/>
    </row>
    <row r="87" spans="2:63" s="1" customFormat="1" ht="14.45" customHeight="1">
      <c r="B87" s="41"/>
      <c r="C87" s="63" t="s">
        <v>101</v>
      </c>
      <c r="L87" s="41"/>
    </row>
    <row r="88" spans="2:63" s="1" customFormat="1" ht="17.25" customHeight="1">
      <c r="B88" s="41"/>
      <c r="E88" s="326" t="str">
        <f>E9</f>
        <v>01 - Architektonicko stavební řešení stavby</v>
      </c>
      <c r="F88" s="359"/>
      <c r="G88" s="359"/>
      <c r="H88" s="359"/>
      <c r="L88" s="41"/>
    </row>
    <row r="89" spans="2:63" s="1" customFormat="1" ht="6.95" customHeight="1">
      <c r="B89" s="41"/>
      <c r="L89" s="41"/>
    </row>
    <row r="90" spans="2:63" s="1" customFormat="1" ht="18" customHeight="1">
      <c r="B90" s="41"/>
      <c r="C90" s="63" t="s">
        <v>23</v>
      </c>
      <c r="F90" s="149" t="str">
        <f>F12</f>
        <v>Hlušovice</v>
      </c>
      <c r="I90" s="150" t="s">
        <v>25</v>
      </c>
      <c r="J90" s="67" t="str">
        <f>IF(J12="","",J12)</f>
        <v>22. 11. 2017</v>
      </c>
      <c r="L90" s="41"/>
    </row>
    <row r="91" spans="2:63" s="1" customFormat="1" ht="6.95" customHeight="1">
      <c r="B91" s="41"/>
      <c r="L91" s="41"/>
    </row>
    <row r="92" spans="2:63" s="1" customFormat="1" ht="15">
      <c r="B92" s="41"/>
      <c r="C92" s="63" t="s">
        <v>27</v>
      </c>
      <c r="F92" s="149" t="str">
        <f>E15</f>
        <v>LUX Interiér s.r.o.</v>
      </c>
      <c r="I92" s="150" t="s">
        <v>33</v>
      </c>
      <c r="J92" s="149" t="str">
        <f>E21</f>
        <v>Ing. Jakub Jindrák , Dis.</v>
      </c>
      <c r="L92" s="41"/>
    </row>
    <row r="93" spans="2:63" s="1" customFormat="1" ht="14.45" customHeight="1">
      <c r="B93" s="41"/>
      <c r="C93" s="63" t="s">
        <v>31</v>
      </c>
      <c r="F93" s="149" t="str">
        <f>IF(E18="","",E18)</f>
        <v/>
      </c>
      <c r="L93" s="41"/>
    </row>
    <row r="94" spans="2:63" s="1" customFormat="1" ht="10.35" customHeight="1">
      <c r="B94" s="41"/>
      <c r="L94" s="41"/>
    </row>
    <row r="95" spans="2:63" s="9" customFormat="1" ht="29.25" customHeight="1">
      <c r="B95" s="151"/>
      <c r="C95" s="152" t="s">
        <v>129</v>
      </c>
      <c r="D95" s="153" t="s">
        <v>57</v>
      </c>
      <c r="E95" s="153" t="s">
        <v>53</v>
      </c>
      <c r="F95" s="153" t="s">
        <v>130</v>
      </c>
      <c r="G95" s="153" t="s">
        <v>131</v>
      </c>
      <c r="H95" s="153" t="s">
        <v>132</v>
      </c>
      <c r="I95" s="154" t="s">
        <v>133</v>
      </c>
      <c r="J95" s="153" t="s">
        <v>105</v>
      </c>
      <c r="K95" s="155" t="s">
        <v>134</v>
      </c>
      <c r="L95" s="151"/>
      <c r="M95" s="73" t="s">
        <v>135</v>
      </c>
      <c r="N95" s="74" t="s">
        <v>42</v>
      </c>
      <c r="O95" s="74" t="s">
        <v>136</v>
      </c>
      <c r="P95" s="74" t="s">
        <v>137</v>
      </c>
      <c r="Q95" s="74" t="s">
        <v>138</v>
      </c>
      <c r="R95" s="74" t="s">
        <v>139</v>
      </c>
      <c r="S95" s="74" t="s">
        <v>140</v>
      </c>
      <c r="T95" s="75" t="s">
        <v>141</v>
      </c>
    </row>
    <row r="96" spans="2:63" s="1" customFormat="1" ht="29.25" customHeight="1">
      <c r="B96" s="41"/>
      <c r="C96" s="77" t="s">
        <v>106</v>
      </c>
      <c r="J96" s="156">
        <f>BK96</f>
        <v>0</v>
      </c>
      <c r="L96" s="41"/>
      <c r="M96" s="76"/>
      <c r="N96" s="68"/>
      <c r="O96" s="68"/>
      <c r="P96" s="157">
        <f>P97+P654+P1245</f>
        <v>0</v>
      </c>
      <c r="Q96" s="68"/>
      <c r="R96" s="157">
        <f>R97+R654+R1245</f>
        <v>254.05368732999995</v>
      </c>
      <c r="S96" s="68"/>
      <c r="T96" s="158">
        <f>T97+T654+T1245</f>
        <v>12.9278794</v>
      </c>
      <c r="AT96" s="24" t="s">
        <v>71</v>
      </c>
      <c r="AU96" s="24" t="s">
        <v>107</v>
      </c>
      <c r="BK96" s="159">
        <f>BK97+BK654+BK1245</f>
        <v>0</v>
      </c>
    </row>
    <row r="97" spans="2:65" s="10" customFormat="1" ht="37.35" customHeight="1">
      <c r="B97" s="160"/>
      <c r="D97" s="161" t="s">
        <v>71</v>
      </c>
      <c r="E97" s="162" t="s">
        <v>142</v>
      </c>
      <c r="F97" s="162" t="s">
        <v>143</v>
      </c>
      <c r="I97" s="163"/>
      <c r="J97" s="164">
        <f>BK97</f>
        <v>0</v>
      </c>
      <c r="L97" s="160"/>
      <c r="M97" s="165"/>
      <c r="N97" s="166"/>
      <c r="O97" s="166"/>
      <c r="P97" s="167">
        <f>P98+P152+P168+P582+P595+P643+P650</f>
        <v>0</v>
      </c>
      <c r="Q97" s="166"/>
      <c r="R97" s="167">
        <f>R98+R152+R168+R582+R595+R643+R650</f>
        <v>221.70806092999996</v>
      </c>
      <c r="S97" s="166"/>
      <c r="T97" s="168">
        <f>T98+T152+T168+T582+T595+T643+T650</f>
        <v>0</v>
      </c>
      <c r="AR97" s="161" t="s">
        <v>80</v>
      </c>
      <c r="AT97" s="169" t="s">
        <v>71</v>
      </c>
      <c r="AU97" s="169" t="s">
        <v>72</v>
      </c>
      <c r="AY97" s="161" t="s">
        <v>144</v>
      </c>
      <c r="BK97" s="170">
        <f>BK98+BK152+BK168+BK582+BK595+BK643+BK650</f>
        <v>0</v>
      </c>
    </row>
    <row r="98" spans="2:65" s="10" customFormat="1" ht="19.899999999999999" customHeight="1">
      <c r="B98" s="160"/>
      <c r="D98" s="161" t="s">
        <v>71</v>
      </c>
      <c r="E98" s="171" t="s">
        <v>145</v>
      </c>
      <c r="F98" s="171" t="s">
        <v>146</v>
      </c>
      <c r="I98" s="163"/>
      <c r="J98" s="172">
        <f>BK98</f>
        <v>0</v>
      </c>
      <c r="L98" s="160"/>
      <c r="M98" s="165"/>
      <c r="N98" s="166"/>
      <c r="O98" s="166"/>
      <c r="P98" s="167">
        <f>SUM(P99:P151)</f>
        <v>0</v>
      </c>
      <c r="Q98" s="166"/>
      <c r="R98" s="167">
        <f>SUM(R99:R151)</f>
        <v>7.9962002800000009</v>
      </c>
      <c r="S98" s="166"/>
      <c r="T98" s="168">
        <f>SUM(T99:T151)</f>
        <v>0</v>
      </c>
      <c r="AR98" s="161" t="s">
        <v>80</v>
      </c>
      <c r="AT98" s="169" t="s">
        <v>71</v>
      </c>
      <c r="AU98" s="169" t="s">
        <v>80</v>
      </c>
      <c r="AY98" s="161" t="s">
        <v>144</v>
      </c>
      <c r="BK98" s="170">
        <f>SUM(BK99:BK151)</f>
        <v>0</v>
      </c>
    </row>
    <row r="99" spans="2:65" s="1" customFormat="1" ht="25.5" customHeight="1">
      <c r="B99" s="173"/>
      <c r="C99" s="174" t="s">
        <v>80</v>
      </c>
      <c r="D99" s="174" t="s">
        <v>147</v>
      </c>
      <c r="E99" s="175" t="s">
        <v>148</v>
      </c>
      <c r="F99" s="176" t="s">
        <v>149</v>
      </c>
      <c r="G99" s="177" t="s">
        <v>150</v>
      </c>
      <c r="H99" s="178">
        <v>1.242</v>
      </c>
      <c r="I99" s="179"/>
      <c r="J99" s="180">
        <f>ROUND(I99*H99,2)</f>
        <v>0</v>
      </c>
      <c r="K99" s="176" t="s">
        <v>151</v>
      </c>
      <c r="L99" s="41"/>
      <c r="M99" s="181" t="s">
        <v>5</v>
      </c>
      <c r="N99" s="182" t="s">
        <v>43</v>
      </c>
      <c r="O99" s="42"/>
      <c r="P99" s="183">
        <f>O99*H99</f>
        <v>0</v>
      </c>
      <c r="Q99" s="183">
        <v>1.6285000000000001</v>
      </c>
      <c r="R99" s="183">
        <f>Q99*H99</f>
        <v>2.0225970000000002</v>
      </c>
      <c r="S99" s="183">
        <v>0</v>
      </c>
      <c r="T99" s="184">
        <f>S99*H99</f>
        <v>0</v>
      </c>
      <c r="AR99" s="24" t="s">
        <v>152</v>
      </c>
      <c r="AT99" s="24" t="s">
        <v>147</v>
      </c>
      <c r="AU99" s="24" t="s">
        <v>82</v>
      </c>
      <c r="AY99" s="24" t="s">
        <v>144</v>
      </c>
      <c r="BE99" s="185">
        <f>IF(N99="základní",J99,0)</f>
        <v>0</v>
      </c>
      <c r="BF99" s="185">
        <f>IF(N99="snížená",J99,0)</f>
        <v>0</v>
      </c>
      <c r="BG99" s="185">
        <f>IF(N99="zákl. přenesená",J99,0)</f>
        <v>0</v>
      </c>
      <c r="BH99" s="185">
        <f>IF(N99="sníž. přenesená",J99,0)</f>
        <v>0</v>
      </c>
      <c r="BI99" s="185">
        <f>IF(N99="nulová",J99,0)</f>
        <v>0</v>
      </c>
      <c r="BJ99" s="24" t="s">
        <v>80</v>
      </c>
      <c r="BK99" s="185">
        <f>ROUND(I99*H99,2)</f>
        <v>0</v>
      </c>
      <c r="BL99" s="24" t="s">
        <v>152</v>
      </c>
      <c r="BM99" s="24" t="s">
        <v>153</v>
      </c>
    </row>
    <row r="100" spans="2:65" s="1" customFormat="1" ht="81">
      <c r="B100" s="41"/>
      <c r="D100" s="186" t="s">
        <v>154</v>
      </c>
      <c r="F100" s="187" t="s">
        <v>155</v>
      </c>
      <c r="I100" s="188"/>
      <c r="L100" s="41"/>
      <c r="M100" s="189"/>
      <c r="N100" s="42"/>
      <c r="O100" s="42"/>
      <c r="P100" s="42"/>
      <c r="Q100" s="42"/>
      <c r="R100" s="42"/>
      <c r="S100" s="42"/>
      <c r="T100" s="70"/>
      <c r="AT100" s="24" t="s">
        <v>154</v>
      </c>
      <c r="AU100" s="24" t="s">
        <v>82</v>
      </c>
    </row>
    <row r="101" spans="2:65" s="11" customFormat="1">
      <c r="B101" s="190"/>
      <c r="D101" s="186" t="s">
        <v>156</v>
      </c>
      <c r="E101" s="191" t="s">
        <v>5</v>
      </c>
      <c r="F101" s="192" t="s">
        <v>157</v>
      </c>
      <c r="H101" s="191" t="s">
        <v>5</v>
      </c>
      <c r="I101" s="193"/>
      <c r="L101" s="190"/>
      <c r="M101" s="194"/>
      <c r="N101" s="195"/>
      <c r="O101" s="195"/>
      <c r="P101" s="195"/>
      <c r="Q101" s="195"/>
      <c r="R101" s="195"/>
      <c r="S101" s="195"/>
      <c r="T101" s="196"/>
      <c r="AT101" s="191" t="s">
        <v>156</v>
      </c>
      <c r="AU101" s="191" t="s">
        <v>82</v>
      </c>
      <c r="AV101" s="11" t="s">
        <v>80</v>
      </c>
      <c r="AW101" s="11" t="s">
        <v>35</v>
      </c>
      <c r="AX101" s="11" t="s">
        <v>72</v>
      </c>
      <c r="AY101" s="191" t="s">
        <v>144</v>
      </c>
    </row>
    <row r="102" spans="2:65" s="11" customFormat="1">
      <c r="B102" s="190"/>
      <c r="D102" s="186" t="s">
        <v>156</v>
      </c>
      <c r="E102" s="191" t="s">
        <v>5</v>
      </c>
      <c r="F102" s="192" t="s">
        <v>158</v>
      </c>
      <c r="H102" s="191" t="s">
        <v>5</v>
      </c>
      <c r="I102" s="193"/>
      <c r="L102" s="190"/>
      <c r="M102" s="194"/>
      <c r="N102" s="195"/>
      <c r="O102" s="195"/>
      <c r="P102" s="195"/>
      <c r="Q102" s="195"/>
      <c r="R102" s="195"/>
      <c r="S102" s="195"/>
      <c r="T102" s="196"/>
      <c r="AT102" s="191" t="s">
        <v>156</v>
      </c>
      <c r="AU102" s="191" t="s">
        <v>82</v>
      </c>
      <c r="AV102" s="11" t="s">
        <v>80</v>
      </c>
      <c r="AW102" s="11" t="s">
        <v>35</v>
      </c>
      <c r="AX102" s="11" t="s">
        <v>72</v>
      </c>
      <c r="AY102" s="191" t="s">
        <v>144</v>
      </c>
    </row>
    <row r="103" spans="2:65" s="12" customFormat="1">
      <c r="B103" s="197"/>
      <c r="D103" s="186" t="s">
        <v>156</v>
      </c>
      <c r="E103" s="198" t="s">
        <v>5</v>
      </c>
      <c r="F103" s="199" t="s">
        <v>159</v>
      </c>
      <c r="H103" s="200">
        <v>1.242</v>
      </c>
      <c r="I103" s="201"/>
      <c r="L103" s="197"/>
      <c r="M103" s="202"/>
      <c r="N103" s="203"/>
      <c r="O103" s="203"/>
      <c r="P103" s="203"/>
      <c r="Q103" s="203"/>
      <c r="R103" s="203"/>
      <c r="S103" s="203"/>
      <c r="T103" s="204"/>
      <c r="AT103" s="198" t="s">
        <v>156</v>
      </c>
      <c r="AU103" s="198" t="s">
        <v>82</v>
      </c>
      <c r="AV103" s="12" t="s">
        <v>82</v>
      </c>
      <c r="AW103" s="12" t="s">
        <v>35</v>
      </c>
      <c r="AX103" s="12" t="s">
        <v>72</v>
      </c>
      <c r="AY103" s="198" t="s">
        <v>144</v>
      </c>
    </row>
    <row r="104" spans="2:65" s="13" customFormat="1">
      <c r="B104" s="205"/>
      <c r="D104" s="186" t="s">
        <v>156</v>
      </c>
      <c r="E104" s="206" t="s">
        <v>5</v>
      </c>
      <c r="F104" s="207" t="s">
        <v>160</v>
      </c>
      <c r="H104" s="208">
        <v>1.242</v>
      </c>
      <c r="I104" s="209"/>
      <c r="L104" s="205"/>
      <c r="M104" s="210"/>
      <c r="N104" s="211"/>
      <c r="O104" s="211"/>
      <c r="P104" s="211"/>
      <c r="Q104" s="211"/>
      <c r="R104" s="211"/>
      <c r="S104" s="211"/>
      <c r="T104" s="212"/>
      <c r="AT104" s="206" t="s">
        <v>156</v>
      </c>
      <c r="AU104" s="206" t="s">
        <v>82</v>
      </c>
      <c r="AV104" s="13" t="s">
        <v>152</v>
      </c>
      <c r="AW104" s="13" t="s">
        <v>35</v>
      </c>
      <c r="AX104" s="13" t="s">
        <v>80</v>
      </c>
      <c r="AY104" s="206" t="s">
        <v>144</v>
      </c>
    </row>
    <row r="105" spans="2:65" s="1" customFormat="1" ht="25.5" customHeight="1">
      <c r="B105" s="173"/>
      <c r="C105" s="174" t="s">
        <v>82</v>
      </c>
      <c r="D105" s="174" t="s">
        <v>147</v>
      </c>
      <c r="E105" s="175" t="s">
        <v>161</v>
      </c>
      <c r="F105" s="176" t="s">
        <v>162</v>
      </c>
      <c r="G105" s="177" t="s">
        <v>163</v>
      </c>
      <c r="H105" s="178">
        <v>4</v>
      </c>
      <c r="I105" s="179"/>
      <c r="J105" s="180">
        <f>ROUND(I105*H105,2)</f>
        <v>0</v>
      </c>
      <c r="K105" s="176" t="s">
        <v>151</v>
      </c>
      <c r="L105" s="41"/>
      <c r="M105" s="181" t="s">
        <v>5</v>
      </c>
      <c r="N105" s="182" t="s">
        <v>43</v>
      </c>
      <c r="O105" s="42"/>
      <c r="P105" s="183">
        <f>O105*H105</f>
        <v>0</v>
      </c>
      <c r="Q105" s="183">
        <v>4.6449999999999998E-2</v>
      </c>
      <c r="R105" s="183">
        <f>Q105*H105</f>
        <v>0.18579999999999999</v>
      </c>
      <c r="S105" s="183">
        <v>0</v>
      </c>
      <c r="T105" s="184">
        <f>S105*H105</f>
        <v>0</v>
      </c>
      <c r="AR105" s="24" t="s">
        <v>152</v>
      </c>
      <c r="AT105" s="24" t="s">
        <v>147</v>
      </c>
      <c r="AU105" s="24" t="s">
        <v>82</v>
      </c>
      <c r="AY105" s="24" t="s">
        <v>144</v>
      </c>
      <c r="BE105" s="185">
        <f>IF(N105="základní",J105,0)</f>
        <v>0</v>
      </c>
      <c r="BF105" s="185">
        <f>IF(N105="snížená",J105,0)</f>
        <v>0</v>
      </c>
      <c r="BG105" s="185">
        <f>IF(N105="zákl. přenesená",J105,0)</f>
        <v>0</v>
      </c>
      <c r="BH105" s="185">
        <f>IF(N105="sníž. přenesená",J105,0)</f>
        <v>0</v>
      </c>
      <c r="BI105" s="185">
        <f>IF(N105="nulová",J105,0)</f>
        <v>0</v>
      </c>
      <c r="BJ105" s="24" t="s">
        <v>80</v>
      </c>
      <c r="BK105" s="185">
        <f>ROUND(I105*H105,2)</f>
        <v>0</v>
      </c>
      <c r="BL105" s="24" t="s">
        <v>152</v>
      </c>
      <c r="BM105" s="24" t="s">
        <v>164</v>
      </c>
    </row>
    <row r="106" spans="2:65" s="1" customFormat="1" ht="391.5">
      <c r="B106" s="41"/>
      <c r="D106" s="186" t="s">
        <v>154</v>
      </c>
      <c r="F106" s="187" t="s">
        <v>165</v>
      </c>
      <c r="I106" s="188"/>
      <c r="L106" s="41"/>
      <c r="M106" s="189"/>
      <c r="N106" s="42"/>
      <c r="O106" s="42"/>
      <c r="P106" s="42"/>
      <c r="Q106" s="42"/>
      <c r="R106" s="42"/>
      <c r="S106" s="42"/>
      <c r="T106" s="70"/>
      <c r="AT106" s="24" t="s">
        <v>154</v>
      </c>
      <c r="AU106" s="24" t="s">
        <v>82</v>
      </c>
    </row>
    <row r="107" spans="2:65" s="11" customFormat="1">
      <c r="B107" s="190"/>
      <c r="D107" s="186" t="s">
        <v>156</v>
      </c>
      <c r="E107" s="191" t="s">
        <v>5</v>
      </c>
      <c r="F107" s="192" t="s">
        <v>157</v>
      </c>
      <c r="H107" s="191" t="s">
        <v>5</v>
      </c>
      <c r="I107" s="193"/>
      <c r="L107" s="190"/>
      <c r="M107" s="194"/>
      <c r="N107" s="195"/>
      <c r="O107" s="195"/>
      <c r="P107" s="195"/>
      <c r="Q107" s="195"/>
      <c r="R107" s="195"/>
      <c r="S107" s="195"/>
      <c r="T107" s="196"/>
      <c r="AT107" s="191" t="s">
        <v>156</v>
      </c>
      <c r="AU107" s="191" t="s">
        <v>82</v>
      </c>
      <c r="AV107" s="11" t="s">
        <v>80</v>
      </c>
      <c r="AW107" s="11" t="s">
        <v>35</v>
      </c>
      <c r="AX107" s="11" t="s">
        <v>72</v>
      </c>
      <c r="AY107" s="191" t="s">
        <v>144</v>
      </c>
    </row>
    <row r="108" spans="2:65" s="11" customFormat="1">
      <c r="B108" s="190"/>
      <c r="D108" s="186" t="s">
        <v>156</v>
      </c>
      <c r="E108" s="191" t="s">
        <v>5</v>
      </c>
      <c r="F108" s="192" t="s">
        <v>158</v>
      </c>
      <c r="H108" s="191" t="s">
        <v>5</v>
      </c>
      <c r="I108" s="193"/>
      <c r="L108" s="190"/>
      <c r="M108" s="194"/>
      <c r="N108" s="195"/>
      <c r="O108" s="195"/>
      <c r="P108" s="195"/>
      <c r="Q108" s="195"/>
      <c r="R108" s="195"/>
      <c r="S108" s="195"/>
      <c r="T108" s="196"/>
      <c r="AT108" s="191" t="s">
        <v>156</v>
      </c>
      <c r="AU108" s="191" t="s">
        <v>82</v>
      </c>
      <c r="AV108" s="11" t="s">
        <v>80</v>
      </c>
      <c r="AW108" s="11" t="s">
        <v>35</v>
      </c>
      <c r="AX108" s="11" t="s">
        <v>72</v>
      </c>
      <c r="AY108" s="191" t="s">
        <v>144</v>
      </c>
    </row>
    <row r="109" spans="2:65" s="11" customFormat="1">
      <c r="B109" s="190"/>
      <c r="D109" s="186" t="s">
        <v>156</v>
      </c>
      <c r="E109" s="191" t="s">
        <v>5</v>
      </c>
      <c r="F109" s="192" t="s">
        <v>166</v>
      </c>
      <c r="H109" s="191" t="s">
        <v>5</v>
      </c>
      <c r="I109" s="193"/>
      <c r="L109" s="190"/>
      <c r="M109" s="194"/>
      <c r="N109" s="195"/>
      <c r="O109" s="195"/>
      <c r="P109" s="195"/>
      <c r="Q109" s="195"/>
      <c r="R109" s="195"/>
      <c r="S109" s="195"/>
      <c r="T109" s="196"/>
      <c r="AT109" s="191" t="s">
        <v>156</v>
      </c>
      <c r="AU109" s="191" t="s">
        <v>82</v>
      </c>
      <c r="AV109" s="11" t="s">
        <v>80</v>
      </c>
      <c r="AW109" s="11" t="s">
        <v>35</v>
      </c>
      <c r="AX109" s="11" t="s">
        <v>72</v>
      </c>
      <c r="AY109" s="191" t="s">
        <v>144</v>
      </c>
    </row>
    <row r="110" spans="2:65" s="12" customFormat="1">
      <c r="B110" s="197"/>
      <c r="D110" s="186" t="s">
        <v>156</v>
      </c>
      <c r="E110" s="198" t="s">
        <v>5</v>
      </c>
      <c r="F110" s="199" t="s">
        <v>167</v>
      </c>
      <c r="H110" s="200">
        <v>4</v>
      </c>
      <c r="I110" s="201"/>
      <c r="L110" s="197"/>
      <c r="M110" s="202"/>
      <c r="N110" s="203"/>
      <c r="O110" s="203"/>
      <c r="P110" s="203"/>
      <c r="Q110" s="203"/>
      <c r="R110" s="203"/>
      <c r="S110" s="203"/>
      <c r="T110" s="204"/>
      <c r="AT110" s="198" t="s">
        <v>156</v>
      </c>
      <c r="AU110" s="198" t="s">
        <v>82</v>
      </c>
      <c r="AV110" s="12" t="s">
        <v>82</v>
      </c>
      <c r="AW110" s="12" t="s">
        <v>35</v>
      </c>
      <c r="AX110" s="12" t="s">
        <v>72</v>
      </c>
      <c r="AY110" s="198" t="s">
        <v>144</v>
      </c>
    </row>
    <row r="111" spans="2:65" s="13" customFormat="1">
      <c r="B111" s="205"/>
      <c r="D111" s="186" t="s">
        <v>156</v>
      </c>
      <c r="E111" s="206" t="s">
        <v>5</v>
      </c>
      <c r="F111" s="207" t="s">
        <v>160</v>
      </c>
      <c r="H111" s="208">
        <v>4</v>
      </c>
      <c r="I111" s="209"/>
      <c r="L111" s="205"/>
      <c r="M111" s="210"/>
      <c r="N111" s="211"/>
      <c r="O111" s="211"/>
      <c r="P111" s="211"/>
      <c r="Q111" s="211"/>
      <c r="R111" s="211"/>
      <c r="S111" s="211"/>
      <c r="T111" s="212"/>
      <c r="AT111" s="206" t="s">
        <v>156</v>
      </c>
      <c r="AU111" s="206" t="s">
        <v>82</v>
      </c>
      <c r="AV111" s="13" t="s">
        <v>152</v>
      </c>
      <c r="AW111" s="13" t="s">
        <v>35</v>
      </c>
      <c r="AX111" s="13" t="s">
        <v>80</v>
      </c>
      <c r="AY111" s="206" t="s">
        <v>144</v>
      </c>
    </row>
    <row r="112" spans="2:65" s="1" customFormat="1" ht="25.5" customHeight="1">
      <c r="B112" s="173"/>
      <c r="C112" s="174" t="s">
        <v>145</v>
      </c>
      <c r="D112" s="174" t="s">
        <v>147</v>
      </c>
      <c r="E112" s="175" t="s">
        <v>168</v>
      </c>
      <c r="F112" s="176" t="s">
        <v>169</v>
      </c>
      <c r="G112" s="177" t="s">
        <v>163</v>
      </c>
      <c r="H112" s="178">
        <v>4</v>
      </c>
      <c r="I112" s="179"/>
      <c r="J112" s="180">
        <f>ROUND(I112*H112,2)</f>
        <v>0</v>
      </c>
      <c r="K112" s="176" t="s">
        <v>151</v>
      </c>
      <c r="L112" s="41"/>
      <c r="M112" s="181" t="s">
        <v>5</v>
      </c>
      <c r="N112" s="182" t="s">
        <v>43</v>
      </c>
      <c r="O112" s="42"/>
      <c r="P112" s="183">
        <f>O112*H112</f>
        <v>0</v>
      </c>
      <c r="Q112" s="183">
        <v>5.5629999999999999E-2</v>
      </c>
      <c r="R112" s="183">
        <f>Q112*H112</f>
        <v>0.22252</v>
      </c>
      <c r="S112" s="183">
        <v>0</v>
      </c>
      <c r="T112" s="184">
        <f>S112*H112</f>
        <v>0</v>
      </c>
      <c r="AR112" s="24" t="s">
        <v>152</v>
      </c>
      <c r="AT112" s="24" t="s">
        <v>147</v>
      </c>
      <c r="AU112" s="24" t="s">
        <v>82</v>
      </c>
      <c r="AY112" s="24" t="s">
        <v>144</v>
      </c>
      <c r="BE112" s="185">
        <f>IF(N112="základní",J112,0)</f>
        <v>0</v>
      </c>
      <c r="BF112" s="185">
        <f>IF(N112="snížená",J112,0)</f>
        <v>0</v>
      </c>
      <c r="BG112" s="185">
        <f>IF(N112="zákl. přenesená",J112,0)</f>
        <v>0</v>
      </c>
      <c r="BH112" s="185">
        <f>IF(N112="sníž. přenesená",J112,0)</f>
        <v>0</v>
      </c>
      <c r="BI112" s="185">
        <f>IF(N112="nulová",J112,0)</f>
        <v>0</v>
      </c>
      <c r="BJ112" s="24" t="s">
        <v>80</v>
      </c>
      <c r="BK112" s="185">
        <f>ROUND(I112*H112,2)</f>
        <v>0</v>
      </c>
      <c r="BL112" s="24" t="s">
        <v>152</v>
      </c>
      <c r="BM112" s="24" t="s">
        <v>170</v>
      </c>
    </row>
    <row r="113" spans="2:65" s="1" customFormat="1" ht="391.5">
      <c r="B113" s="41"/>
      <c r="D113" s="186" t="s">
        <v>154</v>
      </c>
      <c r="F113" s="187" t="s">
        <v>165</v>
      </c>
      <c r="I113" s="188"/>
      <c r="L113" s="41"/>
      <c r="M113" s="189"/>
      <c r="N113" s="42"/>
      <c r="O113" s="42"/>
      <c r="P113" s="42"/>
      <c r="Q113" s="42"/>
      <c r="R113" s="42"/>
      <c r="S113" s="42"/>
      <c r="T113" s="70"/>
      <c r="AT113" s="24" t="s">
        <v>154</v>
      </c>
      <c r="AU113" s="24" t="s">
        <v>82</v>
      </c>
    </row>
    <row r="114" spans="2:65" s="11" customFormat="1">
      <c r="B114" s="190"/>
      <c r="D114" s="186" t="s">
        <v>156</v>
      </c>
      <c r="E114" s="191" t="s">
        <v>5</v>
      </c>
      <c r="F114" s="192" t="s">
        <v>157</v>
      </c>
      <c r="H114" s="191" t="s">
        <v>5</v>
      </c>
      <c r="I114" s="193"/>
      <c r="L114" s="190"/>
      <c r="M114" s="194"/>
      <c r="N114" s="195"/>
      <c r="O114" s="195"/>
      <c r="P114" s="195"/>
      <c r="Q114" s="195"/>
      <c r="R114" s="195"/>
      <c r="S114" s="195"/>
      <c r="T114" s="196"/>
      <c r="AT114" s="191" t="s">
        <v>156</v>
      </c>
      <c r="AU114" s="191" t="s">
        <v>82</v>
      </c>
      <c r="AV114" s="11" t="s">
        <v>80</v>
      </c>
      <c r="AW114" s="11" t="s">
        <v>35</v>
      </c>
      <c r="AX114" s="11" t="s">
        <v>72</v>
      </c>
      <c r="AY114" s="191" t="s">
        <v>144</v>
      </c>
    </row>
    <row r="115" spans="2:65" s="11" customFormat="1">
      <c r="B115" s="190"/>
      <c r="D115" s="186" t="s">
        <v>156</v>
      </c>
      <c r="E115" s="191" t="s">
        <v>5</v>
      </c>
      <c r="F115" s="192" t="s">
        <v>158</v>
      </c>
      <c r="H115" s="191" t="s">
        <v>5</v>
      </c>
      <c r="I115" s="193"/>
      <c r="L115" s="190"/>
      <c r="M115" s="194"/>
      <c r="N115" s="195"/>
      <c r="O115" s="195"/>
      <c r="P115" s="195"/>
      <c r="Q115" s="195"/>
      <c r="R115" s="195"/>
      <c r="S115" s="195"/>
      <c r="T115" s="196"/>
      <c r="AT115" s="191" t="s">
        <v>156</v>
      </c>
      <c r="AU115" s="191" t="s">
        <v>82</v>
      </c>
      <c r="AV115" s="11" t="s">
        <v>80</v>
      </c>
      <c r="AW115" s="11" t="s">
        <v>35</v>
      </c>
      <c r="AX115" s="11" t="s">
        <v>72</v>
      </c>
      <c r="AY115" s="191" t="s">
        <v>144</v>
      </c>
    </row>
    <row r="116" spans="2:65" s="11" customFormat="1">
      <c r="B116" s="190"/>
      <c r="D116" s="186" t="s">
        <v>156</v>
      </c>
      <c r="E116" s="191" t="s">
        <v>5</v>
      </c>
      <c r="F116" s="192" t="s">
        <v>166</v>
      </c>
      <c r="H116" s="191" t="s">
        <v>5</v>
      </c>
      <c r="I116" s="193"/>
      <c r="L116" s="190"/>
      <c r="M116" s="194"/>
      <c r="N116" s="195"/>
      <c r="O116" s="195"/>
      <c r="P116" s="195"/>
      <c r="Q116" s="195"/>
      <c r="R116" s="195"/>
      <c r="S116" s="195"/>
      <c r="T116" s="196"/>
      <c r="AT116" s="191" t="s">
        <v>156</v>
      </c>
      <c r="AU116" s="191" t="s">
        <v>82</v>
      </c>
      <c r="AV116" s="11" t="s">
        <v>80</v>
      </c>
      <c r="AW116" s="11" t="s">
        <v>35</v>
      </c>
      <c r="AX116" s="11" t="s">
        <v>72</v>
      </c>
      <c r="AY116" s="191" t="s">
        <v>144</v>
      </c>
    </row>
    <row r="117" spans="2:65" s="12" customFormat="1">
      <c r="B117" s="197"/>
      <c r="D117" s="186" t="s">
        <v>156</v>
      </c>
      <c r="E117" s="198" t="s">
        <v>5</v>
      </c>
      <c r="F117" s="199" t="s">
        <v>167</v>
      </c>
      <c r="H117" s="200">
        <v>4</v>
      </c>
      <c r="I117" s="201"/>
      <c r="L117" s="197"/>
      <c r="M117" s="202"/>
      <c r="N117" s="203"/>
      <c r="O117" s="203"/>
      <c r="P117" s="203"/>
      <c r="Q117" s="203"/>
      <c r="R117" s="203"/>
      <c r="S117" s="203"/>
      <c r="T117" s="204"/>
      <c r="AT117" s="198" t="s">
        <v>156</v>
      </c>
      <c r="AU117" s="198" t="s">
        <v>82</v>
      </c>
      <c r="AV117" s="12" t="s">
        <v>82</v>
      </c>
      <c r="AW117" s="12" t="s">
        <v>35</v>
      </c>
      <c r="AX117" s="12" t="s">
        <v>72</v>
      </c>
      <c r="AY117" s="198" t="s">
        <v>144</v>
      </c>
    </row>
    <row r="118" spans="2:65" s="13" customFormat="1">
      <c r="B118" s="205"/>
      <c r="D118" s="186" t="s">
        <v>156</v>
      </c>
      <c r="E118" s="206" t="s">
        <v>5</v>
      </c>
      <c r="F118" s="207" t="s">
        <v>160</v>
      </c>
      <c r="H118" s="208">
        <v>4</v>
      </c>
      <c r="I118" s="209"/>
      <c r="L118" s="205"/>
      <c r="M118" s="210"/>
      <c r="N118" s="211"/>
      <c r="O118" s="211"/>
      <c r="P118" s="211"/>
      <c r="Q118" s="211"/>
      <c r="R118" s="211"/>
      <c r="S118" s="211"/>
      <c r="T118" s="212"/>
      <c r="AT118" s="206" t="s">
        <v>156</v>
      </c>
      <c r="AU118" s="206" t="s">
        <v>82</v>
      </c>
      <c r="AV118" s="13" t="s">
        <v>152</v>
      </c>
      <c r="AW118" s="13" t="s">
        <v>35</v>
      </c>
      <c r="AX118" s="13" t="s">
        <v>80</v>
      </c>
      <c r="AY118" s="206" t="s">
        <v>144</v>
      </c>
    </row>
    <row r="119" spans="2:65" s="1" customFormat="1" ht="25.5" customHeight="1">
      <c r="B119" s="173"/>
      <c r="C119" s="174" t="s">
        <v>152</v>
      </c>
      <c r="D119" s="174" t="s">
        <v>147</v>
      </c>
      <c r="E119" s="175" t="s">
        <v>171</v>
      </c>
      <c r="F119" s="176" t="s">
        <v>172</v>
      </c>
      <c r="G119" s="177" t="s">
        <v>163</v>
      </c>
      <c r="H119" s="178">
        <v>16</v>
      </c>
      <c r="I119" s="179"/>
      <c r="J119" s="180">
        <f>ROUND(I119*H119,2)</f>
        <v>0</v>
      </c>
      <c r="K119" s="176" t="s">
        <v>151</v>
      </c>
      <c r="L119" s="41"/>
      <c r="M119" s="181" t="s">
        <v>5</v>
      </c>
      <c r="N119" s="182" t="s">
        <v>43</v>
      </c>
      <c r="O119" s="42"/>
      <c r="P119" s="183">
        <f>O119*H119</f>
        <v>0</v>
      </c>
      <c r="Q119" s="183">
        <v>8.3470000000000003E-2</v>
      </c>
      <c r="R119" s="183">
        <f>Q119*H119</f>
        <v>1.33552</v>
      </c>
      <c r="S119" s="183">
        <v>0</v>
      </c>
      <c r="T119" s="184">
        <f>S119*H119</f>
        <v>0</v>
      </c>
      <c r="AR119" s="24" t="s">
        <v>152</v>
      </c>
      <c r="AT119" s="24" t="s">
        <v>147</v>
      </c>
      <c r="AU119" s="24" t="s">
        <v>82</v>
      </c>
      <c r="AY119" s="24" t="s">
        <v>144</v>
      </c>
      <c r="BE119" s="185">
        <f>IF(N119="základní",J119,0)</f>
        <v>0</v>
      </c>
      <c r="BF119" s="185">
        <f>IF(N119="snížená",J119,0)</f>
        <v>0</v>
      </c>
      <c r="BG119" s="185">
        <f>IF(N119="zákl. přenesená",J119,0)</f>
        <v>0</v>
      </c>
      <c r="BH119" s="185">
        <f>IF(N119="sníž. přenesená",J119,0)</f>
        <v>0</v>
      </c>
      <c r="BI119" s="185">
        <f>IF(N119="nulová",J119,0)</f>
        <v>0</v>
      </c>
      <c r="BJ119" s="24" t="s">
        <v>80</v>
      </c>
      <c r="BK119" s="185">
        <f>ROUND(I119*H119,2)</f>
        <v>0</v>
      </c>
      <c r="BL119" s="24" t="s">
        <v>152</v>
      </c>
      <c r="BM119" s="24" t="s">
        <v>173</v>
      </c>
    </row>
    <row r="120" spans="2:65" s="1" customFormat="1" ht="391.5">
      <c r="B120" s="41"/>
      <c r="D120" s="186" t="s">
        <v>154</v>
      </c>
      <c r="F120" s="187" t="s">
        <v>165</v>
      </c>
      <c r="I120" s="188"/>
      <c r="L120" s="41"/>
      <c r="M120" s="189"/>
      <c r="N120" s="42"/>
      <c r="O120" s="42"/>
      <c r="P120" s="42"/>
      <c r="Q120" s="42"/>
      <c r="R120" s="42"/>
      <c r="S120" s="42"/>
      <c r="T120" s="70"/>
      <c r="AT120" s="24" t="s">
        <v>154</v>
      </c>
      <c r="AU120" s="24" t="s">
        <v>82</v>
      </c>
    </row>
    <row r="121" spans="2:65" s="11" customFormat="1">
      <c r="B121" s="190"/>
      <c r="D121" s="186" t="s">
        <v>156</v>
      </c>
      <c r="E121" s="191" t="s">
        <v>5</v>
      </c>
      <c r="F121" s="192" t="s">
        <v>157</v>
      </c>
      <c r="H121" s="191" t="s">
        <v>5</v>
      </c>
      <c r="I121" s="193"/>
      <c r="L121" s="190"/>
      <c r="M121" s="194"/>
      <c r="N121" s="195"/>
      <c r="O121" s="195"/>
      <c r="P121" s="195"/>
      <c r="Q121" s="195"/>
      <c r="R121" s="195"/>
      <c r="S121" s="195"/>
      <c r="T121" s="196"/>
      <c r="AT121" s="191" t="s">
        <v>156</v>
      </c>
      <c r="AU121" s="191" t="s">
        <v>82</v>
      </c>
      <c r="AV121" s="11" t="s">
        <v>80</v>
      </c>
      <c r="AW121" s="11" t="s">
        <v>35</v>
      </c>
      <c r="AX121" s="11" t="s">
        <v>72</v>
      </c>
      <c r="AY121" s="191" t="s">
        <v>144</v>
      </c>
    </row>
    <row r="122" spans="2:65" s="11" customFormat="1">
      <c r="B122" s="190"/>
      <c r="D122" s="186" t="s">
        <v>156</v>
      </c>
      <c r="E122" s="191" t="s">
        <v>5</v>
      </c>
      <c r="F122" s="192" t="s">
        <v>158</v>
      </c>
      <c r="H122" s="191" t="s">
        <v>5</v>
      </c>
      <c r="I122" s="193"/>
      <c r="L122" s="190"/>
      <c r="M122" s="194"/>
      <c r="N122" s="195"/>
      <c r="O122" s="195"/>
      <c r="P122" s="195"/>
      <c r="Q122" s="195"/>
      <c r="R122" s="195"/>
      <c r="S122" s="195"/>
      <c r="T122" s="196"/>
      <c r="AT122" s="191" t="s">
        <v>156</v>
      </c>
      <c r="AU122" s="191" t="s">
        <v>82</v>
      </c>
      <c r="AV122" s="11" t="s">
        <v>80</v>
      </c>
      <c r="AW122" s="11" t="s">
        <v>35</v>
      </c>
      <c r="AX122" s="11" t="s">
        <v>72</v>
      </c>
      <c r="AY122" s="191" t="s">
        <v>144</v>
      </c>
    </row>
    <row r="123" spans="2:65" s="11" customFormat="1">
      <c r="B123" s="190"/>
      <c r="D123" s="186" t="s">
        <v>156</v>
      </c>
      <c r="E123" s="191" t="s">
        <v>5</v>
      </c>
      <c r="F123" s="192" t="s">
        <v>166</v>
      </c>
      <c r="H123" s="191" t="s">
        <v>5</v>
      </c>
      <c r="I123" s="193"/>
      <c r="L123" s="190"/>
      <c r="M123" s="194"/>
      <c r="N123" s="195"/>
      <c r="O123" s="195"/>
      <c r="P123" s="195"/>
      <c r="Q123" s="195"/>
      <c r="R123" s="195"/>
      <c r="S123" s="195"/>
      <c r="T123" s="196"/>
      <c r="AT123" s="191" t="s">
        <v>156</v>
      </c>
      <c r="AU123" s="191" t="s">
        <v>82</v>
      </c>
      <c r="AV123" s="11" t="s">
        <v>80</v>
      </c>
      <c r="AW123" s="11" t="s">
        <v>35</v>
      </c>
      <c r="AX123" s="11" t="s">
        <v>72</v>
      </c>
      <c r="AY123" s="191" t="s">
        <v>144</v>
      </c>
    </row>
    <row r="124" spans="2:65" s="12" customFormat="1">
      <c r="B124" s="197"/>
      <c r="D124" s="186" t="s">
        <v>156</v>
      </c>
      <c r="E124" s="198" t="s">
        <v>5</v>
      </c>
      <c r="F124" s="199" t="s">
        <v>174</v>
      </c>
      <c r="H124" s="200">
        <v>16</v>
      </c>
      <c r="I124" s="201"/>
      <c r="L124" s="197"/>
      <c r="M124" s="202"/>
      <c r="N124" s="203"/>
      <c r="O124" s="203"/>
      <c r="P124" s="203"/>
      <c r="Q124" s="203"/>
      <c r="R124" s="203"/>
      <c r="S124" s="203"/>
      <c r="T124" s="204"/>
      <c r="AT124" s="198" t="s">
        <v>156</v>
      </c>
      <c r="AU124" s="198" t="s">
        <v>82</v>
      </c>
      <c r="AV124" s="12" t="s">
        <v>82</v>
      </c>
      <c r="AW124" s="12" t="s">
        <v>35</v>
      </c>
      <c r="AX124" s="12" t="s">
        <v>72</v>
      </c>
      <c r="AY124" s="198" t="s">
        <v>144</v>
      </c>
    </row>
    <row r="125" spans="2:65" s="13" customFormat="1">
      <c r="B125" s="205"/>
      <c r="D125" s="186" t="s">
        <v>156</v>
      </c>
      <c r="E125" s="206" t="s">
        <v>5</v>
      </c>
      <c r="F125" s="207" t="s">
        <v>160</v>
      </c>
      <c r="H125" s="208">
        <v>16</v>
      </c>
      <c r="I125" s="209"/>
      <c r="L125" s="205"/>
      <c r="M125" s="210"/>
      <c r="N125" s="211"/>
      <c r="O125" s="211"/>
      <c r="P125" s="211"/>
      <c r="Q125" s="211"/>
      <c r="R125" s="211"/>
      <c r="S125" s="211"/>
      <c r="T125" s="212"/>
      <c r="AT125" s="206" t="s">
        <v>156</v>
      </c>
      <c r="AU125" s="206" t="s">
        <v>82</v>
      </c>
      <c r="AV125" s="13" t="s">
        <v>152</v>
      </c>
      <c r="AW125" s="13" t="s">
        <v>35</v>
      </c>
      <c r="AX125" s="13" t="s">
        <v>80</v>
      </c>
      <c r="AY125" s="206" t="s">
        <v>144</v>
      </c>
    </row>
    <row r="126" spans="2:65" s="1" customFormat="1" ht="16.5" customHeight="1">
      <c r="B126" s="173"/>
      <c r="C126" s="174" t="s">
        <v>175</v>
      </c>
      <c r="D126" s="174" t="s">
        <v>147</v>
      </c>
      <c r="E126" s="175" t="s">
        <v>176</v>
      </c>
      <c r="F126" s="176" t="s">
        <v>177</v>
      </c>
      <c r="G126" s="177" t="s">
        <v>150</v>
      </c>
      <c r="H126" s="178">
        <v>1.62</v>
      </c>
      <c r="I126" s="179"/>
      <c r="J126" s="180">
        <f>ROUND(I126*H126,2)</f>
        <v>0</v>
      </c>
      <c r="K126" s="176" t="s">
        <v>151</v>
      </c>
      <c r="L126" s="41"/>
      <c r="M126" s="181" t="s">
        <v>5</v>
      </c>
      <c r="N126" s="182" t="s">
        <v>43</v>
      </c>
      <c r="O126" s="42"/>
      <c r="P126" s="183">
        <f>O126*H126</f>
        <v>0</v>
      </c>
      <c r="Q126" s="183">
        <v>2.4533</v>
      </c>
      <c r="R126" s="183">
        <f>Q126*H126</f>
        <v>3.9743460000000002</v>
      </c>
      <c r="S126" s="183">
        <v>0</v>
      </c>
      <c r="T126" s="184">
        <f>S126*H126</f>
        <v>0</v>
      </c>
      <c r="AR126" s="24" t="s">
        <v>152</v>
      </c>
      <c r="AT126" s="24" t="s">
        <v>147</v>
      </c>
      <c r="AU126" s="24" t="s">
        <v>82</v>
      </c>
      <c r="AY126" s="24" t="s">
        <v>144</v>
      </c>
      <c r="BE126" s="185">
        <f>IF(N126="základní",J126,0)</f>
        <v>0</v>
      </c>
      <c r="BF126" s="185">
        <f>IF(N126="snížená",J126,0)</f>
        <v>0</v>
      </c>
      <c r="BG126" s="185">
        <f>IF(N126="zákl. přenesená",J126,0)</f>
        <v>0</v>
      </c>
      <c r="BH126" s="185">
        <f>IF(N126="sníž. přenesená",J126,0)</f>
        <v>0</v>
      </c>
      <c r="BI126" s="185">
        <f>IF(N126="nulová",J126,0)</f>
        <v>0</v>
      </c>
      <c r="BJ126" s="24" t="s">
        <v>80</v>
      </c>
      <c r="BK126" s="185">
        <f>ROUND(I126*H126,2)</f>
        <v>0</v>
      </c>
      <c r="BL126" s="24" t="s">
        <v>152</v>
      </c>
      <c r="BM126" s="24" t="s">
        <v>178</v>
      </c>
    </row>
    <row r="127" spans="2:65" s="11" customFormat="1">
      <c r="B127" s="190"/>
      <c r="D127" s="186" t="s">
        <v>156</v>
      </c>
      <c r="E127" s="191" t="s">
        <v>5</v>
      </c>
      <c r="F127" s="192" t="s">
        <v>157</v>
      </c>
      <c r="H127" s="191" t="s">
        <v>5</v>
      </c>
      <c r="I127" s="193"/>
      <c r="L127" s="190"/>
      <c r="M127" s="194"/>
      <c r="N127" s="195"/>
      <c r="O127" s="195"/>
      <c r="P127" s="195"/>
      <c r="Q127" s="195"/>
      <c r="R127" s="195"/>
      <c r="S127" s="195"/>
      <c r="T127" s="196"/>
      <c r="AT127" s="191" t="s">
        <v>156</v>
      </c>
      <c r="AU127" s="191" t="s">
        <v>82</v>
      </c>
      <c r="AV127" s="11" t="s">
        <v>80</v>
      </c>
      <c r="AW127" s="11" t="s">
        <v>35</v>
      </c>
      <c r="AX127" s="11" t="s">
        <v>72</v>
      </c>
      <c r="AY127" s="191" t="s">
        <v>144</v>
      </c>
    </row>
    <row r="128" spans="2:65" s="11" customFormat="1">
      <c r="B128" s="190"/>
      <c r="D128" s="186" t="s">
        <v>156</v>
      </c>
      <c r="E128" s="191" t="s">
        <v>5</v>
      </c>
      <c r="F128" s="192" t="s">
        <v>158</v>
      </c>
      <c r="H128" s="191" t="s">
        <v>5</v>
      </c>
      <c r="I128" s="193"/>
      <c r="L128" s="190"/>
      <c r="M128" s="194"/>
      <c r="N128" s="195"/>
      <c r="O128" s="195"/>
      <c r="P128" s="195"/>
      <c r="Q128" s="195"/>
      <c r="R128" s="195"/>
      <c r="S128" s="195"/>
      <c r="T128" s="196"/>
      <c r="AT128" s="191" t="s">
        <v>156</v>
      </c>
      <c r="AU128" s="191" t="s">
        <v>82</v>
      </c>
      <c r="AV128" s="11" t="s">
        <v>80</v>
      </c>
      <c r="AW128" s="11" t="s">
        <v>35</v>
      </c>
      <c r="AX128" s="11" t="s">
        <v>72</v>
      </c>
      <c r="AY128" s="191" t="s">
        <v>144</v>
      </c>
    </row>
    <row r="129" spans="2:65" s="11" customFormat="1">
      <c r="B129" s="190"/>
      <c r="D129" s="186" t="s">
        <v>156</v>
      </c>
      <c r="E129" s="191" t="s">
        <v>5</v>
      </c>
      <c r="F129" s="192" t="s">
        <v>179</v>
      </c>
      <c r="H129" s="191" t="s">
        <v>5</v>
      </c>
      <c r="I129" s="193"/>
      <c r="L129" s="190"/>
      <c r="M129" s="194"/>
      <c r="N129" s="195"/>
      <c r="O129" s="195"/>
      <c r="P129" s="195"/>
      <c r="Q129" s="195"/>
      <c r="R129" s="195"/>
      <c r="S129" s="195"/>
      <c r="T129" s="196"/>
      <c r="AT129" s="191" t="s">
        <v>156</v>
      </c>
      <c r="AU129" s="191" t="s">
        <v>82</v>
      </c>
      <c r="AV129" s="11" t="s">
        <v>80</v>
      </c>
      <c r="AW129" s="11" t="s">
        <v>35</v>
      </c>
      <c r="AX129" s="11" t="s">
        <v>72</v>
      </c>
      <c r="AY129" s="191" t="s">
        <v>144</v>
      </c>
    </row>
    <row r="130" spans="2:65" s="12" customFormat="1">
      <c r="B130" s="197"/>
      <c r="D130" s="186" t="s">
        <v>156</v>
      </c>
      <c r="E130" s="198" t="s">
        <v>5</v>
      </c>
      <c r="F130" s="199" t="s">
        <v>180</v>
      </c>
      <c r="H130" s="200">
        <v>1.62</v>
      </c>
      <c r="I130" s="201"/>
      <c r="L130" s="197"/>
      <c r="M130" s="202"/>
      <c r="N130" s="203"/>
      <c r="O130" s="203"/>
      <c r="P130" s="203"/>
      <c r="Q130" s="203"/>
      <c r="R130" s="203"/>
      <c r="S130" s="203"/>
      <c r="T130" s="204"/>
      <c r="AT130" s="198" t="s">
        <v>156</v>
      </c>
      <c r="AU130" s="198" t="s">
        <v>82</v>
      </c>
      <c r="AV130" s="12" t="s">
        <v>82</v>
      </c>
      <c r="AW130" s="12" t="s">
        <v>35</v>
      </c>
      <c r="AX130" s="12" t="s">
        <v>72</v>
      </c>
      <c r="AY130" s="198" t="s">
        <v>144</v>
      </c>
    </row>
    <row r="131" spans="2:65" s="13" customFormat="1">
      <c r="B131" s="205"/>
      <c r="D131" s="186" t="s">
        <v>156</v>
      </c>
      <c r="E131" s="206" t="s">
        <v>5</v>
      </c>
      <c r="F131" s="207" t="s">
        <v>160</v>
      </c>
      <c r="H131" s="208">
        <v>1.62</v>
      </c>
      <c r="I131" s="209"/>
      <c r="L131" s="205"/>
      <c r="M131" s="210"/>
      <c r="N131" s="211"/>
      <c r="O131" s="211"/>
      <c r="P131" s="211"/>
      <c r="Q131" s="211"/>
      <c r="R131" s="211"/>
      <c r="S131" s="211"/>
      <c r="T131" s="212"/>
      <c r="AT131" s="206" t="s">
        <v>156</v>
      </c>
      <c r="AU131" s="206" t="s">
        <v>82</v>
      </c>
      <c r="AV131" s="13" t="s">
        <v>152</v>
      </c>
      <c r="AW131" s="13" t="s">
        <v>35</v>
      </c>
      <c r="AX131" s="13" t="s">
        <v>80</v>
      </c>
      <c r="AY131" s="206" t="s">
        <v>144</v>
      </c>
    </row>
    <row r="132" spans="2:65" s="1" customFormat="1" ht="25.5" customHeight="1">
      <c r="B132" s="173"/>
      <c r="C132" s="174" t="s">
        <v>181</v>
      </c>
      <c r="D132" s="174" t="s">
        <v>147</v>
      </c>
      <c r="E132" s="175" t="s">
        <v>182</v>
      </c>
      <c r="F132" s="176" t="s">
        <v>183</v>
      </c>
      <c r="G132" s="177" t="s">
        <v>184</v>
      </c>
      <c r="H132" s="178">
        <v>8.6630000000000003</v>
      </c>
      <c r="I132" s="179"/>
      <c r="J132" s="180">
        <f>ROUND(I132*H132,2)</f>
        <v>0</v>
      </c>
      <c r="K132" s="176" t="s">
        <v>151</v>
      </c>
      <c r="L132" s="41"/>
      <c r="M132" s="181" t="s">
        <v>5</v>
      </c>
      <c r="N132" s="182" t="s">
        <v>43</v>
      </c>
      <c r="O132" s="42"/>
      <c r="P132" s="183">
        <f>O132*H132</f>
        <v>0</v>
      </c>
      <c r="Q132" s="183">
        <v>9.5499999999999995E-3</v>
      </c>
      <c r="R132" s="183">
        <f>Q132*H132</f>
        <v>8.2731650000000004E-2</v>
      </c>
      <c r="S132" s="183">
        <v>0</v>
      </c>
      <c r="T132" s="184">
        <f>S132*H132</f>
        <v>0</v>
      </c>
      <c r="AR132" s="24" t="s">
        <v>152</v>
      </c>
      <c r="AT132" s="24" t="s">
        <v>147</v>
      </c>
      <c r="AU132" s="24" t="s">
        <v>82</v>
      </c>
      <c r="AY132" s="24" t="s">
        <v>144</v>
      </c>
      <c r="BE132" s="185">
        <f>IF(N132="základní",J132,0)</f>
        <v>0</v>
      </c>
      <c r="BF132" s="185">
        <f>IF(N132="snížená",J132,0)</f>
        <v>0</v>
      </c>
      <c r="BG132" s="185">
        <f>IF(N132="zákl. přenesená",J132,0)</f>
        <v>0</v>
      </c>
      <c r="BH132" s="185">
        <f>IF(N132="sníž. přenesená",J132,0)</f>
        <v>0</v>
      </c>
      <c r="BI132" s="185">
        <f>IF(N132="nulová",J132,0)</f>
        <v>0</v>
      </c>
      <c r="BJ132" s="24" t="s">
        <v>80</v>
      </c>
      <c r="BK132" s="185">
        <f>ROUND(I132*H132,2)</f>
        <v>0</v>
      </c>
      <c r="BL132" s="24" t="s">
        <v>152</v>
      </c>
      <c r="BM132" s="24" t="s">
        <v>185</v>
      </c>
    </row>
    <row r="133" spans="2:65" s="11" customFormat="1">
      <c r="B133" s="190"/>
      <c r="D133" s="186" t="s">
        <v>156</v>
      </c>
      <c r="E133" s="191" t="s">
        <v>5</v>
      </c>
      <c r="F133" s="192" t="s">
        <v>157</v>
      </c>
      <c r="H133" s="191" t="s">
        <v>5</v>
      </c>
      <c r="I133" s="193"/>
      <c r="L133" s="190"/>
      <c r="M133" s="194"/>
      <c r="N133" s="195"/>
      <c r="O133" s="195"/>
      <c r="P133" s="195"/>
      <c r="Q133" s="195"/>
      <c r="R133" s="195"/>
      <c r="S133" s="195"/>
      <c r="T133" s="196"/>
      <c r="AT133" s="191" t="s">
        <v>156</v>
      </c>
      <c r="AU133" s="191" t="s">
        <v>82</v>
      </c>
      <c r="AV133" s="11" t="s">
        <v>80</v>
      </c>
      <c r="AW133" s="11" t="s">
        <v>35</v>
      </c>
      <c r="AX133" s="11" t="s">
        <v>72</v>
      </c>
      <c r="AY133" s="191" t="s">
        <v>144</v>
      </c>
    </row>
    <row r="134" spans="2:65" s="11" customFormat="1">
      <c r="B134" s="190"/>
      <c r="D134" s="186" t="s">
        <v>156</v>
      </c>
      <c r="E134" s="191" t="s">
        <v>5</v>
      </c>
      <c r="F134" s="192" t="s">
        <v>158</v>
      </c>
      <c r="H134" s="191" t="s">
        <v>5</v>
      </c>
      <c r="I134" s="193"/>
      <c r="L134" s="190"/>
      <c r="M134" s="194"/>
      <c r="N134" s="195"/>
      <c r="O134" s="195"/>
      <c r="P134" s="195"/>
      <c r="Q134" s="195"/>
      <c r="R134" s="195"/>
      <c r="S134" s="195"/>
      <c r="T134" s="196"/>
      <c r="AT134" s="191" t="s">
        <v>156</v>
      </c>
      <c r="AU134" s="191" t="s">
        <v>82</v>
      </c>
      <c r="AV134" s="11" t="s">
        <v>80</v>
      </c>
      <c r="AW134" s="11" t="s">
        <v>35</v>
      </c>
      <c r="AX134" s="11" t="s">
        <v>72</v>
      </c>
      <c r="AY134" s="191" t="s">
        <v>144</v>
      </c>
    </row>
    <row r="135" spans="2:65" s="11" customFormat="1">
      <c r="B135" s="190"/>
      <c r="D135" s="186" t="s">
        <v>156</v>
      </c>
      <c r="E135" s="191" t="s">
        <v>5</v>
      </c>
      <c r="F135" s="192" t="s">
        <v>179</v>
      </c>
      <c r="H135" s="191" t="s">
        <v>5</v>
      </c>
      <c r="I135" s="193"/>
      <c r="L135" s="190"/>
      <c r="M135" s="194"/>
      <c r="N135" s="195"/>
      <c r="O135" s="195"/>
      <c r="P135" s="195"/>
      <c r="Q135" s="195"/>
      <c r="R135" s="195"/>
      <c r="S135" s="195"/>
      <c r="T135" s="196"/>
      <c r="AT135" s="191" t="s">
        <v>156</v>
      </c>
      <c r="AU135" s="191" t="s">
        <v>82</v>
      </c>
      <c r="AV135" s="11" t="s">
        <v>80</v>
      </c>
      <c r="AW135" s="11" t="s">
        <v>35</v>
      </c>
      <c r="AX135" s="11" t="s">
        <v>72</v>
      </c>
      <c r="AY135" s="191" t="s">
        <v>144</v>
      </c>
    </row>
    <row r="136" spans="2:65" s="12" customFormat="1">
      <c r="B136" s="197"/>
      <c r="D136" s="186" t="s">
        <v>156</v>
      </c>
      <c r="E136" s="198" t="s">
        <v>5</v>
      </c>
      <c r="F136" s="199" t="s">
        <v>186</v>
      </c>
      <c r="H136" s="200">
        <v>7.2</v>
      </c>
      <c r="I136" s="201"/>
      <c r="L136" s="197"/>
      <c r="M136" s="202"/>
      <c r="N136" s="203"/>
      <c r="O136" s="203"/>
      <c r="P136" s="203"/>
      <c r="Q136" s="203"/>
      <c r="R136" s="203"/>
      <c r="S136" s="203"/>
      <c r="T136" s="204"/>
      <c r="AT136" s="198" t="s">
        <v>156</v>
      </c>
      <c r="AU136" s="198" t="s">
        <v>82</v>
      </c>
      <c r="AV136" s="12" t="s">
        <v>82</v>
      </c>
      <c r="AW136" s="12" t="s">
        <v>35</v>
      </c>
      <c r="AX136" s="12" t="s">
        <v>72</v>
      </c>
      <c r="AY136" s="198" t="s">
        <v>144</v>
      </c>
    </row>
    <row r="137" spans="2:65" s="12" customFormat="1">
      <c r="B137" s="197"/>
      <c r="D137" s="186" t="s">
        <v>156</v>
      </c>
      <c r="E137" s="198" t="s">
        <v>5</v>
      </c>
      <c r="F137" s="199" t="s">
        <v>187</v>
      </c>
      <c r="H137" s="200">
        <v>1.4630000000000001</v>
      </c>
      <c r="I137" s="201"/>
      <c r="L137" s="197"/>
      <c r="M137" s="202"/>
      <c r="N137" s="203"/>
      <c r="O137" s="203"/>
      <c r="P137" s="203"/>
      <c r="Q137" s="203"/>
      <c r="R137" s="203"/>
      <c r="S137" s="203"/>
      <c r="T137" s="204"/>
      <c r="AT137" s="198" t="s">
        <v>156</v>
      </c>
      <c r="AU137" s="198" t="s">
        <v>82</v>
      </c>
      <c r="AV137" s="12" t="s">
        <v>82</v>
      </c>
      <c r="AW137" s="12" t="s">
        <v>35</v>
      </c>
      <c r="AX137" s="12" t="s">
        <v>72</v>
      </c>
      <c r="AY137" s="198" t="s">
        <v>144</v>
      </c>
    </row>
    <row r="138" spans="2:65" s="13" customFormat="1">
      <c r="B138" s="205"/>
      <c r="D138" s="186" t="s">
        <v>156</v>
      </c>
      <c r="E138" s="206" t="s">
        <v>5</v>
      </c>
      <c r="F138" s="207" t="s">
        <v>160</v>
      </c>
      <c r="H138" s="208">
        <v>8.6630000000000003</v>
      </c>
      <c r="I138" s="209"/>
      <c r="L138" s="205"/>
      <c r="M138" s="210"/>
      <c r="N138" s="211"/>
      <c r="O138" s="211"/>
      <c r="P138" s="211"/>
      <c r="Q138" s="211"/>
      <c r="R138" s="211"/>
      <c r="S138" s="211"/>
      <c r="T138" s="212"/>
      <c r="AT138" s="206" t="s">
        <v>156</v>
      </c>
      <c r="AU138" s="206" t="s">
        <v>82</v>
      </c>
      <c r="AV138" s="13" t="s">
        <v>152</v>
      </c>
      <c r="AW138" s="13" t="s">
        <v>35</v>
      </c>
      <c r="AX138" s="13" t="s">
        <v>80</v>
      </c>
      <c r="AY138" s="206" t="s">
        <v>144</v>
      </c>
    </row>
    <row r="139" spans="2:65" s="1" customFormat="1" ht="25.5" customHeight="1">
      <c r="B139" s="173"/>
      <c r="C139" s="174" t="s">
        <v>188</v>
      </c>
      <c r="D139" s="174" t="s">
        <v>147</v>
      </c>
      <c r="E139" s="175" t="s">
        <v>189</v>
      </c>
      <c r="F139" s="176" t="s">
        <v>190</v>
      </c>
      <c r="G139" s="177" t="s">
        <v>184</v>
      </c>
      <c r="H139" s="178">
        <v>8.6630000000000003</v>
      </c>
      <c r="I139" s="179"/>
      <c r="J139" s="180">
        <f>ROUND(I139*H139,2)</f>
        <v>0</v>
      </c>
      <c r="K139" s="176" t="s">
        <v>151</v>
      </c>
      <c r="L139" s="41"/>
      <c r="M139" s="181" t="s">
        <v>5</v>
      </c>
      <c r="N139" s="182" t="s">
        <v>43</v>
      </c>
      <c r="O139" s="42"/>
      <c r="P139" s="183">
        <f>O139*H139</f>
        <v>0</v>
      </c>
      <c r="Q139" s="183">
        <v>0</v>
      </c>
      <c r="R139" s="183">
        <f>Q139*H139</f>
        <v>0</v>
      </c>
      <c r="S139" s="183">
        <v>0</v>
      </c>
      <c r="T139" s="184">
        <f>S139*H139</f>
        <v>0</v>
      </c>
      <c r="AR139" s="24" t="s">
        <v>152</v>
      </c>
      <c r="AT139" s="24" t="s">
        <v>147</v>
      </c>
      <c r="AU139" s="24" t="s">
        <v>82</v>
      </c>
      <c r="AY139" s="24" t="s">
        <v>144</v>
      </c>
      <c r="BE139" s="185">
        <f>IF(N139="základní",J139,0)</f>
        <v>0</v>
      </c>
      <c r="BF139" s="185">
        <f>IF(N139="snížená",J139,0)</f>
        <v>0</v>
      </c>
      <c r="BG139" s="185">
        <f>IF(N139="zákl. přenesená",J139,0)</f>
        <v>0</v>
      </c>
      <c r="BH139" s="185">
        <f>IF(N139="sníž. přenesená",J139,0)</f>
        <v>0</v>
      </c>
      <c r="BI139" s="185">
        <f>IF(N139="nulová",J139,0)</f>
        <v>0</v>
      </c>
      <c r="BJ139" s="24" t="s">
        <v>80</v>
      </c>
      <c r="BK139" s="185">
        <f>ROUND(I139*H139,2)</f>
        <v>0</v>
      </c>
      <c r="BL139" s="24" t="s">
        <v>152</v>
      </c>
      <c r="BM139" s="24" t="s">
        <v>191</v>
      </c>
    </row>
    <row r="140" spans="2:65" s="1" customFormat="1" ht="38.25" customHeight="1">
      <c r="B140" s="173"/>
      <c r="C140" s="174" t="s">
        <v>192</v>
      </c>
      <c r="D140" s="174" t="s">
        <v>147</v>
      </c>
      <c r="E140" s="175" t="s">
        <v>193</v>
      </c>
      <c r="F140" s="176" t="s">
        <v>194</v>
      </c>
      <c r="G140" s="177" t="s">
        <v>184</v>
      </c>
      <c r="H140" s="178">
        <v>1.4630000000000001</v>
      </c>
      <c r="I140" s="179"/>
      <c r="J140" s="180">
        <f>ROUND(I140*H140,2)</f>
        <v>0</v>
      </c>
      <c r="K140" s="176" t="s">
        <v>151</v>
      </c>
      <c r="L140" s="41"/>
      <c r="M140" s="181" t="s">
        <v>5</v>
      </c>
      <c r="N140" s="182" t="s">
        <v>43</v>
      </c>
      <c r="O140" s="42"/>
      <c r="P140" s="183">
        <f>O140*H140</f>
        <v>0</v>
      </c>
      <c r="Q140" s="183">
        <v>2.2899999999999999E-3</v>
      </c>
      <c r="R140" s="183">
        <f>Q140*H140</f>
        <v>3.3502700000000002E-3</v>
      </c>
      <c r="S140" s="183">
        <v>0</v>
      </c>
      <c r="T140" s="184">
        <f>S140*H140</f>
        <v>0</v>
      </c>
      <c r="AR140" s="24" t="s">
        <v>152</v>
      </c>
      <c r="AT140" s="24" t="s">
        <v>147</v>
      </c>
      <c r="AU140" s="24" t="s">
        <v>82</v>
      </c>
      <c r="AY140" s="24" t="s">
        <v>144</v>
      </c>
      <c r="BE140" s="185">
        <f>IF(N140="základní",J140,0)</f>
        <v>0</v>
      </c>
      <c r="BF140" s="185">
        <f>IF(N140="snížená",J140,0)</f>
        <v>0</v>
      </c>
      <c r="BG140" s="185">
        <f>IF(N140="zákl. přenesená",J140,0)</f>
        <v>0</v>
      </c>
      <c r="BH140" s="185">
        <f>IF(N140="sníž. přenesená",J140,0)</f>
        <v>0</v>
      </c>
      <c r="BI140" s="185">
        <f>IF(N140="nulová",J140,0)</f>
        <v>0</v>
      </c>
      <c r="BJ140" s="24" t="s">
        <v>80</v>
      </c>
      <c r="BK140" s="185">
        <f>ROUND(I140*H140,2)</f>
        <v>0</v>
      </c>
      <c r="BL140" s="24" t="s">
        <v>152</v>
      </c>
      <c r="BM140" s="24" t="s">
        <v>195</v>
      </c>
    </row>
    <row r="141" spans="2:65" s="11" customFormat="1">
      <c r="B141" s="190"/>
      <c r="D141" s="186" t="s">
        <v>156</v>
      </c>
      <c r="E141" s="191" t="s">
        <v>5</v>
      </c>
      <c r="F141" s="192" t="s">
        <v>157</v>
      </c>
      <c r="H141" s="191" t="s">
        <v>5</v>
      </c>
      <c r="I141" s="193"/>
      <c r="L141" s="190"/>
      <c r="M141" s="194"/>
      <c r="N141" s="195"/>
      <c r="O141" s="195"/>
      <c r="P141" s="195"/>
      <c r="Q141" s="195"/>
      <c r="R141" s="195"/>
      <c r="S141" s="195"/>
      <c r="T141" s="196"/>
      <c r="AT141" s="191" t="s">
        <v>156</v>
      </c>
      <c r="AU141" s="191" t="s">
        <v>82</v>
      </c>
      <c r="AV141" s="11" t="s">
        <v>80</v>
      </c>
      <c r="AW141" s="11" t="s">
        <v>35</v>
      </c>
      <c r="AX141" s="11" t="s">
        <v>72</v>
      </c>
      <c r="AY141" s="191" t="s">
        <v>144</v>
      </c>
    </row>
    <row r="142" spans="2:65" s="11" customFormat="1">
      <c r="B142" s="190"/>
      <c r="D142" s="186" t="s">
        <v>156</v>
      </c>
      <c r="E142" s="191" t="s">
        <v>5</v>
      </c>
      <c r="F142" s="192" t="s">
        <v>158</v>
      </c>
      <c r="H142" s="191" t="s">
        <v>5</v>
      </c>
      <c r="I142" s="193"/>
      <c r="L142" s="190"/>
      <c r="M142" s="194"/>
      <c r="N142" s="195"/>
      <c r="O142" s="195"/>
      <c r="P142" s="195"/>
      <c r="Q142" s="195"/>
      <c r="R142" s="195"/>
      <c r="S142" s="195"/>
      <c r="T142" s="196"/>
      <c r="AT142" s="191" t="s">
        <v>156</v>
      </c>
      <c r="AU142" s="191" t="s">
        <v>82</v>
      </c>
      <c r="AV142" s="11" t="s">
        <v>80</v>
      </c>
      <c r="AW142" s="11" t="s">
        <v>35</v>
      </c>
      <c r="AX142" s="11" t="s">
        <v>72</v>
      </c>
      <c r="AY142" s="191" t="s">
        <v>144</v>
      </c>
    </row>
    <row r="143" spans="2:65" s="11" customFormat="1">
      <c r="B143" s="190"/>
      <c r="D143" s="186" t="s">
        <v>156</v>
      </c>
      <c r="E143" s="191" t="s">
        <v>5</v>
      </c>
      <c r="F143" s="192" t="s">
        <v>179</v>
      </c>
      <c r="H143" s="191" t="s">
        <v>5</v>
      </c>
      <c r="I143" s="193"/>
      <c r="L143" s="190"/>
      <c r="M143" s="194"/>
      <c r="N143" s="195"/>
      <c r="O143" s="195"/>
      <c r="P143" s="195"/>
      <c r="Q143" s="195"/>
      <c r="R143" s="195"/>
      <c r="S143" s="195"/>
      <c r="T143" s="196"/>
      <c r="AT143" s="191" t="s">
        <v>156</v>
      </c>
      <c r="AU143" s="191" t="s">
        <v>82</v>
      </c>
      <c r="AV143" s="11" t="s">
        <v>80</v>
      </c>
      <c r="AW143" s="11" t="s">
        <v>35</v>
      </c>
      <c r="AX143" s="11" t="s">
        <v>72</v>
      </c>
      <c r="AY143" s="191" t="s">
        <v>144</v>
      </c>
    </row>
    <row r="144" spans="2:65" s="12" customFormat="1">
      <c r="B144" s="197"/>
      <c r="D144" s="186" t="s">
        <v>156</v>
      </c>
      <c r="E144" s="198" t="s">
        <v>5</v>
      </c>
      <c r="F144" s="199" t="s">
        <v>187</v>
      </c>
      <c r="H144" s="200">
        <v>1.4630000000000001</v>
      </c>
      <c r="I144" s="201"/>
      <c r="L144" s="197"/>
      <c r="M144" s="202"/>
      <c r="N144" s="203"/>
      <c r="O144" s="203"/>
      <c r="P144" s="203"/>
      <c r="Q144" s="203"/>
      <c r="R144" s="203"/>
      <c r="S144" s="203"/>
      <c r="T144" s="204"/>
      <c r="AT144" s="198" t="s">
        <v>156</v>
      </c>
      <c r="AU144" s="198" t="s">
        <v>82</v>
      </c>
      <c r="AV144" s="12" t="s">
        <v>82</v>
      </c>
      <c r="AW144" s="12" t="s">
        <v>35</v>
      </c>
      <c r="AX144" s="12" t="s">
        <v>72</v>
      </c>
      <c r="AY144" s="198" t="s">
        <v>144</v>
      </c>
    </row>
    <row r="145" spans="2:65" s="13" customFormat="1">
      <c r="B145" s="205"/>
      <c r="D145" s="186" t="s">
        <v>156</v>
      </c>
      <c r="E145" s="206" t="s">
        <v>5</v>
      </c>
      <c r="F145" s="207" t="s">
        <v>160</v>
      </c>
      <c r="H145" s="208">
        <v>1.4630000000000001</v>
      </c>
      <c r="I145" s="209"/>
      <c r="L145" s="205"/>
      <c r="M145" s="210"/>
      <c r="N145" s="211"/>
      <c r="O145" s="211"/>
      <c r="P145" s="211"/>
      <c r="Q145" s="211"/>
      <c r="R145" s="211"/>
      <c r="S145" s="211"/>
      <c r="T145" s="212"/>
      <c r="AT145" s="206" t="s">
        <v>156</v>
      </c>
      <c r="AU145" s="206" t="s">
        <v>82</v>
      </c>
      <c r="AV145" s="13" t="s">
        <v>152</v>
      </c>
      <c r="AW145" s="13" t="s">
        <v>35</v>
      </c>
      <c r="AX145" s="13" t="s">
        <v>80</v>
      </c>
      <c r="AY145" s="206" t="s">
        <v>144</v>
      </c>
    </row>
    <row r="146" spans="2:65" s="1" customFormat="1" ht="25.5" customHeight="1">
      <c r="B146" s="173"/>
      <c r="C146" s="174" t="s">
        <v>196</v>
      </c>
      <c r="D146" s="174" t="s">
        <v>147</v>
      </c>
      <c r="E146" s="175" t="s">
        <v>197</v>
      </c>
      <c r="F146" s="176" t="s">
        <v>198</v>
      </c>
      <c r="G146" s="177" t="s">
        <v>199</v>
      </c>
      <c r="H146" s="178">
        <v>0.16200000000000001</v>
      </c>
      <c r="I146" s="179"/>
      <c r="J146" s="180">
        <f>ROUND(I146*H146,2)</f>
        <v>0</v>
      </c>
      <c r="K146" s="176" t="s">
        <v>151</v>
      </c>
      <c r="L146" s="41"/>
      <c r="M146" s="181" t="s">
        <v>5</v>
      </c>
      <c r="N146" s="182" t="s">
        <v>43</v>
      </c>
      <c r="O146" s="42"/>
      <c r="P146" s="183">
        <f>O146*H146</f>
        <v>0</v>
      </c>
      <c r="Q146" s="183">
        <v>1.04528</v>
      </c>
      <c r="R146" s="183">
        <f>Q146*H146</f>
        <v>0.16933535999999999</v>
      </c>
      <c r="S146" s="183">
        <v>0</v>
      </c>
      <c r="T146" s="184">
        <f>S146*H146</f>
        <v>0</v>
      </c>
      <c r="AR146" s="24" t="s">
        <v>152</v>
      </c>
      <c r="AT146" s="24" t="s">
        <v>147</v>
      </c>
      <c r="AU146" s="24" t="s">
        <v>82</v>
      </c>
      <c r="AY146" s="24" t="s">
        <v>144</v>
      </c>
      <c r="BE146" s="185">
        <f>IF(N146="základní",J146,0)</f>
        <v>0</v>
      </c>
      <c r="BF146" s="185">
        <f>IF(N146="snížená",J146,0)</f>
        <v>0</v>
      </c>
      <c r="BG146" s="185">
        <f>IF(N146="zákl. přenesená",J146,0)</f>
        <v>0</v>
      </c>
      <c r="BH146" s="185">
        <f>IF(N146="sníž. přenesená",J146,0)</f>
        <v>0</v>
      </c>
      <c r="BI146" s="185">
        <f>IF(N146="nulová",J146,0)</f>
        <v>0</v>
      </c>
      <c r="BJ146" s="24" t="s">
        <v>80</v>
      </c>
      <c r="BK146" s="185">
        <f>ROUND(I146*H146,2)</f>
        <v>0</v>
      </c>
      <c r="BL146" s="24" t="s">
        <v>152</v>
      </c>
      <c r="BM146" s="24" t="s">
        <v>200</v>
      </c>
    </row>
    <row r="147" spans="2:65" s="11" customFormat="1">
      <c r="B147" s="190"/>
      <c r="D147" s="186" t="s">
        <v>156</v>
      </c>
      <c r="E147" s="191" t="s">
        <v>5</v>
      </c>
      <c r="F147" s="192" t="s">
        <v>157</v>
      </c>
      <c r="H147" s="191" t="s">
        <v>5</v>
      </c>
      <c r="I147" s="193"/>
      <c r="L147" s="190"/>
      <c r="M147" s="194"/>
      <c r="N147" s="195"/>
      <c r="O147" s="195"/>
      <c r="P147" s="195"/>
      <c r="Q147" s="195"/>
      <c r="R147" s="195"/>
      <c r="S147" s="195"/>
      <c r="T147" s="196"/>
      <c r="AT147" s="191" t="s">
        <v>156</v>
      </c>
      <c r="AU147" s="191" t="s">
        <v>82</v>
      </c>
      <c r="AV147" s="11" t="s">
        <v>80</v>
      </c>
      <c r="AW147" s="11" t="s">
        <v>35</v>
      </c>
      <c r="AX147" s="11" t="s">
        <v>72</v>
      </c>
      <c r="AY147" s="191" t="s">
        <v>144</v>
      </c>
    </row>
    <row r="148" spans="2:65" s="11" customFormat="1">
      <c r="B148" s="190"/>
      <c r="D148" s="186" t="s">
        <v>156</v>
      </c>
      <c r="E148" s="191" t="s">
        <v>5</v>
      </c>
      <c r="F148" s="192" t="s">
        <v>158</v>
      </c>
      <c r="H148" s="191" t="s">
        <v>5</v>
      </c>
      <c r="I148" s="193"/>
      <c r="L148" s="190"/>
      <c r="M148" s="194"/>
      <c r="N148" s="195"/>
      <c r="O148" s="195"/>
      <c r="P148" s="195"/>
      <c r="Q148" s="195"/>
      <c r="R148" s="195"/>
      <c r="S148" s="195"/>
      <c r="T148" s="196"/>
      <c r="AT148" s="191" t="s">
        <v>156</v>
      </c>
      <c r="AU148" s="191" t="s">
        <v>82</v>
      </c>
      <c r="AV148" s="11" t="s">
        <v>80</v>
      </c>
      <c r="AW148" s="11" t="s">
        <v>35</v>
      </c>
      <c r="AX148" s="11" t="s">
        <v>72</v>
      </c>
      <c r="AY148" s="191" t="s">
        <v>144</v>
      </c>
    </row>
    <row r="149" spans="2:65" s="11" customFormat="1">
      <c r="B149" s="190"/>
      <c r="D149" s="186" t="s">
        <v>156</v>
      </c>
      <c r="E149" s="191" t="s">
        <v>5</v>
      </c>
      <c r="F149" s="192" t="s">
        <v>179</v>
      </c>
      <c r="H149" s="191" t="s">
        <v>5</v>
      </c>
      <c r="I149" s="193"/>
      <c r="L149" s="190"/>
      <c r="M149" s="194"/>
      <c r="N149" s="195"/>
      <c r="O149" s="195"/>
      <c r="P149" s="195"/>
      <c r="Q149" s="195"/>
      <c r="R149" s="195"/>
      <c r="S149" s="195"/>
      <c r="T149" s="196"/>
      <c r="AT149" s="191" t="s">
        <v>156</v>
      </c>
      <c r="AU149" s="191" t="s">
        <v>82</v>
      </c>
      <c r="AV149" s="11" t="s">
        <v>80</v>
      </c>
      <c r="AW149" s="11" t="s">
        <v>35</v>
      </c>
      <c r="AX149" s="11" t="s">
        <v>72</v>
      </c>
      <c r="AY149" s="191" t="s">
        <v>144</v>
      </c>
    </row>
    <row r="150" spans="2:65" s="12" customFormat="1">
      <c r="B150" s="197"/>
      <c r="D150" s="186" t="s">
        <v>156</v>
      </c>
      <c r="E150" s="198" t="s">
        <v>5</v>
      </c>
      <c r="F150" s="199" t="s">
        <v>201</v>
      </c>
      <c r="H150" s="200">
        <v>0.16200000000000001</v>
      </c>
      <c r="I150" s="201"/>
      <c r="L150" s="197"/>
      <c r="M150" s="202"/>
      <c r="N150" s="203"/>
      <c r="O150" s="203"/>
      <c r="P150" s="203"/>
      <c r="Q150" s="203"/>
      <c r="R150" s="203"/>
      <c r="S150" s="203"/>
      <c r="T150" s="204"/>
      <c r="AT150" s="198" t="s">
        <v>156</v>
      </c>
      <c r="AU150" s="198" t="s">
        <v>82</v>
      </c>
      <c r="AV150" s="12" t="s">
        <v>82</v>
      </c>
      <c r="AW150" s="12" t="s">
        <v>35</v>
      </c>
      <c r="AX150" s="12" t="s">
        <v>72</v>
      </c>
      <c r="AY150" s="198" t="s">
        <v>144</v>
      </c>
    </row>
    <row r="151" spans="2:65" s="13" customFormat="1">
      <c r="B151" s="205"/>
      <c r="D151" s="186" t="s">
        <v>156</v>
      </c>
      <c r="E151" s="206" t="s">
        <v>5</v>
      </c>
      <c r="F151" s="207" t="s">
        <v>160</v>
      </c>
      <c r="H151" s="208">
        <v>0.16200000000000001</v>
      </c>
      <c r="I151" s="209"/>
      <c r="L151" s="205"/>
      <c r="M151" s="210"/>
      <c r="N151" s="211"/>
      <c r="O151" s="211"/>
      <c r="P151" s="211"/>
      <c r="Q151" s="211"/>
      <c r="R151" s="211"/>
      <c r="S151" s="211"/>
      <c r="T151" s="212"/>
      <c r="AT151" s="206" t="s">
        <v>156</v>
      </c>
      <c r="AU151" s="206" t="s">
        <v>82</v>
      </c>
      <c r="AV151" s="13" t="s">
        <v>152</v>
      </c>
      <c r="AW151" s="13" t="s">
        <v>35</v>
      </c>
      <c r="AX151" s="13" t="s">
        <v>80</v>
      </c>
      <c r="AY151" s="206" t="s">
        <v>144</v>
      </c>
    </row>
    <row r="152" spans="2:65" s="10" customFormat="1" ht="29.85" customHeight="1">
      <c r="B152" s="160"/>
      <c r="D152" s="161" t="s">
        <v>71</v>
      </c>
      <c r="E152" s="171" t="s">
        <v>152</v>
      </c>
      <c r="F152" s="171" t="s">
        <v>202</v>
      </c>
      <c r="I152" s="163"/>
      <c r="J152" s="172">
        <f>BK152</f>
        <v>0</v>
      </c>
      <c r="L152" s="160"/>
      <c r="M152" s="165"/>
      <c r="N152" s="166"/>
      <c r="O152" s="166"/>
      <c r="P152" s="167">
        <f>SUM(P153:P167)</f>
        <v>0</v>
      </c>
      <c r="Q152" s="166"/>
      <c r="R152" s="167">
        <f>SUM(R153:R167)</f>
        <v>0.41071637000000005</v>
      </c>
      <c r="S152" s="166"/>
      <c r="T152" s="168">
        <f>SUM(T153:T167)</f>
        <v>0</v>
      </c>
      <c r="AR152" s="161" t="s">
        <v>80</v>
      </c>
      <c r="AT152" s="169" t="s">
        <v>71</v>
      </c>
      <c r="AU152" s="169" t="s">
        <v>80</v>
      </c>
      <c r="AY152" s="161" t="s">
        <v>144</v>
      </c>
      <c r="BK152" s="170">
        <f>SUM(BK153:BK167)</f>
        <v>0</v>
      </c>
    </row>
    <row r="153" spans="2:65" s="1" customFormat="1" ht="25.5" customHeight="1">
      <c r="B153" s="173"/>
      <c r="C153" s="174" t="s">
        <v>92</v>
      </c>
      <c r="D153" s="174" t="s">
        <v>147</v>
      </c>
      <c r="E153" s="175" t="s">
        <v>203</v>
      </c>
      <c r="F153" s="176" t="s">
        <v>204</v>
      </c>
      <c r="G153" s="177" t="s">
        <v>199</v>
      </c>
      <c r="H153" s="178">
        <v>0.39300000000000002</v>
      </c>
      <c r="I153" s="179"/>
      <c r="J153" s="180">
        <f>ROUND(I153*H153,2)</f>
        <v>0</v>
      </c>
      <c r="K153" s="176" t="s">
        <v>151</v>
      </c>
      <c r="L153" s="41"/>
      <c r="M153" s="181" t="s">
        <v>5</v>
      </c>
      <c r="N153" s="182" t="s">
        <v>43</v>
      </c>
      <c r="O153" s="42"/>
      <c r="P153" s="183">
        <f>O153*H153</f>
        <v>0</v>
      </c>
      <c r="Q153" s="183">
        <v>1.7090000000000001E-2</v>
      </c>
      <c r="R153" s="183">
        <f>Q153*H153</f>
        <v>6.716370000000001E-3</v>
      </c>
      <c r="S153" s="183">
        <v>0</v>
      </c>
      <c r="T153" s="184">
        <f>S153*H153</f>
        <v>0</v>
      </c>
      <c r="AR153" s="24" t="s">
        <v>152</v>
      </c>
      <c r="AT153" s="24" t="s">
        <v>147</v>
      </c>
      <c r="AU153" s="24" t="s">
        <v>82</v>
      </c>
      <c r="AY153" s="24" t="s">
        <v>144</v>
      </c>
      <c r="BE153" s="185">
        <f>IF(N153="základní",J153,0)</f>
        <v>0</v>
      </c>
      <c r="BF153" s="185">
        <f>IF(N153="snížená",J153,0)</f>
        <v>0</v>
      </c>
      <c r="BG153" s="185">
        <f>IF(N153="zákl. přenesená",J153,0)</f>
        <v>0</v>
      </c>
      <c r="BH153" s="185">
        <f>IF(N153="sníž. přenesená",J153,0)</f>
        <v>0</v>
      </c>
      <c r="BI153" s="185">
        <f>IF(N153="nulová",J153,0)</f>
        <v>0</v>
      </c>
      <c r="BJ153" s="24" t="s">
        <v>80</v>
      </c>
      <c r="BK153" s="185">
        <f>ROUND(I153*H153,2)</f>
        <v>0</v>
      </c>
      <c r="BL153" s="24" t="s">
        <v>152</v>
      </c>
      <c r="BM153" s="24" t="s">
        <v>205</v>
      </c>
    </row>
    <row r="154" spans="2:65" s="1" customFormat="1" ht="54">
      <c r="B154" s="41"/>
      <c r="D154" s="186" t="s">
        <v>154</v>
      </c>
      <c r="F154" s="187" t="s">
        <v>206</v>
      </c>
      <c r="I154" s="188"/>
      <c r="L154" s="41"/>
      <c r="M154" s="189"/>
      <c r="N154" s="42"/>
      <c r="O154" s="42"/>
      <c r="P154" s="42"/>
      <c r="Q154" s="42"/>
      <c r="R154" s="42"/>
      <c r="S154" s="42"/>
      <c r="T154" s="70"/>
      <c r="AT154" s="24" t="s">
        <v>154</v>
      </c>
      <c r="AU154" s="24" t="s">
        <v>82</v>
      </c>
    </row>
    <row r="155" spans="2:65" s="11" customFormat="1">
      <c r="B155" s="190"/>
      <c r="D155" s="186" t="s">
        <v>156</v>
      </c>
      <c r="E155" s="191" t="s">
        <v>5</v>
      </c>
      <c r="F155" s="192" t="s">
        <v>157</v>
      </c>
      <c r="H155" s="191" t="s">
        <v>5</v>
      </c>
      <c r="I155" s="193"/>
      <c r="L155" s="190"/>
      <c r="M155" s="194"/>
      <c r="N155" s="195"/>
      <c r="O155" s="195"/>
      <c r="P155" s="195"/>
      <c r="Q155" s="195"/>
      <c r="R155" s="195"/>
      <c r="S155" s="195"/>
      <c r="T155" s="196"/>
      <c r="AT155" s="191" t="s">
        <v>156</v>
      </c>
      <c r="AU155" s="191" t="s">
        <v>82</v>
      </c>
      <c r="AV155" s="11" t="s">
        <v>80</v>
      </c>
      <c r="AW155" s="11" t="s">
        <v>35</v>
      </c>
      <c r="AX155" s="11" t="s">
        <v>72</v>
      </c>
      <c r="AY155" s="191" t="s">
        <v>144</v>
      </c>
    </row>
    <row r="156" spans="2:65" s="11" customFormat="1">
      <c r="B156" s="190"/>
      <c r="D156" s="186" t="s">
        <v>156</v>
      </c>
      <c r="E156" s="191" t="s">
        <v>5</v>
      </c>
      <c r="F156" s="192" t="s">
        <v>207</v>
      </c>
      <c r="H156" s="191" t="s">
        <v>5</v>
      </c>
      <c r="I156" s="193"/>
      <c r="L156" s="190"/>
      <c r="M156" s="194"/>
      <c r="N156" s="195"/>
      <c r="O156" s="195"/>
      <c r="P156" s="195"/>
      <c r="Q156" s="195"/>
      <c r="R156" s="195"/>
      <c r="S156" s="195"/>
      <c r="T156" s="196"/>
      <c r="AT156" s="191" t="s">
        <v>156</v>
      </c>
      <c r="AU156" s="191" t="s">
        <v>82</v>
      </c>
      <c r="AV156" s="11" t="s">
        <v>80</v>
      </c>
      <c r="AW156" s="11" t="s">
        <v>35</v>
      </c>
      <c r="AX156" s="11" t="s">
        <v>72</v>
      </c>
      <c r="AY156" s="191" t="s">
        <v>144</v>
      </c>
    </row>
    <row r="157" spans="2:65" s="11" customFormat="1">
      <c r="B157" s="190"/>
      <c r="D157" s="186" t="s">
        <v>156</v>
      </c>
      <c r="E157" s="191" t="s">
        <v>5</v>
      </c>
      <c r="F157" s="192" t="s">
        <v>208</v>
      </c>
      <c r="H157" s="191" t="s">
        <v>5</v>
      </c>
      <c r="I157" s="193"/>
      <c r="L157" s="190"/>
      <c r="M157" s="194"/>
      <c r="N157" s="195"/>
      <c r="O157" s="195"/>
      <c r="P157" s="195"/>
      <c r="Q157" s="195"/>
      <c r="R157" s="195"/>
      <c r="S157" s="195"/>
      <c r="T157" s="196"/>
      <c r="AT157" s="191" t="s">
        <v>156</v>
      </c>
      <c r="AU157" s="191" t="s">
        <v>82</v>
      </c>
      <c r="AV157" s="11" t="s">
        <v>80</v>
      </c>
      <c r="AW157" s="11" t="s">
        <v>35</v>
      </c>
      <c r="AX157" s="11" t="s">
        <v>72</v>
      </c>
      <c r="AY157" s="191" t="s">
        <v>144</v>
      </c>
    </row>
    <row r="158" spans="2:65" s="12" customFormat="1">
      <c r="B158" s="197"/>
      <c r="D158" s="186" t="s">
        <v>156</v>
      </c>
      <c r="E158" s="198" t="s">
        <v>5</v>
      </c>
      <c r="F158" s="199" t="s">
        <v>209</v>
      </c>
      <c r="H158" s="200">
        <v>0.189</v>
      </c>
      <c r="I158" s="201"/>
      <c r="L158" s="197"/>
      <c r="M158" s="202"/>
      <c r="N158" s="203"/>
      <c r="O158" s="203"/>
      <c r="P158" s="203"/>
      <c r="Q158" s="203"/>
      <c r="R158" s="203"/>
      <c r="S158" s="203"/>
      <c r="T158" s="204"/>
      <c r="AT158" s="198" t="s">
        <v>156</v>
      </c>
      <c r="AU158" s="198" t="s">
        <v>82</v>
      </c>
      <c r="AV158" s="12" t="s">
        <v>82</v>
      </c>
      <c r="AW158" s="12" t="s">
        <v>35</v>
      </c>
      <c r="AX158" s="12" t="s">
        <v>72</v>
      </c>
      <c r="AY158" s="198" t="s">
        <v>144</v>
      </c>
    </row>
    <row r="159" spans="2:65" s="12" customFormat="1">
      <c r="B159" s="197"/>
      <c r="D159" s="186" t="s">
        <v>156</v>
      </c>
      <c r="E159" s="198" t="s">
        <v>5</v>
      </c>
      <c r="F159" s="199" t="s">
        <v>210</v>
      </c>
      <c r="H159" s="200">
        <v>0.20399999999999999</v>
      </c>
      <c r="I159" s="201"/>
      <c r="L159" s="197"/>
      <c r="M159" s="202"/>
      <c r="N159" s="203"/>
      <c r="O159" s="203"/>
      <c r="P159" s="203"/>
      <c r="Q159" s="203"/>
      <c r="R159" s="203"/>
      <c r="S159" s="203"/>
      <c r="T159" s="204"/>
      <c r="AT159" s="198" t="s">
        <v>156</v>
      </c>
      <c r="AU159" s="198" t="s">
        <v>82</v>
      </c>
      <c r="AV159" s="12" t="s">
        <v>82</v>
      </c>
      <c r="AW159" s="12" t="s">
        <v>35</v>
      </c>
      <c r="AX159" s="12" t="s">
        <v>72</v>
      </c>
      <c r="AY159" s="198" t="s">
        <v>144</v>
      </c>
    </row>
    <row r="160" spans="2:65" s="13" customFormat="1">
      <c r="B160" s="205"/>
      <c r="D160" s="186" t="s">
        <v>156</v>
      </c>
      <c r="E160" s="206" t="s">
        <v>5</v>
      </c>
      <c r="F160" s="207" t="s">
        <v>160</v>
      </c>
      <c r="H160" s="208">
        <v>0.39300000000000002</v>
      </c>
      <c r="I160" s="209"/>
      <c r="L160" s="205"/>
      <c r="M160" s="210"/>
      <c r="N160" s="211"/>
      <c r="O160" s="211"/>
      <c r="P160" s="211"/>
      <c r="Q160" s="211"/>
      <c r="R160" s="211"/>
      <c r="S160" s="211"/>
      <c r="T160" s="212"/>
      <c r="AT160" s="206" t="s">
        <v>156</v>
      </c>
      <c r="AU160" s="206" t="s">
        <v>82</v>
      </c>
      <c r="AV160" s="13" t="s">
        <v>152</v>
      </c>
      <c r="AW160" s="13" t="s">
        <v>35</v>
      </c>
      <c r="AX160" s="13" t="s">
        <v>80</v>
      </c>
      <c r="AY160" s="206" t="s">
        <v>144</v>
      </c>
    </row>
    <row r="161" spans="2:65" s="1" customFormat="1" ht="16.5" customHeight="1">
      <c r="B161" s="173"/>
      <c r="C161" s="213" t="s">
        <v>211</v>
      </c>
      <c r="D161" s="213" t="s">
        <v>212</v>
      </c>
      <c r="E161" s="214" t="s">
        <v>213</v>
      </c>
      <c r="F161" s="215" t="s">
        <v>214</v>
      </c>
      <c r="G161" s="216" t="s">
        <v>199</v>
      </c>
      <c r="H161" s="217">
        <v>0.40400000000000003</v>
      </c>
      <c r="I161" s="218"/>
      <c r="J161" s="219">
        <f>ROUND(I161*H161,2)</f>
        <v>0</v>
      </c>
      <c r="K161" s="215" t="s">
        <v>151</v>
      </c>
      <c r="L161" s="220"/>
      <c r="M161" s="221" t="s">
        <v>5</v>
      </c>
      <c r="N161" s="222" t="s">
        <v>43</v>
      </c>
      <c r="O161" s="42"/>
      <c r="P161" s="183">
        <f>O161*H161</f>
        <v>0</v>
      </c>
      <c r="Q161" s="183">
        <v>1</v>
      </c>
      <c r="R161" s="183">
        <f>Q161*H161</f>
        <v>0.40400000000000003</v>
      </c>
      <c r="S161" s="183">
        <v>0</v>
      </c>
      <c r="T161" s="184">
        <f>S161*H161</f>
        <v>0</v>
      </c>
      <c r="AR161" s="24" t="s">
        <v>192</v>
      </c>
      <c r="AT161" s="24" t="s">
        <v>212</v>
      </c>
      <c r="AU161" s="24" t="s">
        <v>82</v>
      </c>
      <c r="AY161" s="24" t="s">
        <v>144</v>
      </c>
      <c r="BE161" s="185">
        <f>IF(N161="základní",J161,0)</f>
        <v>0</v>
      </c>
      <c r="BF161" s="185">
        <f>IF(N161="snížená",J161,0)</f>
        <v>0</v>
      </c>
      <c r="BG161" s="185">
        <f>IF(N161="zákl. přenesená",J161,0)</f>
        <v>0</v>
      </c>
      <c r="BH161" s="185">
        <f>IF(N161="sníž. přenesená",J161,0)</f>
        <v>0</v>
      </c>
      <c r="BI161" s="185">
        <f>IF(N161="nulová",J161,0)</f>
        <v>0</v>
      </c>
      <c r="BJ161" s="24" t="s">
        <v>80</v>
      </c>
      <c r="BK161" s="185">
        <f>ROUND(I161*H161,2)</f>
        <v>0</v>
      </c>
      <c r="BL161" s="24" t="s">
        <v>152</v>
      </c>
      <c r="BM161" s="24" t="s">
        <v>215</v>
      </c>
    </row>
    <row r="162" spans="2:65" s="11" customFormat="1">
      <c r="B162" s="190"/>
      <c r="D162" s="186" t="s">
        <v>156</v>
      </c>
      <c r="E162" s="191" t="s">
        <v>5</v>
      </c>
      <c r="F162" s="192" t="s">
        <v>157</v>
      </c>
      <c r="H162" s="191" t="s">
        <v>5</v>
      </c>
      <c r="I162" s="193"/>
      <c r="L162" s="190"/>
      <c r="M162" s="194"/>
      <c r="N162" s="195"/>
      <c r="O162" s="195"/>
      <c r="P162" s="195"/>
      <c r="Q162" s="195"/>
      <c r="R162" s="195"/>
      <c r="S162" s="195"/>
      <c r="T162" s="196"/>
      <c r="AT162" s="191" t="s">
        <v>156</v>
      </c>
      <c r="AU162" s="191" t="s">
        <v>82</v>
      </c>
      <c r="AV162" s="11" t="s">
        <v>80</v>
      </c>
      <c r="AW162" s="11" t="s">
        <v>35</v>
      </c>
      <c r="AX162" s="11" t="s">
        <v>72</v>
      </c>
      <c r="AY162" s="191" t="s">
        <v>144</v>
      </c>
    </row>
    <row r="163" spans="2:65" s="11" customFormat="1">
      <c r="B163" s="190"/>
      <c r="D163" s="186" t="s">
        <v>156</v>
      </c>
      <c r="E163" s="191" t="s">
        <v>5</v>
      </c>
      <c r="F163" s="192" t="s">
        <v>207</v>
      </c>
      <c r="H163" s="191" t="s">
        <v>5</v>
      </c>
      <c r="I163" s="193"/>
      <c r="L163" s="190"/>
      <c r="M163" s="194"/>
      <c r="N163" s="195"/>
      <c r="O163" s="195"/>
      <c r="P163" s="195"/>
      <c r="Q163" s="195"/>
      <c r="R163" s="195"/>
      <c r="S163" s="195"/>
      <c r="T163" s="196"/>
      <c r="AT163" s="191" t="s">
        <v>156</v>
      </c>
      <c r="AU163" s="191" t="s">
        <v>82</v>
      </c>
      <c r="AV163" s="11" t="s">
        <v>80</v>
      </c>
      <c r="AW163" s="11" t="s">
        <v>35</v>
      </c>
      <c r="AX163" s="11" t="s">
        <v>72</v>
      </c>
      <c r="AY163" s="191" t="s">
        <v>144</v>
      </c>
    </row>
    <row r="164" spans="2:65" s="11" customFormat="1">
      <c r="B164" s="190"/>
      <c r="D164" s="186" t="s">
        <v>156</v>
      </c>
      <c r="E164" s="191" t="s">
        <v>5</v>
      </c>
      <c r="F164" s="192" t="s">
        <v>208</v>
      </c>
      <c r="H164" s="191" t="s">
        <v>5</v>
      </c>
      <c r="I164" s="193"/>
      <c r="L164" s="190"/>
      <c r="M164" s="194"/>
      <c r="N164" s="195"/>
      <c r="O164" s="195"/>
      <c r="P164" s="195"/>
      <c r="Q164" s="195"/>
      <c r="R164" s="195"/>
      <c r="S164" s="195"/>
      <c r="T164" s="196"/>
      <c r="AT164" s="191" t="s">
        <v>156</v>
      </c>
      <c r="AU164" s="191" t="s">
        <v>82</v>
      </c>
      <c r="AV164" s="11" t="s">
        <v>80</v>
      </c>
      <c r="AW164" s="11" t="s">
        <v>35</v>
      </c>
      <c r="AX164" s="11" t="s">
        <v>72</v>
      </c>
      <c r="AY164" s="191" t="s">
        <v>144</v>
      </c>
    </row>
    <row r="165" spans="2:65" s="12" customFormat="1">
      <c r="B165" s="197"/>
      <c r="D165" s="186" t="s">
        <v>156</v>
      </c>
      <c r="E165" s="198" t="s">
        <v>5</v>
      </c>
      <c r="F165" s="199" t="s">
        <v>216</v>
      </c>
      <c r="H165" s="200">
        <v>0.19400000000000001</v>
      </c>
      <c r="I165" s="201"/>
      <c r="L165" s="197"/>
      <c r="M165" s="202"/>
      <c r="N165" s="203"/>
      <c r="O165" s="203"/>
      <c r="P165" s="203"/>
      <c r="Q165" s="203"/>
      <c r="R165" s="203"/>
      <c r="S165" s="203"/>
      <c r="T165" s="204"/>
      <c r="AT165" s="198" t="s">
        <v>156</v>
      </c>
      <c r="AU165" s="198" t="s">
        <v>82</v>
      </c>
      <c r="AV165" s="12" t="s">
        <v>82</v>
      </c>
      <c r="AW165" s="12" t="s">
        <v>35</v>
      </c>
      <c r="AX165" s="12" t="s">
        <v>72</v>
      </c>
      <c r="AY165" s="198" t="s">
        <v>144</v>
      </c>
    </row>
    <row r="166" spans="2:65" s="12" customFormat="1">
      <c r="B166" s="197"/>
      <c r="D166" s="186" t="s">
        <v>156</v>
      </c>
      <c r="E166" s="198" t="s">
        <v>5</v>
      </c>
      <c r="F166" s="199" t="s">
        <v>217</v>
      </c>
      <c r="H166" s="200">
        <v>0.21</v>
      </c>
      <c r="I166" s="201"/>
      <c r="L166" s="197"/>
      <c r="M166" s="202"/>
      <c r="N166" s="203"/>
      <c r="O166" s="203"/>
      <c r="P166" s="203"/>
      <c r="Q166" s="203"/>
      <c r="R166" s="203"/>
      <c r="S166" s="203"/>
      <c r="T166" s="204"/>
      <c r="AT166" s="198" t="s">
        <v>156</v>
      </c>
      <c r="AU166" s="198" t="s">
        <v>82</v>
      </c>
      <c r="AV166" s="12" t="s">
        <v>82</v>
      </c>
      <c r="AW166" s="12" t="s">
        <v>35</v>
      </c>
      <c r="AX166" s="12" t="s">
        <v>72</v>
      </c>
      <c r="AY166" s="198" t="s">
        <v>144</v>
      </c>
    </row>
    <row r="167" spans="2:65" s="13" customFormat="1">
      <c r="B167" s="205"/>
      <c r="D167" s="186" t="s">
        <v>156</v>
      </c>
      <c r="E167" s="206" t="s">
        <v>5</v>
      </c>
      <c r="F167" s="207" t="s">
        <v>160</v>
      </c>
      <c r="H167" s="208">
        <v>0.40400000000000003</v>
      </c>
      <c r="I167" s="209"/>
      <c r="L167" s="205"/>
      <c r="M167" s="210"/>
      <c r="N167" s="211"/>
      <c r="O167" s="211"/>
      <c r="P167" s="211"/>
      <c r="Q167" s="211"/>
      <c r="R167" s="211"/>
      <c r="S167" s="211"/>
      <c r="T167" s="212"/>
      <c r="AT167" s="206" t="s">
        <v>156</v>
      </c>
      <c r="AU167" s="206" t="s">
        <v>82</v>
      </c>
      <c r="AV167" s="13" t="s">
        <v>152</v>
      </c>
      <c r="AW167" s="13" t="s">
        <v>35</v>
      </c>
      <c r="AX167" s="13" t="s">
        <v>80</v>
      </c>
      <c r="AY167" s="206" t="s">
        <v>144</v>
      </c>
    </row>
    <row r="168" spans="2:65" s="10" customFormat="1" ht="29.85" customHeight="1">
      <c r="B168" s="160"/>
      <c r="D168" s="161" t="s">
        <v>71</v>
      </c>
      <c r="E168" s="171" t="s">
        <v>181</v>
      </c>
      <c r="F168" s="171" t="s">
        <v>218</v>
      </c>
      <c r="I168" s="163"/>
      <c r="J168" s="172">
        <f>BK168</f>
        <v>0</v>
      </c>
      <c r="L168" s="160"/>
      <c r="M168" s="165"/>
      <c r="N168" s="166"/>
      <c r="O168" s="166"/>
      <c r="P168" s="167">
        <f>SUM(P169:P581)</f>
        <v>0</v>
      </c>
      <c r="Q168" s="166"/>
      <c r="R168" s="167">
        <f>SUM(R169:R581)</f>
        <v>213.30114427999996</v>
      </c>
      <c r="S168" s="166"/>
      <c r="T168" s="168">
        <f>SUM(T169:T581)</f>
        <v>0</v>
      </c>
      <c r="AR168" s="161" t="s">
        <v>80</v>
      </c>
      <c r="AT168" s="169" t="s">
        <v>71</v>
      </c>
      <c r="AU168" s="169" t="s">
        <v>80</v>
      </c>
      <c r="AY168" s="161" t="s">
        <v>144</v>
      </c>
      <c r="BK168" s="170">
        <f>SUM(BK169:BK581)</f>
        <v>0</v>
      </c>
    </row>
    <row r="169" spans="2:65" s="1" customFormat="1" ht="25.5" customHeight="1">
      <c r="B169" s="173"/>
      <c r="C169" s="174" t="s">
        <v>219</v>
      </c>
      <c r="D169" s="174" t="s">
        <v>147</v>
      </c>
      <c r="E169" s="175" t="s">
        <v>220</v>
      </c>
      <c r="F169" s="176" t="s">
        <v>221</v>
      </c>
      <c r="G169" s="177" t="s">
        <v>184</v>
      </c>
      <c r="H169" s="178">
        <v>624.99400000000003</v>
      </c>
      <c r="I169" s="179"/>
      <c r="J169" s="180">
        <f>ROUND(I169*H169,2)</f>
        <v>0</v>
      </c>
      <c r="K169" s="176" t="s">
        <v>151</v>
      </c>
      <c r="L169" s="41"/>
      <c r="M169" s="181" t="s">
        <v>5</v>
      </c>
      <c r="N169" s="182" t="s">
        <v>43</v>
      </c>
      <c r="O169" s="42"/>
      <c r="P169" s="183">
        <f>O169*H169</f>
        <v>0</v>
      </c>
      <c r="Q169" s="183">
        <v>7.3499999999999998E-3</v>
      </c>
      <c r="R169" s="183">
        <f>Q169*H169</f>
        <v>4.5937058999999998</v>
      </c>
      <c r="S169" s="183">
        <v>0</v>
      </c>
      <c r="T169" s="184">
        <f>S169*H169</f>
        <v>0</v>
      </c>
      <c r="AR169" s="24" t="s">
        <v>152</v>
      </c>
      <c r="AT169" s="24" t="s">
        <v>147</v>
      </c>
      <c r="AU169" s="24" t="s">
        <v>82</v>
      </c>
      <c r="AY169" s="24" t="s">
        <v>144</v>
      </c>
      <c r="BE169" s="185">
        <f>IF(N169="základní",J169,0)</f>
        <v>0</v>
      </c>
      <c r="BF169" s="185">
        <f>IF(N169="snížená",J169,0)</f>
        <v>0</v>
      </c>
      <c r="BG169" s="185">
        <f>IF(N169="zákl. přenesená",J169,0)</f>
        <v>0</v>
      </c>
      <c r="BH169" s="185">
        <f>IF(N169="sníž. přenesená",J169,0)</f>
        <v>0</v>
      </c>
      <c r="BI169" s="185">
        <f>IF(N169="nulová",J169,0)</f>
        <v>0</v>
      </c>
      <c r="BJ169" s="24" t="s">
        <v>80</v>
      </c>
      <c r="BK169" s="185">
        <f>ROUND(I169*H169,2)</f>
        <v>0</v>
      </c>
      <c r="BL169" s="24" t="s">
        <v>152</v>
      </c>
      <c r="BM169" s="24" t="s">
        <v>222</v>
      </c>
    </row>
    <row r="170" spans="2:65" s="11" customFormat="1">
      <c r="B170" s="190"/>
      <c r="D170" s="186" t="s">
        <v>156</v>
      </c>
      <c r="E170" s="191" t="s">
        <v>5</v>
      </c>
      <c r="F170" s="192" t="s">
        <v>157</v>
      </c>
      <c r="H170" s="191" t="s">
        <v>5</v>
      </c>
      <c r="I170" s="193"/>
      <c r="L170" s="190"/>
      <c r="M170" s="194"/>
      <c r="N170" s="195"/>
      <c r="O170" s="195"/>
      <c r="P170" s="195"/>
      <c r="Q170" s="195"/>
      <c r="R170" s="195"/>
      <c r="S170" s="195"/>
      <c r="T170" s="196"/>
      <c r="AT170" s="191" t="s">
        <v>156</v>
      </c>
      <c r="AU170" s="191" t="s">
        <v>82</v>
      </c>
      <c r="AV170" s="11" t="s">
        <v>80</v>
      </c>
      <c r="AW170" s="11" t="s">
        <v>35</v>
      </c>
      <c r="AX170" s="11" t="s">
        <v>72</v>
      </c>
      <c r="AY170" s="191" t="s">
        <v>144</v>
      </c>
    </row>
    <row r="171" spans="2:65" s="11" customFormat="1">
      <c r="B171" s="190"/>
      <c r="D171" s="186" t="s">
        <v>156</v>
      </c>
      <c r="E171" s="191" t="s">
        <v>5</v>
      </c>
      <c r="F171" s="192" t="s">
        <v>158</v>
      </c>
      <c r="H171" s="191" t="s">
        <v>5</v>
      </c>
      <c r="I171" s="193"/>
      <c r="L171" s="190"/>
      <c r="M171" s="194"/>
      <c r="N171" s="195"/>
      <c r="O171" s="195"/>
      <c r="P171" s="195"/>
      <c r="Q171" s="195"/>
      <c r="R171" s="195"/>
      <c r="S171" s="195"/>
      <c r="T171" s="196"/>
      <c r="AT171" s="191" t="s">
        <v>156</v>
      </c>
      <c r="AU171" s="191" t="s">
        <v>82</v>
      </c>
      <c r="AV171" s="11" t="s">
        <v>80</v>
      </c>
      <c r="AW171" s="11" t="s">
        <v>35</v>
      </c>
      <c r="AX171" s="11" t="s">
        <v>72</v>
      </c>
      <c r="AY171" s="191" t="s">
        <v>144</v>
      </c>
    </row>
    <row r="172" spans="2:65" s="11" customFormat="1">
      <c r="B172" s="190"/>
      <c r="D172" s="186" t="s">
        <v>156</v>
      </c>
      <c r="E172" s="191" t="s">
        <v>5</v>
      </c>
      <c r="F172" s="192" t="s">
        <v>223</v>
      </c>
      <c r="H172" s="191" t="s">
        <v>5</v>
      </c>
      <c r="I172" s="193"/>
      <c r="L172" s="190"/>
      <c r="M172" s="194"/>
      <c r="N172" s="195"/>
      <c r="O172" s="195"/>
      <c r="P172" s="195"/>
      <c r="Q172" s="195"/>
      <c r="R172" s="195"/>
      <c r="S172" s="195"/>
      <c r="T172" s="196"/>
      <c r="AT172" s="191" t="s">
        <v>156</v>
      </c>
      <c r="AU172" s="191" t="s">
        <v>82</v>
      </c>
      <c r="AV172" s="11" t="s">
        <v>80</v>
      </c>
      <c r="AW172" s="11" t="s">
        <v>35</v>
      </c>
      <c r="AX172" s="11" t="s">
        <v>72</v>
      </c>
      <c r="AY172" s="191" t="s">
        <v>144</v>
      </c>
    </row>
    <row r="173" spans="2:65" s="11" customFormat="1">
      <c r="B173" s="190"/>
      <c r="D173" s="186" t="s">
        <v>156</v>
      </c>
      <c r="E173" s="191" t="s">
        <v>5</v>
      </c>
      <c r="F173" s="192" t="s">
        <v>224</v>
      </c>
      <c r="H173" s="191" t="s">
        <v>5</v>
      </c>
      <c r="I173" s="193"/>
      <c r="L173" s="190"/>
      <c r="M173" s="194"/>
      <c r="N173" s="195"/>
      <c r="O173" s="195"/>
      <c r="P173" s="195"/>
      <c r="Q173" s="195"/>
      <c r="R173" s="195"/>
      <c r="S173" s="195"/>
      <c r="T173" s="196"/>
      <c r="AT173" s="191" t="s">
        <v>156</v>
      </c>
      <c r="AU173" s="191" t="s">
        <v>82</v>
      </c>
      <c r="AV173" s="11" t="s">
        <v>80</v>
      </c>
      <c r="AW173" s="11" t="s">
        <v>35</v>
      </c>
      <c r="AX173" s="11" t="s">
        <v>72</v>
      </c>
      <c r="AY173" s="191" t="s">
        <v>144</v>
      </c>
    </row>
    <row r="174" spans="2:65" s="11" customFormat="1">
      <c r="B174" s="190"/>
      <c r="D174" s="186" t="s">
        <v>156</v>
      </c>
      <c r="E174" s="191" t="s">
        <v>5</v>
      </c>
      <c r="F174" s="192" t="s">
        <v>225</v>
      </c>
      <c r="H174" s="191" t="s">
        <v>5</v>
      </c>
      <c r="I174" s="193"/>
      <c r="L174" s="190"/>
      <c r="M174" s="194"/>
      <c r="N174" s="195"/>
      <c r="O174" s="195"/>
      <c r="P174" s="195"/>
      <c r="Q174" s="195"/>
      <c r="R174" s="195"/>
      <c r="S174" s="195"/>
      <c r="T174" s="196"/>
      <c r="AT174" s="191" t="s">
        <v>156</v>
      </c>
      <c r="AU174" s="191" t="s">
        <v>82</v>
      </c>
      <c r="AV174" s="11" t="s">
        <v>80</v>
      </c>
      <c r="AW174" s="11" t="s">
        <v>35</v>
      </c>
      <c r="AX174" s="11" t="s">
        <v>72</v>
      </c>
      <c r="AY174" s="191" t="s">
        <v>144</v>
      </c>
    </row>
    <row r="175" spans="2:65" s="12" customFormat="1">
      <c r="B175" s="197"/>
      <c r="D175" s="186" t="s">
        <v>156</v>
      </c>
      <c r="E175" s="198" t="s">
        <v>5</v>
      </c>
      <c r="F175" s="199" t="s">
        <v>226</v>
      </c>
      <c r="H175" s="200">
        <v>662.76</v>
      </c>
      <c r="I175" s="201"/>
      <c r="L175" s="197"/>
      <c r="M175" s="202"/>
      <c r="N175" s="203"/>
      <c r="O175" s="203"/>
      <c r="P175" s="203"/>
      <c r="Q175" s="203"/>
      <c r="R175" s="203"/>
      <c r="S175" s="203"/>
      <c r="T175" s="204"/>
      <c r="AT175" s="198" t="s">
        <v>156</v>
      </c>
      <c r="AU175" s="198" t="s">
        <v>82</v>
      </c>
      <c r="AV175" s="12" t="s">
        <v>82</v>
      </c>
      <c r="AW175" s="12" t="s">
        <v>35</v>
      </c>
      <c r="AX175" s="12" t="s">
        <v>72</v>
      </c>
      <c r="AY175" s="198" t="s">
        <v>144</v>
      </c>
    </row>
    <row r="176" spans="2:65" s="12" customFormat="1">
      <c r="B176" s="197"/>
      <c r="D176" s="186" t="s">
        <v>156</v>
      </c>
      <c r="E176" s="198" t="s">
        <v>5</v>
      </c>
      <c r="F176" s="199" t="s">
        <v>227</v>
      </c>
      <c r="H176" s="200">
        <v>25.32</v>
      </c>
      <c r="I176" s="201"/>
      <c r="L176" s="197"/>
      <c r="M176" s="202"/>
      <c r="N176" s="203"/>
      <c r="O176" s="203"/>
      <c r="P176" s="203"/>
      <c r="Q176" s="203"/>
      <c r="R176" s="203"/>
      <c r="S176" s="203"/>
      <c r="T176" s="204"/>
      <c r="AT176" s="198" t="s">
        <v>156</v>
      </c>
      <c r="AU176" s="198" t="s">
        <v>82</v>
      </c>
      <c r="AV176" s="12" t="s">
        <v>82</v>
      </c>
      <c r="AW176" s="12" t="s">
        <v>35</v>
      </c>
      <c r="AX176" s="12" t="s">
        <v>72</v>
      </c>
      <c r="AY176" s="198" t="s">
        <v>144</v>
      </c>
    </row>
    <row r="177" spans="2:51" s="11" customFormat="1">
      <c r="B177" s="190"/>
      <c r="D177" s="186" t="s">
        <v>156</v>
      </c>
      <c r="E177" s="191" t="s">
        <v>5</v>
      </c>
      <c r="F177" s="192" t="s">
        <v>228</v>
      </c>
      <c r="H177" s="191" t="s">
        <v>5</v>
      </c>
      <c r="I177" s="193"/>
      <c r="L177" s="190"/>
      <c r="M177" s="194"/>
      <c r="N177" s="195"/>
      <c r="O177" s="195"/>
      <c r="P177" s="195"/>
      <c r="Q177" s="195"/>
      <c r="R177" s="195"/>
      <c r="S177" s="195"/>
      <c r="T177" s="196"/>
      <c r="AT177" s="191" t="s">
        <v>156</v>
      </c>
      <c r="AU177" s="191" t="s">
        <v>82</v>
      </c>
      <c r="AV177" s="11" t="s">
        <v>80</v>
      </c>
      <c r="AW177" s="11" t="s">
        <v>35</v>
      </c>
      <c r="AX177" s="11" t="s">
        <v>72</v>
      </c>
      <c r="AY177" s="191" t="s">
        <v>144</v>
      </c>
    </row>
    <row r="178" spans="2:51" s="11" customFormat="1">
      <c r="B178" s="190"/>
      <c r="D178" s="186" t="s">
        <v>156</v>
      </c>
      <c r="E178" s="191" t="s">
        <v>5</v>
      </c>
      <c r="F178" s="192" t="s">
        <v>229</v>
      </c>
      <c r="H178" s="191" t="s">
        <v>5</v>
      </c>
      <c r="I178" s="193"/>
      <c r="L178" s="190"/>
      <c r="M178" s="194"/>
      <c r="N178" s="195"/>
      <c r="O178" s="195"/>
      <c r="P178" s="195"/>
      <c r="Q178" s="195"/>
      <c r="R178" s="195"/>
      <c r="S178" s="195"/>
      <c r="T178" s="196"/>
      <c r="AT178" s="191" t="s">
        <v>156</v>
      </c>
      <c r="AU178" s="191" t="s">
        <v>82</v>
      </c>
      <c r="AV178" s="11" t="s">
        <v>80</v>
      </c>
      <c r="AW178" s="11" t="s">
        <v>35</v>
      </c>
      <c r="AX178" s="11" t="s">
        <v>72</v>
      </c>
      <c r="AY178" s="191" t="s">
        <v>144</v>
      </c>
    </row>
    <row r="179" spans="2:51" s="12" customFormat="1">
      <c r="B179" s="197"/>
      <c r="D179" s="186" t="s">
        <v>156</v>
      </c>
      <c r="E179" s="198" t="s">
        <v>5</v>
      </c>
      <c r="F179" s="199" t="s">
        <v>230</v>
      </c>
      <c r="H179" s="200">
        <v>-11.52</v>
      </c>
      <c r="I179" s="201"/>
      <c r="L179" s="197"/>
      <c r="M179" s="202"/>
      <c r="N179" s="203"/>
      <c r="O179" s="203"/>
      <c r="P179" s="203"/>
      <c r="Q179" s="203"/>
      <c r="R179" s="203"/>
      <c r="S179" s="203"/>
      <c r="T179" s="204"/>
      <c r="AT179" s="198" t="s">
        <v>156</v>
      </c>
      <c r="AU179" s="198" t="s">
        <v>82</v>
      </c>
      <c r="AV179" s="12" t="s">
        <v>82</v>
      </c>
      <c r="AW179" s="12" t="s">
        <v>35</v>
      </c>
      <c r="AX179" s="12" t="s">
        <v>72</v>
      </c>
      <c r="AY179" s="198" t="s">
        <v>144</v>
      </c>
    </row>
    <row r="180" spans="2:51" s="12" customFormat="1">
      <c r="B180" s="197"/>
      <c r="D180" s="186" t="s">
        <v>156</v>
      </c>
      <c r="E180" s="198" t="s">
        <v>5</v>
      </c>
      <c r="F180" s="199" t="s">
        <v>231</v>
      </c>
      <c r="H180" s="200">
        <v>-0.56000000000000005</v>
      </c>
      <c r="I180" s="201"/>
      <c r="L180" s="197"/>
      <c r="M180" s="202"/>
      <c r="N180" s="203"/>
      <c r="O180" s="203"/>
      <c r="P180" s="203"/>
      <c r="Q180" s="203"/>
      <c r="R180" s="203"/>
      <c r="S180" s="203"/>
      <c r="T180" s="204"/>
      <c r="AT180" s="198" t="s">
        <v>156</v>
      </c>
      <c r="AU180" s="198" t="s">
        <v>82</v>
      </c>
      <c r="AV180" s="12" t="s">
        <v>82</v>
      </c>
      <c r="AW180" s="12" t="s">
        <v>35</v>
      </c>
      <c r="AX180" s="12" t="s">
        <v>72</v>
      </c>
      <c r="AY180" s="198" t="s">
        <v>144</v>
      </c>
    </row>
    <row r="181" spans="2:51" s="12" customFormat="1">
      <c r="B181" s="197"/>
      <c r="D181" s="186" t="s">
        <v>156</v>
      </c>
      <c r="E181" s="198" t="s">
        <v>5</v>
      </c>
      <c r="F181" s="199" t="s">
        <v>232</v>
      </c>
      <c r="H181" s="200">
        <v>-2.8180000000000001</v>
      </c>
      <c r="I181" s="201"/>
      <c r="L181" s="197"/>
      <c r="M181" s="202"/>
      <c r="N181" s="203"/>
      <c r="O181" s="203"/>
      <c r="P181" s="203"/>
      <c r="Q181" s="203"/>
      <c r="R181" s="203"/>
      <c r="S181" s="203"/>
      <c r="T181" s="204"/>
      <c r="AT181" s="198" t="s">
        <v>156</v>
      </c>
      <c r="AU181" s="198" t="s">
        <v>82</v>
      </c>
      <c r="AV181" s="12" t="s">
        <v>82</v>
      </c>
      <c r="AW181" s="12" t="s">
        <v>35</v>
      </c>
      <c r="AX181" s="12" t="s">
        <v>72</v>
      </c>
      <c r="AY181" s="198" t="s">
        <v>144</v>
      </c>
    </row>
    <row r="182" spans="2:51" s="12" customFormat="1">
      <c r="B182" s="197"/>
      <c r="D182" s="186" t="s">
        <v>156</v>
      </c>
      <c r="E182" s="198" t="s">
        <v>5</v>
      </c>
      <c r="F182" s="199" t="s">
        <v>233</v>
      </c>
      <c r="H182" s="200">
        <v>-2.8180000000000001</v>
      </c>
      <c r="I182" s="201"/>
      <c r="L182" s="197"/>
      <c r="M182" s="202"/>
      <c r="N182" s="203"/>
      <c r="O182" s="203"/>
      <c r="P182" s="203"/>
      <c r="Q182" s="203"/>
      <c r="R182" s="203"/>
      <c r="S182" s="203"/>
      <c r="T182" s="204"/>
      <c r="AT182" s="198" t="s">
        <v>156</v>
      </c>
      <c r="AU182" s="198" t="s">
        <v>82</v>
      </c>
      <c r="AV182" s="12" t="s">
        <v>82</v>
      </c>
      <c r="AW182" s="12" t="s">
        <v>35</v>
      </c>
      <c r="AX182" s="12" t="s">
        <v>72</v>
      </c>
      <c r="AY182" s="198" t="s">
        <v>144</v>
      </c>
    </row>
    <row r="183" spans="2:51" s="12" customFormat="1">
      <c r="B183" s="197"/>
      <c r="D183" s="186" t="s">
        <v>156</v>
      </c>
      <c r="E183" s="198" t="s">
        <v>5</v>
      </c>
      <c r="F183" s="199" t="s">
        <v>234</v>
      </c>
      <c r="H183" s="200">
        <v>-0.99</v>
      </c>
      <c r="I183" s="201"/>
      <c r="L183" s="197"/>
      <c r="M183" s="202"/>
      <c r="N183" s="203"/>
      <c r="O183" s="203"/>
      <c r="P183" s="203"/>
      <c r="Q183" s="203"/>
      <c r="R183" s="203"/>
      <c r="S183" s="203"/>
      <c r="T183" s="204"/>
      <c r="AT183" s="198" t="s">
        <v>156</v>
      </c>
      <c r="AU183" s="198" t="s">
        <v>82</v>
      </c>
      <c r="AV183" s="12" t="s">
        <v>82</v>
      </c>
      <c r="AW183" s="12" t="s">
        <v>35</v>
      </c>
      <c r="AX183" s="12" t="s">
        <v>72</v>
      </c>
      <c r="AY183" s="198" t="s">
        <v>144</v>
      </c>
    </row>
    <row r="184" spans="2:51" s="12" customFormat="1">
      <c r="B184" s="197"/>
      <c r="D184" s="186" t="s">
        <v>156</v>
      </c>
      <c r="E184" s="198" t="s">
        <v>5</v>
      </c>
      <c r="F184" s="199" t="s">
        <v>235</v>
      </c>
      <c r="H184" s="200">
        <v>-9.92</v>
      </c>
      <c r="I184" s="201"/>
      <c r="L184" s="197"/>
      <c r="M184" s="202"/>
      <c r="N184" s="203"/>
      <c r="O184" s="203"/>
      <c r="P184" s="203"/>
      <c r="Q184" s="203"/>
      <c r="R184" s="203"/>
      <c r="S184" s="203"/>
      <c r="T184" s="204"/>
      <c r="AT184" s="198" t="s">
        <v>156</v>
      </c>
      <c r="AU184" s="198" t="s">
        <v>82</v>
      </c>
      <c r="AV184" s="12" t="s">
        <v>82</v>
      </c>
      <c r="AW184" s="12" t="s">
        <v>35</v>
      </c>
      <c r="AX184" s="12" t="s">
        <v>72</v>
      </c>
      <c r="AY184" s="198" t="s">
        <v>144</v>
      </c>
    </row>
    <row r="185" spans="2:51" s="12" customFormat="1">
      <c r="B185" s="197"/>
      <c r="D185" s="186" t="s">
        <v>156</v>
      </c>
      <c r="E185" s="198" t="s">
        <v>5</v>
      </c>
      <c r="F185" s="199" t="s">
        <v>236</v>
      </c>
      <c r="H185" s="200">
        <v>-13.87</v>
      </c>
      <c r="I185" s="201"/>
      <c r="L185" s="197"/>
      <c r="M185" s="202"/>
      <c r="N185" s="203"/>
      <c r="O185" s="203"/>
      <c r="P185" s="203"/>
      <c r="Q185" s="203"/>
      <c r="R185" s="203"/>
      <c r="S185" s="203"/>
      <c r="T185" s="204"/>
      <c r="AT185" s="198" t="s">
        <v>156</v>
      </c>
      <c r="AU185" s="198" t="s">
        <v>82</v>
      </c>
      <c r="AV185" s="12" t="s">
        <v>82</v>
      </c>
      <c r="AW185" s="12" t="s">
        <v>35</v>
      </c>
      <c r="AX185" s="12" t="s">
        <v>72</v>
      </c>
      <c r="AY185" s="198" t="s">
        <v>144</v>
      </c>
    </row>
    <row r="186" spans="2:51" s="11" customFormat="1">
      <c r="B186" s="190"/>
      <c r="D186" s="186" t="s">
        <v>156</v>
      </c>
      <c r="E186" s="191" t="s">
        <v>5</v>
      </c>
      <c r="F186" s="192" t="s">
        <v>237</v>
      </c>
      <c r="H186" s="191" t="s">
        <v>5</v>
      </c>
      <c r="I186" s="193"/>
      <c r="L186" s="190"/>
      <c r="M186" s="194"/>
      <c r="N186" s="195"/>
      <c r="O186" s="195"/>
      <c r="P186" s="195"/>
      <c r="Q186" s="195"/>
      <c r="R186" s="195"/>
      <c r="S186" s="195"/>
      <c r="T186" s="196"/>
      <c r="AT186" s="191" t="s">
        <v>156</v>
      </c>
      <c r="AU186" s="191" t="s">
        <v>82</v>
      </c>
      <c r="AV186" s="11" t="s">
        <v>80</v>
      </c>
      <c r="AW186" s="11" t="s">
        <v>35</v>
      </c>
      <c r="AX186" s="11" t="s">
        <v>72</v>
      </c>
      <c r="AY186" s="191" t="s">
        <v>144</v>
      </c>
    </row>
    <row r="187" spans="2:51" s="12" customFormat="1">
      <c r="B187" s="197"/>
      <c r="D187" s="186" t="s">
        <v>156</v>
      </c>
      <c r="E187" s="198" t="s">
        <v>5</v>
      </c>
      <c r="F187" s="199" t="s">
        <v>238</v>
      </c>
      <c r="H187" s="200">
        <v>-97.02</v>
      </c>
      <c r="I187" s="201"/>
      <c r="L187" s="197"/>
      <c r="M187" s="202"/>
      <c r="N187" s="203"/>
      <c r="O187" s="203"/>
      <c r="P187" s="203"/>
      <c r="Q187" s="203"/>
      <c r="R187" s="203"/>
      <c r="S187" s="203"/>
      <c r="T187" s="204"/>
      <c r="AT187" s="198" t="s">
        <v>156</v>
      </c>
      <c r="AU187" s="198" t="s">
        <v>82</v>
      </c>
      <c r="AV187" s="12" t="s">
        <v>82</v>
      </c>
      <c r="AW187" s="12" t="s">
        <v>35</v>
      </c>
      <c r="AX187" s="12" t="s">
        <v>72</v>
      </c>
      <c r="AY187" s="198" t="s">
        <v>144</v>
      </c>
    </row>
    <row r="188" spans="2:51" s="12" customFormat="1">
      <c r="B188" s="197"/>
      <c r="D188" s="186" t="s">
        <v>156</v>
      </c>
      <c r="E188" s="198" t="s">
        <v>5</v>
      </c>
      <c r="F188" s="199" t="s">
        <v>239</v>
      </c>
      <c r="H188" s="200">
        <v>-8.64</v>
      </c>
      <c r="I188" s="201"/>
      <c r="L188" s="197"/>
      <c r="M188" s="202"/>
      <c r="N188" s="203"/>
      <c r="O188" s="203"/>
      <c r="P188" s="203"/>
      <c r="Q188" s="203"/>
      <c r="R188" s="203"/>
      <c r="S188" s="203"/>
      <c r="T188" s="204"/>
      <c r="AT188" s="198" t="s">
        <v>156</v>
      </c>
      <c r="AU188" s="198" t="s">
        <v>82</v>
      </c>
      <c r="AV188" s="12" t="s">
        <v>82</v>
      </c>
      <c r="AW188" s="12" t="s">
        <v>35</v>
      </c>
      <c r="AX188" s="12" t="s">
        <v>72</v>
      </c>
      <c r="AY188" s="198" t="s">
        <v>144</v>
      </c>
    </row>
    <row r="189" spans="2:51" s="12" customFormat="1">
      <c r="B189" s="197"/>
      <c r="D189" s="186" t="s">
        <v>156</v>
      </c>
      <c r="E189" s="198" t="s">
        <v>5</v>
      </c>
      <c r="F189" s="199" t="s">
        <v>240</v>
      </c>
      <c r="H189" s="200">
        <v>-0.24</v>
      </c>
      <c r="I189" s="201"/>
      <c r="L189" s="197"/>
      <c r="M189" s="202"/>
      <c r="N189" s="203"/>
      <c r="O189" s="203"/>
      <c r="P189" s="203"/>
      <c r="Q189" s="203"/>
      <c r="R189" s="203"/>
      <c r="S189" s="203"/>
      <c r="T189" s="204"/>
      <c r="AT189" s="198" t="s">
        <v>156</v>
      </c>
      <c r="AU189" s="198" t="s">
        <v>82</v>
      </c>
      <c r="AV189" s="12" t="s">
        <v>82</v>
      </c>
      <c r="AW189" s="12" t="s">
        <v>35</v>
      </c>
      <c r="AX189" s="12" t="s">
        <v>72</v>
      </c>
      <c r="AY189" s="198" t="s">
        <v>144</v>
      </c>
    </row>
    <row r="190" spans="2:51" s="14" customFormat="1">
      <c r="B190" s="223"/>
      <c r="D190" s="186" t="s">
        <v>156</v>
      </c>
      <c r="E190" s="224" t="s">
        <v>5</v>
      </c>
      <c r="F190" s="225" t="s">
        <v>241</v>
      </c>
      <c r="H190" s="226">
        <v>539.68399999999997</v>
      </c>
      <c r="I190" s="227"/>
      <c r="L190" s="223"/>
      <c r="M190" s="228"/>
      <c r="N190" s="229"/>
      <c r="O190" s="229"/>
      <c r="P190" s="229"/>
      <c r="Q190" s="229"/>
      <c r="R190" s="229"/>
      <c r="S190" s="229"/>
      <c r="T190" s="230"/>
      <c r="AT190" s="224" t="s">
        <v>156</v>
      </c>
      <c r="AU190" s="224" t="s">
        <v>82</v>
      </c>
      <c r="AV190" s="14" t="s">
        <v>145</v>
      </c>
      <c r="AW190" s="14" t="s">
        <v>35</v>
      </c>
      <c r="AX190" s="14" t="s">
        <v>72</v>
      </c>
      <c r="AY190" s="224" t="s">
        <v>144</v>
      </c>
    </row>
    <row r="191" spans="2:51" s="11" customFormat="1">
      <c r="B191" s="190"/>
      <c r="D191" s="186" t="s">
        <v>156</v>
      </c>
      <c r="E191" s="191" t="s">
        <v>5</v>
      </c>
      <c r="F191" s="192" t="s">
        <v>242</v>
      </c>
      <c r="H191" s="191" t="s">
        <v>5</v>
      </c>
      <c r="I191" s="193"/>
      <c r="L191" s="190"/>
      <c r="M191" s="194"/>
      <c r="N191" s="195"/>
      <c r="O191" s="195"/>
      <c r="P191" s="195"/>
      <c r="Q191" s="195"/>
      <c r="R191" s="195"/>
      <c r="S191" s="195"/>
      <c r="T191" s="196"/>
      <c r="AT191" s="191" t="s">
        <v>156</v>
      </c>
      <c r="AU191" s="191" t="s">
        <v>82</v>
      </c>
      <c r="AV191" s="11" t="s">
        <v>80</v>
      </c>
      <c r="AW191" s="11" t="s">
        <v>35</v>
      </c>
      <c r="AX191" s="11" t="s">
        <v>72</v>
      </c>
      <c r="AY191" s="191" t="s">
        <v>144</v>
      </c>
    </row>
    <row r="192" spans="2:51" s="11" customFormat="1">
      <c r="B192" s="190"/>
      <c r="D192" s="186" t="s">
        <v>156</v>
      </c>
      <c r="E192" s="191" t="s">
        <v>5</v>
      </c>
      <c r="F192" s="192" t="s">
        <v>229</v>
      </c>
      <c r="H192" s="191" t="s">
        <v>5</v>
      </c>
      <c r="I192" s="193"/>
      <c r="L192" s="190"/>
      <c r="M192" s="194"/>
      <c r="N192" s="195"/>
      <c r="O192" s="195"/>
      <c r="P192" s="195"/>
      <c r="Q192" s="195"/>
      <c r="R192" s="195"/>
      <c r="S192" s="195"/>
      <c r="T192" s="196"/>
      <c r="AT192" s="191" t="s">
        <v>156</v>
      </c>
      <c r="AU192" s="191" t="s">
        <v>82</v>
      </c>
      <c r="AV192" s="11" t="s">
        <v>80</v>
      </c>
      <c r="AW192" s="11" t="s">
        <v>35</v>
      </c>
      <c r="AX192" s="11" t="s">
        <v>72</v>
      </c>
      <c r="AY192" s="191" t="s">
        <v>144</v>
      </c>
    </row>
    <row r="193" spans="2:65" s="12" customFormat="1">
      <c r="B193" s="197"/>
      <c r="D193" s="186" t="s">
        <v>156</v>
      </c>
      <c r="E193" s="198" t="s">
        <v>5</v>
      </c>
      <c r="F193" s="199" t="s">
        <v>243</v>
      </c>
      <c r="H193" s="200">
        <v>8.16</v>
      </c>
      <c r="I193" s="201"/>
      <c r="L193" s="197"/>
      <c r="M193" s="202"/>
      <c r="N193" s="203"/>
      <c r="O193" s="203"/>
      <c r="P193" s="203"/>
      <c r="Q193" s="203"/>
      <c r="R193" s="203"/>
      <c r="S193" s="203"/>
      <c r="T193" s="204"/>
      <c r="AT193" s="198" t="s">
        <v>156</v>
      </c>
      <c r="AU193" s="198" t="s">
        <v>82</v>
      </c>
      <c r="AV193" s="12" t="s">
        <v>82</v>
      </c>
      <c r="AW193" s="12" t="s">
        <v>35</v>
      </c>
      <c r="AX193" s="12" t="s">
        <v>72</v>
      </c>
      <c r="AY193" s="198" t="s">
        <v>144</v>
      </c>
    </row>
    <row r="194" spans="2:65" s="12" customFormat="1">
      <c r="B194" s="197"/>
      <c r="D194" s="186" t="s">
        <v>156</v>
      </c>
      <c r="E194" s="198" t="s">
        <v>5</v>
      </c>
      <c r="F194" s="199" t="s">
        <v>244</v>
      </c>
      <c r="H194" s="200">
        <v>2.94</v>
      </c>
      <c r="I194" s="201"/>
      <c r="L194" s="197"/>
      <c r="M194" s="202"/>
      <c r="N194" s="203"/>
      <c r="O194" s="203"/>
      <c r="P194" s="203"/>
      <c r="Q194" s="203"/>
      <c r="R194" s="203"/>
      <c r="S194" s="203"/>
      <c r="T194" s="204"/>
      <c r="AT194" s="198" t="s">
        <v>156</v>
      </c>
      <c r="AU194" s="198" t="s">
        <v>82</v>
      </c>
      <c r="AV194" s="12" t="s">
        <v>82</v>
      </c>
      <c r="AW194" s="12" t="s">
        <v>35</v>
      </c>
      <c r="AX194" s="12" t="s">
        <v>72</v>
      </c>
      <c r="AY194" s="198" t="s">
        <v>144</v>
      </c>
    </row>
    <row r="195" spans="2:65" s="12" customFormat="1">
      <c r="B195" s="197"/>
      <c r="D195" s="186" t="s">
        <v>156</v>
      </c>
      <c r="E195" s="198" t="s">
        <v>5</v>
      </c>
      <c r="F195" s="199" t="s">
        <v>245</v>
      </c>
      <c r="H195" s="200">
        <v>2.16</v>
      </c>
      <c r="I195" s="201"/>
      <c r="L195" s="197"/>
      <c r="M195" s="202"/>
      <c r="N195" s="203"/>
      <c r="O195" s="203"/>
      <c r="P195" s="203"/>
      <c r="Q195" s="203"/>
      <c r="R195" s="203"/>
      <c r="S195" s="203"/>
      <c r="T195" s="204"/>
      <c r="AT195" s="198" t="s">
        <v>156</v>
      </c>
      <c r="AU195" s="198" t="s">
        <v>82</v>
      </c>
      <c r="AV195" s="12" t="s">
        <v>82</v>
      </c>
      <c r="AW195" s="12" t="s">
        <v>35</v>
      </c>
      <c r="AX195" s="12" t="s">
        <v>72</v>
      </c>
      <c r="AY195" s="198" t="s">
        <v>144</v>
      </c>
    </row>
    <row r="196" spans="2:65" s="12" customFormat="1">
      <c r="B196" s="197"/>
      <c r="D196" s="186" t="s">
        <v>156</v>
      </c>
      <c r="E196" s="198" t="s">
        <v>5</v>
      </c>
      <c r="F196" s="199" t="s">
        <v>246</v>
      </c>
      <c r="H196" s="200">
        <v>2.16</v>
      </c>
      <c r="I196" s="201"/>
      <c r="L196" s="197"/>
      <c r="M196" s="202"/>
      <c r="N196" s="203"/>
      <c r="O196" s="203"/>
      <c r="P196" s="203"/>
      <c r="Q196" s="203"/>
      <c r="R196" s="203"/>
      <c r="S196" s="203"/>
      <c r="T196" s="204"/>
      <c r="AT196" s="198" t="s">
        <v>156</v>
      </c>
      <c r="AU196" s="198" t="s">
        <v>82</v>
      </c>
      <c r="AV196" s="12" t="s">
        <v>82</v>
      </c>
      <c r="AW196" s="12" t="s">
        <v>35</v>
      </c>
      <c r="AX196" s="12" t="s">
        <v>72</v>
      </c>
      <c r="AY196" s="198" t="s">
        <v>144</v>
      </c>
    </row>
    <row r="197" spans="2:65" s="12" customFormat="1">
      <c r="B197" s="197"/>
      <c r="D197" s="186" t="s">
        <v>156</v>
      </c>
      <c r="E197" s="198" t="s">
        <v>5</v>
      </c>
      <c r="F197" s="199" t="s">
        <v>247</v>
      </c>
      <c r="H197" s="200">
        <v>1.74</v>
      </c>
      <c r="I197" s="201"/>
      <c r="L197" s="197"/>
      <c r="M197" s="202"/>
      <c r="N197" s="203"/>
      <c r="O197" s="203"/>
      <c r="P197" s="203"/>
      <c r="Q197" s="203"/>
      <c r="R197" s="203"/>
      <c r="S197" s="203"/>
      <c r="T197" s="204"/>
      <c r="AT197" s="198" t="s">
        <v>156</v>
      </c>
      <c r="AU197" s="198" t="s">
        <v>82</v>
      </c>
      <c r="AV197" s="12" t="s">
        <v>82</v>
      </c>
      <c r="AW197" s="12" t="s">
        <v>35</v>
      </c>
      <c r="AX197" s="12" t="s">
        <v>72</v>
      </c>
      <c r="AY197" s="198" t="s">
        <v>144</v>
      </c>
    </row>
    <row r="198" spans="2:65" s="12" customFormat="1">
      <c r="B198" s="197"/>
      <c r="D198" s="186" t="s">
        <v>156</v>
      </c>
      <c r="E198" s="198" t="s">
        <v>5</v>
      </c>
      <c r="F198" s="199" t="s">
        <v>248</v>
      </c>
      <c r="H198" s="200">
        <v>4.7</v>
      </c>
      <c r="I198" s="201"/>
      <c r="L198" s="197"/>
      <c r="M198" s="202"/>
      <c r="N198" s="203"/>
      <c r="O198" s="203"/>
      <c r="P198" s="203"/>
      <c r="Q198" s="203"/>
      <c r="R198" s="203"/>
      <c r="S198" s="203"/>
      <c r="T198" s="204"/>
      <c r="AT198" s="198" t="s">
        <v>156</v>
      </c>
      <c r="AU198" s="198" t="s">
        <v>82</v>
      </c>
      <c r="AV198" s="12" t="s">
        <v>82</v>
      </c>
      <c r="AW198" s="12" t="s">
        <v>35</v>
      </c>
      <c r="AX198" s="12" t="s">
        <v>72</v>
      </c>
      <c r="AY198" s="198" t="s">
        <v>144</v>
      </c>
    </row>
    <row r="199" spans="2:65" s="12" customFormat="1">
      <c r="B199" s="197"/>
      <c r="D199" s="186" t="s">
        <v>156</v>
      </c>
      <c r="E199" s="198" t="s">
        <v>5</v>
      </c>
      <c r="F199" s="199" t="s">
        <v>249</v>
      </c>
      <c r="H199" s="200">
        <v>5.55</v>
      </c>
      <c r="I199" s="201"/>
      <c r="L199" s="197"/>
      <c r="M199" s="202"/>
      <c r="N199" s="203"/>
      <c r="O199" s="203"/>
      <c r="P199" s="203"/>
      <c r="Q199" s="203"/>
      <c r="R199" s="203"/>
      <c r="S199" s="203"/>
      <c r="T199" s="204"/>
      <c r="AT199" s="198" t="s">
        <v>156</v>
      </c>
      <c r="AU199" s="198" t="s">
        <v>82</v>
      </c>
      <c r="AV199" s="12" t="s">
        <v>82</v>
      </c>
      <c r="AW199" s="12" t="s">
        <v>35</v>
      </c>
      <c r="AX199" s="12" t="s">
        <v>72</v>
      </c>
      <c r="AY199" s="198" t="s">
        <v>144</v>
      </c>
    </row>
    <row r="200" spans="2:65" s="11" customFormat="1">
      <c r="B200" s="190"/>
      <c r="D200" s="186" t="s">
        <v>156</v>
      </c>
      <c r="E200" s="191" t="s">
        <v>5</v>
      </c>
      <c r="F200" s="192" t="s">
        <v>237</v>
      </c>
      <c r="H200" s="191" t="s">
        <v>5</v>
      </c>
      <c r="I200" s="193"/>
      <c r="L200" s="190"/>
      <c r="M200" s="194"/>
      <c r="N200" s="195"/>
      <c r="O200" s="195"/>
      <c r="P200" s="195"/>
      <c r="Q200" s="195"/>
      <c r="R200" s="195"/>
      <c r="S200" s="195"/>
      <c r="T200" s="196"/>
      <c r="AT200" s="191" t="s">
        <v>156</v>
      </c>
      <c r="AU200" s="191" t="s">
        <v>82</v>
      </c>
      <c r="AV200" s="11" t="s">
        <v>80</v>
      </c>
      <c r="AW200" s="11" t="s">
        <v>35</v>
      </c>
      <c r="AX200" s="11" t="s">
        <v>72</v>
      </c>
      <c r="AY200" s="191" t="s">
        <v>144</v>
      </c>
    </row>
    <row r="201" spans="2:65" s="12" customFormat="1">
      <c r="B201" s="197"/>
      <c r="D201" s="186" t="s">
        <v>156</v>
      </c>
      <c r="E201" s="198" t="s">
        <v>5</v>
      </c>
      <c r="F201" s="199" t="s">
        <v>250</v>
      </c>
      <c r="H201" s="200">
        <v>47.46</v>
      </c>
      <c r="I201" s="201"/>
      <c r="L201" s="197"/>
      <c r="M201" s="202"/>
      <c r="N201" s="203"/>
      <c r="O201" s="203"/>
      <c r="P201" s="203"/>
      <c r="Q201" s="203"/>
      <c r="R201" s="203"/>
      <c r="S201" s="203"/>
      <c r="T201" s="204"/>
      <c r="AT201" s="198" t="s">
        <v>156</v>
      </c>
      <c r="AU201" s="198" t="s">
        <v>82</v>
      </c>
      <c r="AV201" s="12" t="s">
        <v>82</v>
      </c>
      <c r="AW201" s="12" t="s">
        <v>35</v>
      </c>
      <c r="AX201" s="12" t="s">
        <v>72</v>
      </c>
      <c r="AY201" s="198" t="s">
        <v>144</v>
      </c>
    </row>
    <row r="202" spans="2:65" s="12" customFormat="1">
      <c r="B202" s="197"/>
      <c r="D202" s="186" t="s">
        <v>156</v>
      </c>
      <c r="E202" s="198" t="s">
        <v>5</v>
      </c>
      <c r="F202" s="199" t="s">
        <v>251</v>
      </c>
      <c r="H202" s="200">
        <v>6.12</v>
      </c>
      <c r="I202" s="201"/>
      <c r="L202" s="197"/>
      <c r="M202" s="202"/>
      <c r="N202" s="203"/>
      <c r="O202" s="203"/>
      <c r="P202" s="203"/>
      <c r="Q202" s="203"/>
      <c r="R202" s="203"/>
      <c r="S202" s="203"/>
      <c r="T202" s="204"/>
      <c r="AT202" s="198" t="s">
        <v>156</v>
      </c>
      <c r="AU202" s="198" t="s">
        <v>82</v>
      </c>
      <c r="AV202" s="12" t="s">
        <v>82</v>
      </c>
      <c r="AW202" s="12" t="s">
        <v>35</v>
      </c>
      <c r="AX202" s="12" t="s">
        <v>72</v>
      </c>
      <c r="AY202" s="198" t="s">
        <v>144</v>
      </c>
    </row>
    <row r="203" spans="2:65" s="12" customFormat="1">
      <c r="B203" s="197"/>
      <c r="D203" s="186" t="s">
        <v>156</v>
      </c>
      <c r="E203" s="198" t="s">
        <v>5</v>
      </c>
      <c r="F203" s="199" t="s">
        <v>252</v>
      </c>
      <c r="H203" s="200">
        <v>4.32</v>
      </c>
      <c r="I203" s="201"/>
      <c r="L203" s="197"/>
      <c r="M203" s="202"/>
      <c r="N203" s="203"/>
      <c r="O203" s="203"/>
      <c r="P203" s="203"/>
      <c r="Q203" s="203"/>
      <c r="R203" s="203"/>
      <c r="S203" s="203"/>
      <c r="T203" s="204"/>
      <c r="AT203" s="198" t="s">
        <v>156</v>
      </c>
      <c r="AU203" s="198" t="s">
        <v>82</v>
      </c>
      <c r="AV203" s="12" t="s">
        <v>82</v>
      </c>
      <c r="AW203" s="12" t="s">
        <v>35</v>
      </c>
      <c r="AX203" s="12" t="s">
        <v>72</v>
      </c>
      <c r="AY203" s="198" t="s">
        <v>144</v>
      </c>
    </row>
    <row r="204" spans="2:65" s="13" customFormat="1">
      <c r="B204" s="205"/>
      <c r="D204" s="186" t="s">
        <v>156</v>
      </c>
      <c r="E204" s="206" t="s">
        <v>5</v>
      </c>
      <c r="F204" s="207" t="s">
        <v>160</v>
      </c>
      <c r="H204" s="208">
        <v>624.99400000000003</v>
      </c>
      <c r="I204" s="209"/>
      <c r="L204" s="205"/>
      <c r="M204" s="210"/>
      <c r="N204" s="211"/>
      <c r="O204" s="211"/>
      <c r="P204" s="211"/>
      <c r="Q204" s="211"/>
      <c r="R204" s="211"/>
      <c r="S204" s="211"/>
      <c r="T204" s="212"/>
      <c r="AT204" s="206" t="s">
        <v>156</v>
      </c>
      <c r="AU204" s="206" t="s">
        <v>82</v>
      </c>
      <c r="AV204" s="13" t="s">
        <v>152</v>
      </c>
      <c r="AW204" s="13" t="s">
        <v>35</v>
      </c>
      <c r="AX204" s="13" t="s">
        <v>80</v>
      </c>
      <c r="AY204" s="206" t="s">
        <v>144</v>
      </c>
    </row>
    <row r="205" spans="2:65" s="1" customFormat="1" ht="38.25" customHeight="1">
      <c r="B205" s="173"/>
      <c r="C205" s="174" t="s">
        <v>253</v>
      </c>
      <c r="D205" s="174" t="s">
        <v>147</v>
      </c>
      <c r="E205" s="175" t="s">
        <v>254</v>
      </c>
      <c r="F205" s="176" t="s">
        <v>255</v>
      </c>
      <c r="G205" s="177" t="s">
        <v>184</v>
      </c>
      <c r="H205" s="178">
        <v>624.99400000000003</v>
      </c>
      <c r="I205" s="179"/>
      <c r="J205" s="180">
        <f>ROUND(I205*H205,2)</f>
        <v>0</v>
      </c>
      <c r="K205" s="176" t="s">
        <v>151</v>
      </c>
      <c r="L205" s="41"/>
      <c r="M205" s="181" t="s">
        <v>5</v>
      </c>
      <c r="N205" s="182" t="s">
        <v>43</v>
      </c>
      <c r="O205" s="42"/>
      <c r="P205" s="183">
        <f>O205*H205</f>
        <v>0</v>
      </c>
      <c r="Q205" s="183">
        <v>1.8380000000000001E-2</v>
      </c>
      <c r="R205" s="183">
        <f>Q205*H205</f>
        <v>11.487389720000001</v>
      </c>
      <c r="S205" s="183">
        <v>0</v>
      </c>
      <c r="T205" s="184">
        <f>S205*H205</f>
        <v>0</v>
      </c>
      <c r="AR205" s="24" t="s">
        <v>152</v>
      </c>
      <c r="AT205" s="24" t="s">
        <v>147</v>
      </c>
      <c r="AU205" s="24" t="s">
        <v>82</v>
      </c>
      <c r="AY205" s="24" t="s">
        <v>144</v>
      </c>
      <c r="BE205" s="185">
        <f>IF(N205="základní",J205,0)</f>
        <v>0</v>
      </c>
      <c r="BF205" s="185">
        <f>IF(N205="snížená",J205,0)</f>
        <v>0</v>
      </c>
      <c r="BG205" s="185">
        <f>IF(N205="zákl. přenesená",J205,0)</f>
        <v>0</v>
      </c>
      <c r="BH205" s="185">
        <f>IF(N205="sníž. přenesená",J205,0)</f>
        <v>0</v>
      </c>
      <c r="BI205" s="185">
        <f>IF(N205="nulová",J205,0)</f>
        <v>0</v>
      </c>
      <c r="BJ205" s="24" t="s">
        <v>80</v>
      </c>
      <c r="BK205" s="185">
        <f>ROUND(I205*H205,2)</f>
        <v>0</v>
      </c>
      <c r="BL205" s="24" t="s">
        <v>152</v>
      </c>
      <c r="BM205" s="24" t="s">
        <v>256</v>
      </c>
    </row>
    <row r="206" spans="2:65" s="1" customFormat="1" ht="67.5">
      <c r="B206" s="41"/>
      <c r="D206" s="186" t="s">
        <v>154</v>
      </c>
      <c r="F206" s="187" t="s">
        <v>257</v>
      </c>
      <c r="I206" s="188"/>
      <c r="L206" s="41"/>
      <c r="M206" s="189"/>
      <c r="N206" s="42"/>
      <c r="O206" s="42"/>
      <c r="P206" s="42"/>
      <c r="Q206" s="42"/>
      <c r="R206" s="42"/>
      <c r="S206" s="42"/>
      <c r="T206" s="70"/>
      <c r="AT206" s="24" t="s">
        <v>154</v>
      </c>
      <c r="AU206" s="24" t="s">
        <v>82</v>
      </c>
    </row>
    <row r="207" spans="2:65" s="11" customFormat="1">
      <c r="B207" s="190"/>
      <c r="D207" s="186" t="s">
        <v>156</v>
      </c>
      <c r="E207" s="191" t="s">
        <v>5</v>
      </c>
      <c r="F207" s="192" t="s">
        <v>157</v>
      </c>
      <c r="H207" s="191" t="s">
        <v>5</v>
      </c>
      <c r="I207" s="193"/>
      <c r="L207" s="190"/>
      <c r="M207" s="194"/>
      <c r="N207" s="195"/>
      <c r="O207" s="195"/>
      <c r="P207" s="195"/>
      <c r="Q207" s="195"/>
      <c r="R207" s="195"/>
      <c r="S207" s="195"/>
      <c r="T207" s="196"/>
      <c r="AT207" s="191" t="s">
        <v>156</v>
      </c>
      <c r="AU207" s="191" t="s">
        <v>82</v>
      </c>
      <c r="AV207" s="11" t="s">
        <v>80</v>
      </c>
      <c r="AW207" s="11" t="s">
        <v>35</v>
      </c>
      <c r="AX207" s="11" t="s">
        <v>72</v>
      </c>
      <c r="AY207" s="191" t="s">
        <v>144</v>
      </c>
    </row>
    <row r="208" spans="2:65" s="11" customFormat="1">
      <c r="B208" s="190"/>
      <c r="D208" s="186" t="s">
        <v>156</v>
      </c>
      <c r="E208" s="191" t="s">
        <v>5</v>
      </c>
      <c r="F208" s="192" t="s">
        <v>158</v>
      </c>
      <c r="H208" s="191" t="s">
        <v>5</v>
      </c>
      <c r="I208" s="193"/>
      <c r="L208" s="190"/>
      <c r="M208" s="194"/>
      <c r="N208" s="195"/>
      <c r="O208" s="195"/>
      <c r="P208" s="195"/>
      <c r="Q208" s="195"/>
      <c r="R208" s="195"/>
      <c r="S208" s="195"/>
      <c r="T208" s="196"/>
      <c r="AT208" s="191" t="s">
        <v>156</v>
      </c>
      <c r="AU208" s="191" t="s">
        <v>82</v>
      </c>
      <c r="AV208" s="11" t="s">
        <v>80</v>
      </c>
      <c r="AW208" s="11" t="s">
        <v>35</v>
      </c>
      <c r="AX208" s="11" t="s">
        <v>72</v>
      </c>
      <c r="AY208" s="191" t="s">
        <v>144</v>
      </c>
    </row>
    <row r="209" spans="2:51" s="11" customFormat="1">
      <c r="B209" s="190"/>
      <c r="D209" s="186" t="s">
        <v>156</v>
      </c>
      <c r="E209" s="191" t="s">
        <v>5</v>
      </c>
      <c r="F209" s="192" t="s">
        <v>223</v>
      </c>
      <c r="H209" s="191" t="s">
        <v>5</v>
      </c>
      <c r="I209" s="193"/>
      <c r="L209" s="190"/>
      <c r="M209" s="194"/>
      <c r="N209" s="195"/>
      <c r="O209" s="195"/>
      <c r="P209" s="195"/>
      <c r="Q209" s="195"/>
      <c r="R209" s="195"/>
      <c r="S209" s="195"/>
      <c r="T209" s="196"/>
      <c r="AT209" s="191" t="s">
        <v>156</v>
      </c>
      <c r="AU209" s="191" t="s">
        <v>82</v>
      </c>
      <c r="AV209" s="11" t="s">
        <v>80</v>
      </c>
      <c r="AW209" s="11" t="s">
        <v>35</v>
      </c>
      <c r="AX209" s="11" t="s">
        <v>72</v>
      </c>
      <c r="AY209" s="191" t="s">
        <v>144</v>
      </c>
    </row>
    <row r="210" spans="2:51" s="11" customFormat="1">
      <c r="B210" s="190"/>
      <c r="D210" s="186" t="s">
        <v>156</v>
      </c>
      <c r="E210" s="191" t="s">
        <v>5</v>
      </c>
      <c r="F210" s="192" t="s">
        <v>224</v>
      </c>
      <c r="H210" s="191" t="s">
        <v>5</v>
      </c>
      <c r="I210" s="193"/>
      <c r="L210" s="190"/>
      <c r="M210" s="194"/>
      <c r="N210" s="195"/>
      <c r="O210" s="195"/>
      <c r="P210" s="195"/>
      <c r="Q210" s="195"/>
      <c r="R210" s="195"/>
      <c r="S210" s="195"/>
      <c r="T210" s="196"/>
      <c r="AT210" s="191" t="s">
        <v>156</v>
      </c>
      <c r="AU210" s="191" t="s">
        <v>82</v>
      </c>
      <c r="AV210" s="11" t="s">
        <v>80</v>
      </c>
      <c r="AW210" s="11" t="s">
        <v>35</v>
      </c>
      <c r="AX210" s="11" t="s">
        <v>72</v>
      </c>
      <c r="AY210" s="191" t="s">
        <v>144</v>
      </c>
    </row>
    <row r="211" spans="2:51" s="11" customFormat="1">
      <c r="B211" s="190"/>
      <c r="D211" s="186" t="s">
        <v>156</v>
      </c>
      <c r="E211" s="191" t="s">
        <v>5</v>
      </c>
      <c r="F211" s="192" t="s">
        <v>225</v>
      </c>
      <c r="H211" s="191" t="s">
        <v>5</v>
      </c>
      <c r="I211" s="193"/>
      <c r="L211" s="190"/>
      <c r="M211" s="194"/>
      <c r="N211" s="195"/>
      <c r="O211" s="195"/>
      <c r="P211" s="195"/>
      <c r="Q211" s="195"/>
      <c r="R211" s="195"/>
      <c r="S211" s="195"/>
      <c r="T211" s="196"/>
      <c r="AT211" s="191" t="s">
        <v>156</v>
      </c>
      <c r="AU211" s="191" t="s">
        <v>82</v>
      </c>
      <c r="AV211" s="11" t="s">
        <v>80</v>
      </c>
      <c r="AW211" s="11" t="s">
        <v>35</v>
      </c>
      <c r="AX211" s="11" t="s">
        <v>72</v>
      </c>
      <c r="AY211" s="191" t="s">
        <v>144</v>
      </c>
    </row>
    <row r="212" spans="2:51" s="12" customFormat="1">
      <c r="B212" s="197"/>
      <c r="D212" s="186" t="s">
        <v>156</v>
      </c>
      <c r="E212" s="198" t="s">
        <v>5</v>
      </c>
      <c r="F212" s="199" t="s">
        <v>226</v>
      </c>
      <c r="H212" s="200">
        <v>662.76</v>
      </c>
      <c r="I212" s="201"/>
      <c r="L212" s="197"/>
      <c r="M212" s="202"/>
      <c r="N212" s="203"/>
      <c r="O212" s="203"/>
      <c r="P212" s="203"/>
      <c r="Q212" s="203"/>
      <c r="R212" s="203"/>
      <c r="S212" s="203"/>
      <c r="T212" s="204"/>
      <c r="AT212" s="198" t="s">
        <v>156</v>
      </c>
      <c r="AU212" s="198" t="s">
        <v>82</v>
      </c>
      <c r="AV212" s="12" t="s">
        <v>82</v>
      </c>
      <c r="AW212" s="12" t="s">
        <v>35</v>
      </c>
      <c r="AX212" s="12" t="s">
        <v>72</v>
      </c>
      <c r="AY212" s="198" t="s">
        <v>144</v>
      </c>
    </row>
    <row r="213" spans="2:51" s="12" customFormat="1">
      <c r="B213" s="197"/>
      <c r="D213" s="186" t="s">
        <v>156</v>
      </c>
      <c r="E213" s="198" t="s">
        <v>5</v>
      </c>
      <c r="F213" s="199" t="s">
        <v>227</v>
      </c>
      <c r="H213" s="200">
        <v>25.32</v>
      </c>
      <c r="I213" s="201"/>
      <c r="L213" s="197"/>
      <c r="M213" s="202"/>
      <c r="N213" s="203"/>
      <c r="O213" s="203"/>
      <c r="P213" s="203"/>
      <c r="Q213" s="203"/>
      <c r="R213" s="203"/>
      <c r="S213" s="203"/>
      <c r="T213" s="204"/>
      <c r="AT213" s="198" t="s">
        <v>156</v>
      </c>
      <c r="AU213" s="198" t="s">
        <v>82</v>
      </c>
      <c r="AV213" s="12" t="s">
        <v>82</v>
      </c>
      <c r="AW213" s="12" t="s">
        <v>35</v>
      </c>
      <c r="AX213" s="12" t="s">
        <v>72</v>
      </c>
      <c r="AY213" s="198" t="s">
        <v>144</v>
      </c>
    </row>
    <row r="214" spans="2:51" s="11" customFormat="1">
      <c r="B214" s="190"/>
      <c r="D214" s="186" t="s">
        <v>156</v>
      </c>
      <c r="E214" s="191" t="s">
        <v>5</v>
      </c>
      <c r="F214" s="192" t="s">
        <v>228</v>
      </c>
      <c r="H214" s="191" t="s">
        <v>5</v>
      </c>
      <c r="I214" s="193"/>
      <c r="L214" s="190"/>
      <c r="M214" s="194"/>
      <c r="N214" s="195"/>
      <c r="O214" s="195"/>
      <c r="P214" s="195"/>
      <c r="Q214" s="195"/>
      <c r="R214" s="195"/>
      <c r="S214" s="195"/>
      <c r="T214" s="196"/>
      <c r="AT214" s="191" t="s">
        <v>156</v>
      </c>
      <c r="AU214" s="191" t="s">
        <v>82</v>
      </c>
      <c r="AV214" s="11" t="s">
        <v>80</v>
      </c>
      <c r="AW214" s="11" t="s">
        <v>35</v>
      </c>
      <c r="AX214" s="11" t="s">
        <v>72</v>
      </c>
      <c r="AY214" s="191" t="s">
        <v>144</v>
      </c>
    </row>
    <row r="215" spans="2:51" s="11" customFormat="1">
      <c r="B215" s="190"/>
      <c r="D215" s="186" t="s">
        <v>156</v>
      </c>
      <c r="E215" s="191" t="s">
        <v>5</v>
      </c>
      <c r="F215" s="192" t="s">
        <v>229</v>
      </c>
      <c r="H215" s="191" t="s">
        <v>5</v>
      </c>
      <c r="I215" s="193"/>
      <c r="L215" s="190"/>
      <c r="M215" s="194"/>
      <c r="N215" s="195"/>
      <c r="O215" s="195"/>
      <c r="P215" s="195"/>
      <c r="Q215" s="195"/>
      <c r="R215" s="195"/>
      <c r="S215" s="195"/>
      <c r="T215" s="196"/>
      <c r="AT215" s="191" t="s">
        <v>156</v>
      </c>
      <c r="AU215" s="191" t="s">
        <v>82</v>
      </c>
      <c r="AV215" s="11" t="s">
        <v>80</v>
      </c>
      <c r="AW215" s="11" t="s">
        <v>35</v>
      </c>
      <c r="AX215" s="11" t="s">
        <v>72</v>
      </c>
      <c r="AY215" s="191" t="s">
        <v>144</v>
      </c>
    </row>
    <row r="216" spans="2:51" s="12" customFormat="1">
      <c r="B216" s="197"/>
      <c r="D216" s="186" t="s">
        <v>156</v>
      </c>
      <c r="E216" s="198" t="s">
        <v>5</v>
      </c>
      <c r="F216" s="199" t="s">
        <v>230</v>
      </c>
      <c r="H216" s="200">
        <v>-11.52</v>
      </c>
      <c r="I216" s="201"/>
      <c r="L216" s="197"/>
      <c r="M216" s="202"/>
      <c r="N216" s="203"/>
      <c r="O216" s="203"/>
      <c r="P216" s="203"/>
      <c r="Q216" s="203"/>
      <c r="R216" s="203"/>
      <c r="S216" s="203"/>
      <c r="T216" s="204"/>
      <c r="AT216" s="198" t="s">
        <v>156</v>
      </c>
      <c r="AU216" s="198" t="s">
        <v>82</v>
      </c>
      <c r="AV216" s="12" t="s">
        <v>82</v>
      </c>
      <c r="AW216" s="12" t="s">
        <v>35</v>
      </c>
      <c r="AX216" s="12" t="s">
        <v>72</v>
      </c>
      <c r="AY216" s="198" t="s">
        <v>144</v>
      </c>
    </row>
    <row r="217" spans="2:51" s="12" customFormat="1">
      <c r="B217" s="197"/>
      <c r="D217" s="186" t="s">
        <v>156</v>
      </c>
      <c r="E217" s="198" t="s">
        <v>5</v>
      </c>
      <c r="F217" s="199" t="s">
        <v>231</v>
      </c>
      <c r="H217" s="200">
        <v>-0.56000000000000005</v>
      </c>
      <c r="I217" s="201"/>
      <c r="L217" s="197"/>
      <c r="M217" s="202"/>
      <c r="N217" s="203"/>
      <c r="O217" s="203"/>
      <c r="P217" s="203"/>
      <c r="Q217" s="203"/>
      <c r="R217" s="203"/>
      <c r="S217" s="203"/>
      <c r="T217" s="204"/>
      <c r="AT217" s="198" t="s">
        <v>156</v>
      </c>
      <c r="AU217" s="198" t="s">
        <v>82</v>
      </c>
      <c r="AV217" s="12" t="s">
        <v>82</v>
      </c>
      <c r="AW217" s="12" t="s">
        <v>35</v>
      </c>
      <c r="AX217" s="12" t="s">
        <v>72</v>
      </c>
      <c r="AY217" s="198" t="s">
        <v>144</v>
      </c>
    </row>
    <row r="218" spans="2:51" s="12" customFormat="1">
      <c r="B218" s="197"/>
      <c r="D218" s="186" t="s">
        <v>156</v>
      </c>
      <c r="E218" s="198" t="s">
        <v>5</v>
      </c>
      <c r="F218" s="199" t="s">
        <v>232</v>
      </c>
      <c r="H218" s="200">
        <v>-2.8180000000000001</v>
      </c>
      <c r="I218" s="201"/>
      <c r="L218" s="197"/>
      <c r="M218" s="202"/>
      <c r="N218" s="203"/>
      <c r="O218" s="203"/>
      <c r="P218" s="203"/>
      <c r="Q218" s="203"/>
      <c r="R218" s="203"/>
      <c r="S218" s="203"/>
      <c r="T218" s="204"/>
      <c r="AT218" s="198" t="s">
        <v>156</v>
      </c>
      <c r="AU218" s="198" t="s">
        <v>82</v>
      </c>
      <c r="AV218" s="12" t="s">
        <v>82</v>
      </c>
      <c r="AW218" s="12" t="s">
        <v>35</v>
      </c>
      <c r="AX218" s="12" t="s">
        <v>72</v>
      </c>
      <c r="AY218" s="198" t="s">
        <v>144</v>
      </c>
    </row>
    <row r="219" spans="2:51" s="12" customFormat="1">
      <c r="B219" s="197"/>
      <c r="D219" s="186" t="s">
        <v>156</v>
      </c>
      <c r="E219" s="198" t="s">
        <v>5</v>
      </c>
      <c r="F219" s="199" t="s">
        <v>233</v>
      </c>
      <c r="H219" s="200">
        <v>-2.8180000000000001</v>
      </c>
      <c r="I219" s="201"/>
      <c r="L219" s="197"/>
      <c r="M219" s="202"/>
      <c r="N219" s="203"/>
      <c r="O219" s="203"/>
      <c r="P219" s="203"/>
      <c r="Q219" s="203"/>
      <c r="R219" s="203"/>
      <c r="S219" s="203"/>
      <c r="T219" s="204"/>
      <c r="AT219" s="198" t="s">
        <v>156</v>
      </c>
      <c r="AU219" s="198" t="s">
        <v>82</v>
      </c>
      <c r="AV219" s="12" t="s">
        <v>82</v>
      </c>
      <c r="AW219" s="12" t="s">
        <v>35</v>
      </c>
      <c r="AX219" s="12" t="s">
        <v>72</v>
      </c>
      <c r="AY219" s="198" t="s">
        <v>144</v>
      </c>
    </row>
    <row r="220" spans="2:51" s="12" customFormat="1">
      <c r="B220" s="197"/>
      <c r="D220" s="186" t="s">
        <v>156</v>
      </c>
      <c r="E220" s="198" t="s">
        <v>5</v>
      </c>
      <c r="F220" s="199" t="s">
        <v>234</v>
      </c>
      <c r="H220" s="200">
        <v>-0.99</v>
      </c>
      <c r="I220" s="201"/>
      <c r="L220" s="197"/>
      <c r="M220" s="202"/>
      <c r="N220" s="203"/>
      <c r="O220" s="203"/>
      <c r="P220" s="203"/>
      <c r="Q220" s="203"/>
      <c r="R220" s="203"/>
      <c r="S220" s="203"/>
      <c r="T220" s="204"/>
      <c r="AT220" s="198" t="s">
        <v>156</v>
      </c>
      <c r="AU220" s="198" t="s">
        <v>82</v>
      </c>
      <c r="AV220" s="12" t="s">
        <v>82</v>
      </c>
      <c r="AW220" s="12" t="s">
        <v>35</v>
      </c>
      <c r="AX220" s="12" t="s">
        <v>72</v>
      </c>
      <c r="AY220" s="198" t="s">
        <v>144</v>
      </c>
    </row>
    <row r="221" spans="2:51" s="12" customFormat="1">
      <c r="B221" s="197"/>
      <c r="D221" s="186" t="s">
        <v>156</v>
      </c>
      <c r="E221" s="198" t="s">
        <v>5</v>
      </c>
      <c r="F221" s="199" t="s">
        <v>235</v>
      </c>
      <c r="H221" s="200">
        <v>-9.92</v>
      </c>
      <c r="I221" s="201"/>
      <c r="L221" s="197"/>
      <c r="M221" s="202"/>
      <c r="N221" s="203"/>
      <c r="O221" s="203"/>
      <c r="P221" s="203"/>
      <c r="Q221" s="203"/>
      <c r="R221" s="203"/>
      <c r="S221" s="203"/>
      <c r="T221" s="204"/>
      <c r="AT221" s="198" t="s">
        <v>156</v>
      </c>
      <c r="AU221" s="198" t="s">
        <v>82</v>
      </c>
      <c r="AV221" s="12" t="s">
        <v>82</v>
      </c>
      <c r="AW221" s="12" t="s">
        <v>35</v>
      </c>
      <c r="AX221" s="12" t="s">
        <v>72</v>
      </c>
      <c r="AY221" s="198" t="s">
        <v>144</v>
      </c>
    </row>
    <row r="222" spans="2:51" s="12" customFormat="1">
      <c r="B222" s="197"/>
      <c r="D222" s="186" t="s">
        <v>156</v>
      </c>
      <c r="E222" s="198" t="s">
        <v>5</v>
      </c>
      <c r="F222" s="199" t="s">
        <v>236</v>
      </c>
      <c r="H222" s="200">
        <v>-13.87</v>
      </c>
      <c r="I222" s="201"/>
      <c r="L222" s="197"/>
      <c r="M222" s="202"/>
      <c r="N222" s="203"/>
      <c r="O222" s="203"/>
      <c r="P222" s="203"/>
      <c r="Q222" s="203"/>
      <c r="R222" s="203"/>
      <c r="S222" s="203"/>
      <c r="T222" s="204"/>
      <c r="AT222" s="198" t="s">
        <v>156</v>
      </c>
      <c r="AU222" s="198" t="s">
        <v>82</v>
      </c>
      <c r="AV222" s="12" t="s">
        <v>82</v>
      </c>
      <c r="AW222" s="12" t="s">
        <v>35</v>
      </c>
      <c r="AX222" s="12" t="s">
        <v>72</v>
      </c>
      <c r="AY222" s="198" t="s">
        <v>144</v>
      </c>
    </row>
    <row r="223" spans="2:51" s="11" customFormat="1">
      <c r="B223" s="190"/>
      <c r="D223" s="186" t="s">
        <v>156</v>
      </c>
      <c r="E223" s="191" t="s">
        <v>5</v>
      </c>
      <c r="F223" s="192" t="s">
        <v>237</v>
      </c>
      <c r="H223" s="191" t="s">
        <v>5</v>
      </c>
      <c r="I223" s="193"/>
      <c r="L223" s="190"/>
      <c r="M223" s="194"/>
      <c r="N223" s="195"/>
      <c r="O223" s="195"/>
      <c r="P223" s="195"/>
      <c r="Q223" s="195"/>
      <c r="R223" s="195"/>
      <c r="S223" s="195"/>
      <c r="T223" s="196"/>
      <c r="AT223" s="191" t="s">
        <v>156</v>
      </c>
      <c r="AU223" s="191" t="s">
        <v>82</v>
      </c>
      <c r="AV223" s="11" t="s">
        <v>80</v>
      </c>
      <c r="AW223" s="11" t="s">
        <v>35</v>
      </c>
      <c r="AX223" s="11" t="s">
        <v>72</v>
      </c>
      <c r="AY223" s="191" t="s">
        <v>144</v>
      </c>
    </row>
    <row r="224" spans="2:51" s="12" customFormat="1">
      <c r="B224" s="197"/>
      <c r="D224" s="186" t="s">
        <v>156</v>
      </c>
      <c r="E224" s="198" t="s">
        <v>5</v>
      </c>
      <c r="F224" s="199" t="s">
        <v>238</v>
      </c>
      <c r="H224" s="200">
        <v>-97.02</v>
      </c>
      <c r="I224" s="201"/>
      <c r="L224" s="197"/>
      <c r="M224" s="202"/>
      <c r="N224" s="203"/>
      <c r="O224" s="203"/>
      <c r="P224" s="203"/>
      <c r="Q224" s="203"/>
      <c r="R224" s="203"/>
      <c r="S224" s="203"/>
      <c r="T224" s="204"/>
      <c r="AT224" s="198" t="s">
        <v>156</v>
      </c>
      <c r="AU224" s="198" t="s">
        <v>82</v>
      </c>
      <c r="AV224" s="12" t="s">
        <v>82</v>
      </c>
      <c r="AW224" s="12" t="s">
        <v>35</v>
      </c>
      <c r="AX224" s="12" t="s">
        <v>72</v>
      </c>
      <c r="AY224" s="198" t="s">
        <v>144</v>
      </c>
    </row>
    <row r="225" spans="2:51" s="12" customFormat="1">
      <c r="B225" s="197"/>
      <c r="D225" s="186" t="s">
        <v>156</v>
      </c>
      <c r="E225" s="198" t="s">
        <v>5</v>
      </c>
      <c r="F225" s="199" t="s">
        <v>239</v>
      </c>
      <c r="H225" s="200">
        <v>-8.64</v>
      </c>
      <c r="I225" s="201"/>
      <c r="L225" s="197"/>
      <c r="M225" s="202"/>
      <c r="N225" s="203"/>
      <c r="O225" s="203"/>
      <c r="P225" s="203"/>
      <c r="Q225" s="203"/>
      <c r="R225" s="203"/>
      <c r="S225" s="203"/>
      <c r="T225" s="204"/>
      <c r="AT225" s="198" t="s">
        <v>156</v>
      </c>
      <c r="AU225" s="198" t="s">
        <v>82</v>
      </c>
      <c r="AV225" s="12" t="s">
        <v>82</v>
      </c>
      <c r="AW225" s="12" t="s">
        <v>35</v>
      </c>
      <c r="AX225" s="12" t="s">
        <v>72</v>
      </c>
      <c r="AY225" s="198" t="s">
        <v>144</v>
      </c>
    </row>
    <row r="226" spans="2:51" s="12" customFormat="1">
      <c r="B226" s="197"/>
      <c r="D226" s="186" t="s">
        <v>156</v>
      </c>
      <c r="E226" s="198" t="s">
        <v>5</v>
      </c>
      <c r="F226" s="199" t="s">
        <v>240</v>
      </c>
      <c r="H226" s="200">
        <v>-0.24</v>
      </c>
      <c r="I226" s="201"/>
      <c r="L226" s="197"/>
      <c r="M226" s="202"/>
      <c r="N226" s="203"/>
      <c r="O226" s="203"/>
      <c r="P226" s="203"/>
      <c r="Q226" s="203"/>
      <c r="R226" s="203"/>
      <c r="S226" s="203"/>
      <c r="T226" s="204"/>
      <c r="AT226" s="198" t="s">
        <v>156</v>
      </c>
      <c r="AU226" s="198" t="s">
        <v>82</v>
      </c>
      <c r="AV226" s="12" t="s">
        <v>82</v>
      </c>
      <c r="AW226" s="12" t="s">
        <v>35</v>
      </c>
      <c r="AX226" s="12" t="s">
        <v>72</v>
      </c>
      <c r="AY226" s="198" t="s">
        <v>144</v>
      </c>
    </row>
    <row r="227" spans="2:51" s="14" customFormat="1">
      <c r="B227" s="223"/>
      <c r="D227" s="186" t="s">
        <v>156</v>
      </c>
      <c r="E227" s="224" t="s">
        <v>5</v>
      </c>
      <c r="F227" s="225" t="s">
        <v>241</v>
      </c>
      <c r="H227" s="226">
        <v>539.68399999999997</v>
      </c>
      <c r="I227" s="227"/>
      <c r="L227" s="223"/>
      <c r="M227" s="228"/>
      <c r="N227" s="229"/>
      <c r="O227" s="229"/>
      <c r="P227" s="229"/>
      <c r="Q227" s="229"/>
      <c r="R227" s="229"/>
      <c r="S227" s="229"/>
      <c r="T227" s="230"/>
      <c r="AT227" s="224" t="s">
        <v>156</v>
      </c>
      <c r="AU227" s="224" t="s">
        <v>82</v>
      </c>
      <c r="AV227" s="14" t="s">
        <v>145</v>
      </c>
      <c r="AW227" s="14" t="s">
        <v>35</v>
      </c>
      <c r="AX227" s="14" t="s">
        <v>72</v>
      </c>
      <c r="AY227" s="224" t="s">
        <v>144</v>
      </c>
    </row>
    <row r="228" spans="2:51" s="11" customFormat="1">
      <c r="B228" s="190"/>
      <c r="D228" s="186" t="s">
        <v>156</v>
      </c>
      <c r="E228" s="191" t="s">
        <v>5</v>
      </c>
      <c r="F228" s="192" t="s">
        <v>242</v>
      </c>
      <c r="H228" s="191" t="s">
        <v>5</v>
      </c>
      <c r="I228" s="193"/>
      <c r="L228" s="190"/>
      <c r="M228" s="194"/>
      <c r="N228" s="195"/>
      <c r="O228" s="195"/>
      <c r="P228" s="195"/>
      <c r="Q228" s="195"/>
      <c r="R228" s="195"/>
      <c r="S228" s="195"/>
      <c r="T228" s="196"/>
      <c r="AT228" s="191" t="s">
        <v>156</v>
      </c>
      <c r="AU228" s="191" t="s">
        <v>82</v>
      </c>
      <c r="AV228" s="11" t="s">
        <v>80</v>
      </c>
      <c r="AW228" s="11" t="s">
        <v>35</v>
      </c>
      <c r="AX228" s="11" t="s">
        <v>72</v>
      </c>
      <c r="AY228" s="191" t="s">
        <v>144</v>
      </c>
    </row>
    <row r="229" spans="2:51" s="11" customFormat="1">
      <c r="B229" s="190"/>
      <c r="D229" s="186" t="s">
        <v>156</v>
      </c>
      <c r="E229" s="191" t="s">
        <v>5</v>
      </c>
      <c r="F229" s="192" t="s">
        <v>229</v>
      </c>
      <c r="H229" s="191" t="s">
        <v>5</v>
      </c>
      <c r="I229" s="193"/>
      <c r="L229" s="190"/>
      <c r="M229" s="194"/>
      <c r="N229" s="195"/>
      <c r="O229" s="195"/>
      <c r="P229" s="195"/>
      <c r="Q229" s="195"/>
      <c r="R229" s="195"/>
      <c r="S229" s="195"/>
      <c r="T229" s="196"/>
      <c r="AT229" s="191" t="s">
        <v>156</v>
      </c>
      <c r="AU229" s="191" t="s">
        <v>82</v>
      </c>
      <c r="AV229" s="11" t="s">
        <v>80</v>
      </c>
      <c r="AW229" s="11" t="s">
        <v>35</v>
      </c>
      <c r="AX229" s="11" t="s">
        <v>72</v>
      </c>
      <c r="AY229" s="191" t="s">
        <v>144</v>
      </c>
    </row>
    <row r="230" spans="2:51" s="12" customFormat="1">
      <c r="B230" s="197"/>
      <c r="D230" s="186" t="s">
        <v>156</v>
      </c>
      <c r="E230" s="198" t="s">
        <v>5</v>
      </c>
      <c r="F230" s="199" t="s">
        <v>243</v>
      </c>
      <c r="H230" s="200">
        <v>8.16</v>
      </c>
      <c r="I230" s="201"/>
      <c r="L230" s="197"/>
      <c r="M230" s="202"/>
      <c r="N230" s="203"/>
      <c r="O230" s="203"/>
      <c r="P230" s="203"/>
      <c r="Q230" s="203"/>
      <c r="R230" s="203"/>
      <c r="S230" s="203"/>
      <c r="T230" s="204"/>
      <c r="AT230" s="198" t="s">
        <v>156</v>
      </c>
      <c r="AU230" s="198" t="s">
        <v>82</v>
      </c>
      <c r="AV230" s="12" t="s">
        <v>82</v>
      </c>
      <c r="AW230" s="12" t="s">
        <v>35</v>
      </c>
      <c r="AX230" s="12" t="s">
        <v>72</v>
      </c>
      <c r="AY230" s="198" t="s">
        <v>144</v>
      </c>
    </row>
    <row r="231" spans="2:51" s="12" customFormat="1">
      <c r="B231" s="197"/>
      <c r="D231" s="186" t="s">
        <v>156</v>
      </c>
      <c r="E231" s="198" t="s">
        <v>5</v>
      </c>
      <c r="F231" s="199" t="s">
        <v>244</v>
      </c>
      <c r="H231" s="200">
        <v>2.94</v>
      </c>
      <c r="I231" s="201"/>
      <c r="L231" s="197"/>
      <c r="M231" s="202"/>
      <c r="N231" s="203"/>
      <c r="O231" s="203"/>
      <c r="P231" s="203"/>
      <c r="Q231" s="203"/>
      <c r="R231" s="203"/>
      <c r="S231" s="203"/>
      <c r="T231" s="204"/>
      <c r="AT231" s="198" t="s">
        <v>156</v>
      </c>
      <c r="AU231" s="198" t="s">
        <v>82</v>
      </c>
      <c r="AV231" s="12" t="s">
        <v>82</v>
      </c>
      <c r="AW231" s="12" t="s">
        <v>35</v>
      </c>
      <c r="AX231" s="12" t="s">
        <v>72</v>
      </c>
      <c r="AY231" s="198" t="s">
        <v>144</v>
      </c>
    </row>
    <row r="232" spans="2:51" s="12" customFormat="1">
      <c r="B232" s="197"/>
      <c r="D232" s="186" t="s">
        <v>156</v>
      </c>
      <c r="E232" s="198" t="s">
        <v>5</v>
      </c>
      <c r="F232" s="199" t="s">
        <v>245</v>
      </c>
      <c r="H232" s="200">
        <v>2.16</v>
      </c>
      <c r="I232" s="201"/>
      <c r="L232" s="197"/>
      <c r="M232" s="202"/>
      <c r="N232" s="203"/>
      <c r="O232" s="203"/>
      <c r="P232" s="203"/>
      <c r="Q232" s="203"/>
      <c r="R232" s="203"/>
      <c r="S232" s="203"/>
      <c r="T232" s="204"/>
      <c r="AT232" s="198" t="s">
        <v>156</v>
      </c>
      <c r="AU232" s="198" t="s">
        <v>82</v>
      </c>
      <c r="AV232" s="12" t="s">
        <v>82</v>
      </c>
      <c r="AW232" s="12" t="s">
        <v>35</v>
      </c>
      <c r="AX232" s="12" t="s">
        <v>72</v>
      </c>
      <c r="AY232" s="198" t="s">
        <v>144</v>
      </c>
    </row>
    <row r="233" spans="2:51" s="12" customFormat="1">
      <c r="B233" s="197"/>
      <c r="D233" s="186" t="s">
        <v>156</v>
      </c>
      <c r="E233" s="198" t="s">
        <v>5</v>
      </c>
      <c r="F233" s="199" t="s">
        <v>246</v>
      </c>
      <c r="H233" s="200">
        <v>2.16</v>
      </c>
      <c r="I233" s="201"/>
      <c r="L233" s="197"/>
      <c r="M233" s="202"/>
      <c r="N233" s="203"/>
      <c r="O233" s="203"/>
      <c r="P233" s="203"/>
      <c r="Q233" s="203"/>
      <c r="R233" s="203"/>
      <c r="S233" s="203"/>
      <c r="T233" s="204"/>
      <c r="AT233" s="198" t="s">
        <v>156</v>
      </c>
      <c r="AU233" s="198" t="s">
        <v>82</v>
      </c>
      <c r="AV233" s="12" t="s">
        <v>82</v>
      </c>
      <c r="AW233" s="12" t="s">
        <v>35</v>
      </c>
      <c r="AX233" s="12" t="s">
        <v>72</v>
      </c>
      <c r="AY233" s="198" t="s">
        <v>144</v>
      </c>
    </row>
    <row r="234" spans="2:51" s="12" customFormat="1">
      <c r="B234" s="197"/>
      <c r="D234" s="186" t="s">
        <v>156</v>
      </c>
      <c r="E234" s="198" t="s">
        <v>5</v>
      </c>
      <c r="F234" s="199" t="s">
        <v>247</v>
      </c>
      <c r="H234" s="200">
        <v>1.74</v>
      </c>
      <c r="I234" s="201"/>
      <c r="L234" s="197"/>
      <c r="M234" s="202"/>
      <c r="N234" s="203"/>
      <c r="O234" s="203"/>
      <c r="P234" s="203"/>
      <c r="Q234" s="203"/>
      <c r="R234" s="203"/>
      <c r="S234" s="203"/>
      <c r="T234" s="204"/>
      <c r="AT234" s="198" t="s">
        <v>156</v>
      </c>
      <c r="AU234" s="198" t="s">
        <v>82</v>
      </c>
      <c r="AV234" s="12" t="s">
        <v>82</v>
      </c>
      <c r="AW234" s="12" t="s">
        <v>35</v>
      </c>
      <c r="AX234" s="12" t="s">
        <v>72</v>
      </c>
      <c r="AY234" s="198" t="s">
        <v>144</v>
      </c>
    </row>
    <row r="235" spans="2:51" s="12" customFormat="1">
      <c r="B235" s="197"/>
      <c r="D235" s="186" t="s">
        <v>156</v>
      </c>
      <c r="E235" s="198" t="s">
        <v>5</v>
      </c>
      <c r="F235" s="199" t="s">
        <v>248</v>
      </c>
      <c r="H235" s="200">
        <v>4.7</v>
      </c>
      <c r="I235" s="201"/>
      <c r="L235" s="197"/>
      <c r="M235" s="202"/>
      <c r="N235" s="203"/>
      <c r="O235" s="203"/>
      <c r="P235" s="203"/>
      <c r="Q235" s="203"/>
      <c r="R235" s="203"/>
      <c r="S235" s="203"/>
      <c r="T235" s="204"/>
      <c r="AT235" s="198" t="s">
        <v>156</v>
      </c>
      <c r="AU235" s="198" t="s">
        <v>82</v>
      </c>
      <c r="AV235" s="12" t="s">
        <v>82</v>
      </c>
      <c r="AW235" s="12" t="s">
        <v>35</v>
      </c>
      <c r="AX235" s="12" t="s">
        <v>72</v>
      </c>
      <c r="AY235" s="198" t="s">
        <v>144</v>
      </c>
    </row>
    <row r="236" spans="2:51" s="12" customFormat="1">
      <c r="B236" s="197"/>
      <c r="D236" s="186" t="s">
        <v>156</v>
      </c>
      <c r="E236" s="198" t="s">
        <v>5</v>
      </c>
      <c r="F236" s="199" t="s">
        <v>249</v>
      </c>
      <c r="H236" s="200">
        <v>5.55</v>
      </c>
      <c r="I236" s="201"/>
      <c r="L236" s="197"/>
      <c r="M236" s="202"/>
      <c r="N236" s="203"/>
      <c r="O236" s="203"/>
      <c r="P236" s="203"/>
      <c r="Q236" s="203"/>
      <c r="R236" s="203"/>
      <c r="S236" s="203"/>
      <c r="T236" s="204"/>
      <c r="AT236" s="198" t="s">
        <v>156</v>
      </c>
      <c r="AU236" s="198" t="s">
        <v>82</v>
      </c>
      <c r="AV236" s="12" t="s">
        <v>82</v>
      </c>
      <c r="AW236" s="12" t="s">
        <v>35</v>
      </c>
      <c r="AX236" s="12" t="s">
        <v>72</v>
      </c>
      <c r="AY236" s="198" t="s">
        <v>144</v>
      </c>
    </row>
    <row r="237" spans="2:51" s="11" customFormat="1">
      <c r="B237" s="190"/>
      <c r="D237" s="186" t="s">
        <v>156</v>
      </c>
      <c r="E237" s="191" t="s">
        <v>5</v>
      </c>
      <c r="F237" s="192" t="s">
        <v>237</v>
      </c>
      <c r="H237" s="191" t="s">
        <v>5</v>
      </c>
      <c r="I237" s="193"/>
      <c r="L237" s="190"/>
      <c r="M237" s="194"/>
      <c r="N237" s="195"/>
      <c r="O237" s="195"/>
      <c r="P237" s="195"/>
      <c r="Q237" s="195"/>
      <c r="R237" s="195"/>
      <c r="S237" s="195"/>
      <c r="T237" s="196"/>
      <c r="AT237" s="191" t="s">
        <v>156</v>
      </c>
      <c r="AU237" s="191" t="s">
        <v>82</v>
      </c>
      <c r="AV237" s="11" t="s">
        <v>80</v>
      </c>
      <c r="AW237" s="11" t="s">
        <v>35</v>
      </c>
      <c r="AX237" s="11" t="s">
        <v>72</v>
      </c>
      <c r="AY237" s="191" t="s">
        <v>144</v>
      </c>
    </row>
    <row r="238" spans="2:51" s="12" customFormat="1">
      <c r="B238" s="197"/>
      <c r="D238" s="186" t="s">
        <v>156</v>
      </c>
      <c r="E238" s="198" t="s">
        <v>5</v>
      </c>
      <c r="F238" s="199" t="s">
        <v>250</v>
      </c>
      <c r="H238" s="200">
        <v>47.46</v>
      </c>
      <c r="I238" s="201"/>
      <c r="L238" s="197"/>
      <c r="M238" s="202"/>
      <c r="N238" s="203"/>
      <c r="O238" s="203"/>
      <c r="P238" s="203"/>
      <c r="Q238" s="203"/>
      <c r="R238" s="203"/>
      <c r="S238" s="203"/>
      <c r="T238" s="204"/>
      <c r="AT238" s="198" t="s">
        <v>156</v>
      </c>
      <c r="AU238" s="198" t="s">
        <v>82</v>
      </c>
      <c r="AV238" s="12" t="s">
        <v>82</v>
      </c>
      <c r="AW238" s="12" t="s">
        <v>35</v>
      </c>
      <c r="AX238" s="12" t="s">
        <v>72</v>
      </c>
      <c r="AY238" s="198" t="s">
        <v>144</v>
      </c>
    </row>
    <row r="239" spans="2:51" s="12" customFormat="1">
      <c r="B239" s="197"/>
      <c r="D239" s="186" t="s">
        <v>156</v>
      </c>
      <c r="E239" s="198" t="s">
        <v>5</v>
      </c>
      <c r="F239" s="199" t="s">
        <v>251</v>
      </c>
      <c r="H239" s="200">
        <v>6.12</v>
      </c>
      <c r="I239" s="201"/>
      <c r="L239" s="197"/>
      <c r="M239" s="202"/>
      <c r="N239" s="203"/>
      <c r="O239" s="203"/>
      <c r="P239" s="203"/>
      <c r="Q239" s="203"/>
      <c r="R239" s="203"/>
      <c r="S239" s="203"/>
      <c r="T239" s="204"/>
      <c r="AT239" s="198" t="s">
        <v>156</v>
      </c>
      <c r="AU239" s="198" t="s">
        <v>82</v>
      </c>
      <c r="AV239" s="12" t="s">
        <v>82</v>
      </c>
      <c r="AW239" s="12" t="s">
        <v>35</v>
      </c>
      <c r="AX239" s="12" t="s">
        <v>72</v>
      </c>
      <c r="AY239" s="198" t="s">
        <v>144</v>
      </c>
    </row>
    <row r="240" spans="2:51" s="12" customFormat="1">
      <c r="B240" s="197"/>
      <c r="D240" s="186" t="s">
        <v>156</v>
      </c>
      <c r="E240" s="198" t="s">
        <v>5</v>
      </c>
      <c r="F240" s="199" t="s">
        <v>252</v>
      </c>
      <c r="H240" s="200">
        <v>4.32</v>
      </c>
      <c r="I240" s="201"/>
      <c r="L240" s="197"/>
      <c r="M240" s="202"/>
      <c r="N240" s="203"/>
      <c r="O240" s="203"/>
      <c r="P240" s="203"/>
      <c r="Q240" s="203"/>
      <c r="R240" s="203"/>
      <c r="S240" s="203"/>
      <c r="T240" s="204"/>
      <c r="AT240" s="198" t="s">
        <v>156</v>
      </c>
      <c r="AU240" s="198" t="s">
        <v>82</v>
      </c>
      <c r="AV240" s="12" t="s">
        <v>82</v>
      </c>
      <c r="AW240" s="12" t="s">
        <v>35</v>
      </c>
      <c r="AX240" s="12" t="s">
        <v>72</v>
      </c>
      <c r="AY240" s="198" t="s">
        <v>144</v>
      </c>
    </row>
    <row r="241" spans="2:65" s="13" customFormat="1">
      <c r="B241" s="205"/>
      <c r="D241" s="186" t="s">
        <v>156</v>
      </c>
      <c r="E241" s="206" t="s">
        <v>5</v>
      </c>
      <c r="F241" s="207" t="s">
        <v>160</v>
      </c>
      <c r="H241" s="208">
        <v>624.99400000000003</v>
      </c>
      <c r="I241" s="209"/>
      <c r="L241" s="205"/>
      <c r="M241" s="210"/>
      <c r="N241" s="211"/>
      <c r="O241" s="211"/>
      <c r="P241" s="211"/>
      <c r="Q241" s="211"/>
      <c r="R241" s="211"/>
      <c r="S241" s="211"/>
      <c r="T241" s="212"/>
      <c r="AT241" s="206" t="s">
        <v>156</v>
      </c>
      <c r="AU241" s="206" t="s">
        <v>82</v>
      </c>
      <c r="AV241" s="13" t="s">
        <v>152</v>
      </c>
      <c r="AW241" s="13" t="s">
        <v>35</v>
      </c>
      <c r="AX241" s="13" t="s">
        <v>80</v>
      </c>
      <c r="AY241" s="206" t="s">
        <v>144</v>
      </c>
    </row>
    <row r="242" spans="2:65" s="1" customFormat="1" ht="25.5" customHeight="1">
      <c r="B242" s="173"/>
      <c r="C242" s="174" t="s">
        <v>258</v>
      </c>
      <c r="D242" s="174" t="s">
        <v>147</v>
      </c>
      <c r="E242" s="175" t="s">
        <v>259</v>
      </c>
      <c r="F242" s="176" t="s">
        <v>260</v>
      </c>
      <c r="G242" s="177" t="s">
        <v>184</v>
      </c>
      <c r="H242" s="178">
        <v>1874.982</v>
      </c>
      <c r="I242" s="179"/>
      <c r="J242" s="180">
        <f>ROUND(I242*H242,2)</f>
        <v>0</v>
      </c>
      <c r="K242" s="176" t="s">
        <v>151</v>
      </c>
      <c r="L242" s="41"/>
      <c r="M242" s="181" t="s">
        <v>5</v>
      </c>
      <c r="N242" s="182" t="s">
        <v>43</v>
      </c>
      <c r="O242" s="42"/>
      <c r="P242" s="183">
        <f>O242*H242</f>
        <v>0</v>
      </c>
      <c r="Q242" s="183">
        <v>7.9000000000000008E-3</v>
      </c>
      <c r="R242" s="183">
        <f>Q242*H242</f>
        <v>14.812357800000001</v>
      </c>
      <c r="S242" s="183">
        <v>0</v>
      </c>
      <c r="T242" s="184">
        <f>S242*H242</f>
        <v>0</v>
      </c>
      <c r="AR242" s="24" t="s">
        <v>152</v>
      </c>
      <c r="AT242" s="24" t="s">
        <v>147</v>
      </c>
      <c r="AU242" s="24" t="s">
        <v>82</v>
      </c>
      <c r="AY242" s="24" t="s">
        <v>144</v>
      </c>
      <c r="BE242" s="185">
        <f>IF(N242="základní",J242,0)</f>
        <v>0</v>
      </c>
      <c r="BF242" s="185">
        <f>IF(N242="snížená",J242,0)</f>
        <v>0</v>
      </c>
      <c r="BG242" s="185">
        <f>IF(N242="zákl. přenesená",J242,0)</f>
        <v>0</v>
      </c>
      <c r="BH242" s="185">
        <f>IF(N242="sníž. přenesená",J242,0)</f>
        <v>0</v>
      </c>
      <c r="BI242" s="185">
        <f>IF(N242="nulová",J242,0)</f>
        <v>0</v>
      </c>
      <c r="BJ242" s="24" t="s">
        <v>80</v>
      </c>
      <c r="BK242" s="185">
        <f>ROUND(I242*H242,2)</f>
        <v>0</v>
      </c>
      <c r="BL242" s="24" t="s">
        <v>152</v>
      </c>
      <c r="BM242" s="24" t="s">
        <v>261</v>
      </c>
    </row>
    <row r="243" spans="2:65" s="1" customFormat="1" ht="67.5">
      <c r="B243" s="41"/>
      <c r="D243" s="186" t="s">
        <v>154</v>
      </c>
      <c r="F243" s="187" t="s">
        <v>257</v>
      </c>
      <c r="I243" s="188"/>
      <c r="L243" s="41"/>
      <c r="M243" s="189"/>
      <c r="N243" s="42"/>
      <c r="O243" s="42"/>
      <c r="P243" s="42"/>
      <c r="Q243" s="42"/>
      <c r="R243" s="42"/>
      <c r="S243" s="42"/>
      <c r="T243" s="70"/>
      <c r="AT243" s="24" t="s">
        <v>154</v>
      </c>
      <c r="AU243" s="24" t="s">
        <v>82</v>
      </c>
    </row>
    <row r="244" spans="2:65" s="12" customFormat="1">
      <c r="B244" s="197"/>
      <c r="D244" s="186" t="s">
        <v>156</v>
      </c>
      <c r="F244" s="199" t="s">
        <v>262</v>
      </c>
      <c r="H244" s="200">
        <v>1874.982</v>
      </c>
      <c r="I244" s="201"/>
      <c r="L244" s="197"/>
      <c r="M244" s="202"/>
      <c r="N244" s="203"/>
      <c r="O244" s="203"/>
      <c r="P244" s="203"/>
      <c r="Q244" s="203"/>
      <c r="R244" s="203"/>
      <c r="S244" s="203"/>
      <c r="T244" s="204"/>
      <c r="AT244" s="198" t="s">
        <v>156</v>
      </c>
      <c r="AU244" s="198" t="s">
        <v>82</v>
      </c>
      <c r="AV244" s="12" t="s">
        <v>82</v>
      </c>
      <c r="AW244" s="12" t="s">
        <v>6</v>
      </c>
      <c r="AX244" s="12" t="s">
        <v>80</v>
      </c>
      <c r="AY244" s="198" t="s">
        <v>144</v>
      </c>
    </row>
    <row r="245" spans="2:65" s="1" customFormat="1" ht="25.5" customHeight="1">
      <c r="B245" s="173"/>
      <c r="C245" s="174" t="s">
        <v>11</v>
      </c>
      <c r="D245" s="174" t="s">
        <v>147</v>
      </c>
      <c r="E245" s="175" t="s">
        <v>263</v>
      </c>
      <c r="F245" s="176" t="s">
        <v>264</v>
      </c>
      <c r="G245" s="177" t="s">
        <v>184</v>
      </c>
      <c r="H245" s="178">
        <v>647.39</v>
      </c>
      <c r="I245" s="179"/>
      <c r="J245" s="180">
        <f>ROUND(I245*H245,2)</f>
        <v>0</v>
      </c>
      <c r="K245" s="176" t="s">
        <v>151</v>
      </c>
      <c r="L245" s="41"/>
      <c r="M245" s="181" t="s">
        <v>5</v>
      </c>
      <c r="N245" s="182" t="s">
        <v>43</v>
      </c>
      <c r="O245" s="42"/>
      <c r="P245" s="183">
        <f>O245*H245</f>
        <v>0</v>
      </c>
      <c r="Q245" s="183">
        <v>2.5999999999999998E-4</v>
      </c>
      <c r="R245" s="183">
        <f>Q245*H245</f>
        <v>0.16832139999999998</v>
      </c>
      <c r="S245" s="183">
        <v>0</v>
      </c>
      <c r="T245" s="184">
        <f>S245*H245</f>
        <v>0</v>
      </c>
      <c r="AR245" s="24" t="s">
        <v>152</v>
      </c>
      <c r="AT245" s="24" t="s">
        <v>147</v>
      </c>
      <c r="AU245" s="24" t="s">
        <v>82</v>
      </c>
      <c r="AY245" s="24" t="s">
        <v>144</v>
      </c>
      <c r="BE245" s="185">
        <f>IF(N245="základní",J245,0)</f>
        <v>0</v>
      </c>
      <c r="BF245" s="185">
        <f>IF(N245="snížená",J245,0)</f>
        <v>0</v>
      </c>
      <c r="BG245" s="185">
        <f>IF(N245="zákl. přenesená",J245,0)</f>
        <v>0</v>
      </c>
      <c r="BH245" s="185">
        <f>IF(N245="sníž. přenesená",J245,0)</f>
        <v>0</v>
      </c>
      <c r="BI245" s="185">
        <f>IF(N245="nulová",J245,0)</f>
        <v>0</v>
      </c>
      <c r="BJ245" s="24" t="s">
        <v>80</v>
      </c>
      <c r="BK245" s="185">
        <f>ROUND(I245*H245,2)</f>
        <v>0</v>
      </c>
      <c r="BL245" s="24" t="s">
        <v>152</v>
      </c>
      <c r="BM245" s="24" t="s">
        <v>265</v>
      </c>
    </row>
    <row r="246" spans="2:65" s="11" customFormat="1">
      <c r="B246" s="190"/>
      <c r="D246" s="186" t="s">
        <v>156</v>
      </c>
      <c r="E246" s="191" t="s">
        <v>5</v>
      </c>
      <c r="F246" s="192" t="s">
        <v>157</v>
      </c>
      <c r="H246" s="191" t="s">
        <v>5</v>
      </c>
      <c r="I246" s="193"/>
      <c r="L246" s="190"/>
      <c r="M246" s="194"/>
      <c r="N246" s="195"/>
      <c r="O246" s="195"/>
      <c r="P246" s="195"/>
      <c r="Q246" s="195"/>
      <c r="R246" s="195"/>
      <c r="S246" s="195"/>
      <c r="T246" s="196"/>
      <c r="AT246" s="191" t="s">
        <v>156</v>
      </c>
      <c r="AU246" s="191" t="s">
        <v>82</v>
      </c>
      <c r="AV246" s="11" t="s">
        <v>80</v>
      </c>
      <c r="AW246" s="11" t="s">
        <v>35</v>
      </c>
      <c r="AX246" s="11" t="s">
        <v>72</v>
      </c>
      <c r="AY246" s="191" t="s">
        <v>144</v>
      </c>
    </row>
    <row r="247" spans="2:65" s="11" customFormat="1">
      <c r="B247" s="190"/>
      <c r="D247" s="186" t="s">
        <v>156</v>
      </c>
      <c r="E247" s="191" t="s">
        <v>5</v>
      </c>
      <c r="F247" s="192" t="s">
        <v>158</v>
      </c>
      <c r="H247" s="191" t="s">
        <v>5</v>
      </c>
      <c r="I247" s="193"/>
      <c r="L247" s="190"/>
      <c r="M247" s="194"/>
      <c r="N247" s="195"/>
      <c r="O247" s="195"/>
      <c r="P247" s="195"/>
      <c r="Q247" s="195"/>
      <c r="R247" s="195"/>
      <c r="S247" s="195"/>
      <c r="T247" s="196"/>
      <c r="AT247" s="191" t="s">
        <v>156</v>
      </c>
      <c r="AU247" s="191" t="s">
        <v>82</v>
      </c>
      <c r="AV247" s="11" t="s">
        <v>80</v>
      </c>
      <c r="AW247" s="11" t="s">
        <v>35</v>
      </c>
      <c r="AX247" s="11" t="s">
        <v>72</v>
      </c>
      <c r="AY247" s="191" t="s">
        <v>144</v>
      </c>
    </row>
    <row r="248" spans="2:65" s="11" customFormat="1">
      <c r="B248" s="190"/>
      <c r="D248" s="186" t="s">
        <v>156</v>
      </c>
      <c r="E248" s="191" t="s">
        <v>5</v>
      </c>
      <c r="F248" s="192" t="s">
        <v>223</v>
      </c>
      <c r="H248" s="191" t="s">
        <v>5</v>
      </c>
      <c r="I248" s="193"/>
      <c r="L248" s="190"/>
      <c r="M248" s="194"/>
      <c r="N248" s="195"/>
      <c r="O248" s="195"/>
      <c r="P248" s="195"/>
      <c r="Q248" s="195"/>
      <c r="R248" s="195"/>
      <c r="S248" s="195"/>
      <c r="T248" s="196"/>
      <c r="AT248" s="191" t="s">
        <v>156</v>
      </c>
      <c r="AU248" s="191" t="s">
        <v>82</v>
      </c>
      <c r="AV248" s="11" t="s">
        <v>80</v>
      </c>
      <c r="AW248" s="11" t="s">
        <v>35</v>
      </c>
      <c r="AX248" s="11" t="s">
        <v>72</v>
      </c>
      <c r="AY248" s="191" t="s">
        <v>144</v>
      </c>
    </row>
    <row r="249" spans="2:65" s="11" customFormat="1">
      <c r="B249" s="190"/>
      <c r="D249" s="186" t="s">
        <v>156</v>
      </c>
      <c r="E249" s="191" t="s">
        <v>5</v>
      </c>
      <c r="F249" s="192" t="s">
        <v>224</v>
      </c>
      <c r="H249" s="191" t="s">
        <v>5</v>
      </c>
      <c r="I249" s="193"/>
      <c r="L249" s="190"/>
      <c r="M249" s="194"/>
      <c r="N249" s="195"/>
      <c r="O249" s="195"/>
      <c r="P249" s="195"/>
      <c r="Q249" s="195"/>
      <c r="R249" s="195"/>
      <c r="S249" s="195"/>
      <c r="T249" s="196"/>
      <c r="AT249" s="191" t="s">
        <v>156</v>
      </c>
      <c r="AU249" s="191" t="s">
        <v>82</v>
      </c>
      <c r="AV249" s="11" t="s">
        <v>80</v>
      </c>
      <c r="AW249" s="11" t="s">
        <v>35</v>
      </c>
      <c r="AX249" s="11" t="s">
        <v>72</v>
      </c>
      <c r="AY249" s="191" t="s">
        <v>144</v>
      </c>
    </row>
    <row r="250" spans="2:65" s="11" customFormat="1">
      <c r="B250" s="190"/>
      <c r="D250" s="186" t="s">
        <v>156</v>
      </c>
      <c r="E250" s="191" t="s">
        <v>5</v>
      </c>
      <c r="F250" s="192" t="s">
        <v>225</v>
      </c>
      <c r="H250" s="191" t="s">
        <v>5</v>
      </c>
      <c r="I250" s="193"/>
      <c r="L250" s="190"/>
      <c r="M250" s="194"/>
      <c r="N250" s="195"/>
      <c r="O250" s="195"/>
      <c r="P250" s="195"/>
      <c r="Q250" s="195"/>
      <c r="R250" s="195"/>
      <c r="S250" s="195"/>
      <c r="T250" s="196"/>
      <c r="AT250" s="191" t="s">
        <v>156</v>
      </c>
      <c r="AU250" s="191" t="s">
        <v>82</v>
      </c>
      <c r="AV250" s="11" t="s">
        <v>80</v>
      </c>
      <c r="AW250" s="11" t="s">
        <v>35</v>
      </c>
      <c r="AX250" s="11" t="s">
        <v>72</v>
      </c>
      <c r="AY250" s="191" t="s">
        <v>144</v>
      </c>
    </row>
    <row r="251" spans="2:65" s="11" customFormat="1">
      <c r="B251" s="190"/>
      <c r="D251" s="186" t="s">
        <v>156</v>
      </c>
      <c r="E251" s="191" t="s">
        <v>5</v>
      </c>
      <c r="F251" s="192" t="s">
        <v>266</v>
      </c>
      <c r="H251" s="191" t="s">
        <v>5</v>
      </c>
      <c r="I251" s="193"/>
      <c r="L251" s="190"/>
      <c r="M251" s="194"/>
      <c r="N251" s="195"/>
      <c r="O251" s="195"/>
      <c r="P251" s="195"/>
      <c r="Q251" s="195"/>
      <c r="R251" s="195"/>
      <c r="S251" s="195"/>
      <c r="T251" s="196"/>
      <c r="AT251" s="191" t="s">
        <v>156</v>
      </c>
      <c r="AU251" s="191" t="s">
        <v>82</v>
      </c>
      <c r="AV251" s="11" t="s">
        <v>80</v>
      </c>
      <c r="AW251" s="11" t="s">
        <v>35</v>
      </c>
      <c r="AX251" s="11" t="s">
        <v>72</v>
      </c>
      <c r="AY251" s="191" t="s">
        <v>144</v>
      </c>
    </row>
    <row r="252" spans="2:65" s="12" customFormat="1">
      <c r="B252" s="197"/>
      <c r="D252" s="186" t="s">
        <v>156</v>
      </c>
      <c r="E252" s="198" t="s">
        <v>5</v>
      </c>
      <c r="F252" s="199" t="s">
        <v>267</v>
      </c>
      <c r="H252" s="200">
        <v>703.82399999999996</v>
      </c>
      <c r="I252" s="201"/>
      <c r="L252" s="197"/>
      <c r="M252" s="202"/>
      <c r="N252" s="203"/>
      <c r="O252" s="203"/>
      <c r="P252" s="203"/>
      <c r="Q252" s="203"/>
      <c r="R252" s="203"/>
      <c r="S252" s="203"/>
      <c r="T252" s="204"/>
      <c r="AT252" s="198" t="s">
        <v>156</v>
      </c>
      <c r="AU252" s="198" t="s">
        <v>82</v>
      </c>
      <c r="AV252" s="12" t="s">
        <v>82</v>
      </c>
      <c r="AW252" s="12" t="s">
        <v>35</v>
      </c>
      <c r="AX252" s="12" t="s">
        <v>72</v>
      </c>
      <c r="AY252" s="198" t="s">
        <v>144</v>
      </c>
    </row>
    <row r="253" spans="2:65" s="12" customFormat="1">
      <c r="B253" s="197"/>
      <c r="D253" s="186" t="s">
        <v>156</v>
      </c>
      <c r="E253" s="198" t="s">
        <v>5</v>
      </c>
      <c r="F253" s="199" t="s">
        <v>268</v>
      </c>
      <c r="H253" s="200">
        <v>28.611999999999998</v>
      </c>
      <c r="I253" s="201"/>
      <c r="L253" s="197"/>
      <c r="M253" s="202"/>
      <c r="N253" s="203"/>
      <c r="O253" s="203"/>
      <c r="P253" s="203"/>
      <c r="Q253" s="203"/>
      <c r="R253" s="203"/>
      <c r="S253" s="203"/>
      <c r="T253" s="204"/>
      <c r="AT253" s="198" t="s">
        <v>156</v>
      </c>
      <c r="AU253" s="198" t="s">
        <v>82</v>
      </c>
      <c r="AV253" s="12" t="s">
        <v>82</v>
      </c>
      <c r="AW253" s="12" t="s">
        <v>35</v>
      </c>
      <c r="AX253" s="12" t="s">
        <v>72</v>
      </c>
      <c r="AY253" s="198" t="s">
        <v>144</v>
      </c>
    </row>
    <row r="254" spans="2:65" s="11" customFormat="1">
      <c r="B254" s="190"/>
      <c r="D254" s="186" t="s">
        <v>156</v>
      </c>
      <c r="E254" s="191" t="s">
        <v>5</v>
      </c>
      <c r="F254" s="192" t="s">
        <v>228</v>
      </c>
      <c r="H254" s="191" t="s">
        <v>5</v>
      </c>
      <c r="I254" s="193"/>
      <c r="L254" s="190"/>
      <c r="M254" s="194"/>
      <c r="N254" s="195"/>
      <c r="O254" s="195"/>
      <c r="P254" s="195"/>
      <c r="Q254" s="195"/>
      <c r="R254" s="195"/>
      <c r="S254" s="195"/>
      <c r="T254" s="196"/>
      <c r="AT254" s="191" t="s">
        <v>156</v>
      </c>
      <c r="AU254" s="191" t="s">
        <v>82</v>
      </c>
      <c r="AV254" s="11" t="s">
        <v>80</v>
      </c>
      <c r="AW254" s="11" t="s">
        <v>35</v>
      </c>
      <c r="AX254" s="11" t="s">
        <v>72</v>
      </c>
      <c r="AY254" s="191" t="s">
        <v>144</v>
      </c>
    </row>
    <row r="255" spans="2:65" s="11" customFormat="1">
      <c r="B255" s="190"/>
      <c r="D255" s="186" t="s">
        <v>156</v>
      </c>
      <c r="E255" s="191" t="s">
        <v>5</v>
      </c>
      <c r="F255" s="192" t="s">
        <v>229</v>
      </c>
      <c r="H255" s="191" t="s">
        <v>5</v>
      </c>
      <c r="I255" s="193"/>
      <c r="L255" s="190"/>
      <c r="M255" s="194"/>
      <c r="N255" s="195"/>
      <c r="O255" s="195"/>
      <c r="P255" s="195"/>
      <c r="Q255" s="195"/>
      <c r="R255" s="195"/>
      <c r="S255" s="195"/>
      <c r="T255" s="196"/>
      <c r="AT255" s="191" t="s">
        <v>156</v>
      </c>
      <c r="AU255" s="191" t="s">
        <v>82</v>
      </c>
      <c r="AV255" s="11" t="s">
        <v>80</v>
      </c>
      <c r="AW255" s="11" t="s">
        <v>35</v>
      </c>
      <c r="AX255" s="11" t="s">
        <v>72</v>
      </c>
      <c r="AY255" s="191" t="s">
        <v>144</v>
      </c>
    </row>
    <row r="256" spans="2:65" s="12" customFormat="1">
      <c r="B256" s="197"/>
      <c r="D256" s="186" t="s">
        <v>156</v>
      </c>
      <c r="E256" s="198" t="s">
        <v>5</v>
      </c>
      <c r="F256" s="199" t="s">
        <v>230</v>
      </c>
      <c r="H256" s="200">
        <v>-11.52</v>
      </c>
      <c r="I256" s="201"/>
      <c r="L256" s="197"/>
      <c r="M256" s="202"/>
      <c r="N256" s="203"/>
      <c r="O256" s="203"/>
      <c r="P256" s="203"/>
      <c r="Q256" s="203"/>
      <c r="R256" s="203"/>
      <c r="S256" s="203"/>
      <c r="T256" s="204"/>
      <c r="AT256" s="198" t="s">
        <v>156</v>
      </c>
      <c r="AU256" s="198" t="s">
        <v>82</v>
      </c>
      <c r="AV256" s="12" t="s">
        <v>82</v>
      </c>
      <c r="AW256" s="12" t="s">
        <v>35</v>
      </c>
      <c r="AX256" s="12" t="s">
        <v>72</v>
      </c>
      <c r="AY256" s="198" t="s">
        <v>144</v>
      </c>
    </row>
    <row r="257" spans="2:51" s="12" customFormat="1">
      <c r="B257" s="197"/>
      <c r="D257" s="186" t="s">
        <v>156</v>
      </c>
      <c r="E257" s="198" t="s">
        <v>5</v>
      </c>
      <c r="F257" s="199" t="s">
        <v>231</v>
      </c>
      <c r="H257" s="200">
        <v>-0.56000000000000005</v>
      </c>
      <c r="I257" s="201"/>
      <c r="L257" s="197"/>
      <c r="M257" s="202"/>
      <c r="N257" s="203"/>
      <c r="O257" s="203"/>
      <c r="P257" s="203"/>
      <c r="Q257" s="203"/>
      <c r="R257" s="203"/>
      <c r="S257" s="203"/>
      <c r="T257" s="204"/>
      <c r="AT257" s="198" t="s">
        <v>156</v>
      </c>
      <c r="AU257" s="198" t="s">
        <v>82</v>
      </c>
      <c r="AV257" s="12" t="s">
        <v>82</v>
      </c>
      <c r="AW257" s="12" t="s">
        <v>35</v>
      </c>
      <c r="AX257" s="12" t="s">
        <v>72</v>
      </c>
      <c r="AY257" s="198" t="s">
        <v>144</v>
      </c>
    </row>
    <row r="258" spans="2:51" s="12" customFormat="1">
      <c r="B258" s="197"/>
      <c r="D258" s="186" t="s">
        <v>156</v>
      </c>
      <c r="E258" s="198" t="s">
        <v>5</v>
      </c>
      <c r="F258" s="199" t="s">
        <v>232</v>
      </c>
      <c r="H258" s="200">
        <v>-2.8180000000000001</v>
      </c>
      <c r="I258" s="201"/>
      <c r="L258" s="197"/>
      <c r="M258" s="202"/>
      <c r="N258" s="203"/>
      <c r="O258" s="203"/>
      <c r="P258" s="203"/>
      <c r="Q258" s="203"/>
      <c r="R258" s="203"/>
      <c r="S258" s="203"/>
      <c r="T258" s="204"/>
      <c r="AT258" s="198" t="s">
        <v>156</v>
      </c>
      <c r="AU258" s="198" t="s">
        <v>82</v>
      </c>
      <c r="AV258" s="12" t="s">
        <v>82</v>
      </c>
      <c r="AW258" s="12" t="s">
        <v>35</v>
      </c>
      <c r="AX258" s="12" t="s">
        <v>72</v>
      </c>
      <c r="AY258" s="198" t="s">
        <v>144</v>
      </c>
    </row>
    <row r="259" spans="2:51" s="12" customFormat="1">
      <c r="B259" s="197"/>
      <c r="D259" s="186" t="s">
        <v>156</v>
      </c>
      <c r="E259" s="198" t="s">
        <v>5</v>
      </c>
      <c r="F259" s="199" t="s">
        <v>233</v>
      </c>
      <c r="H259" s="200">
        <v>-2.8180000000000001</v>
      </c>
      <c r="I259" s="201"/>
      <c r="L259" s="197"/>
      <c r="M259" s="202"/>
      <c r="N259" s="203"/>
      <c r="O259" s="203"/>
      <c r="P259" s="203"/>
      <c r="Q259" s="203"/>
      <c r="R259" s="203"/>
      <c r="S259" s="203"/>
      <c r="T259" s="204"/>
      <c r="AT259" s="198" t="s">
        <v>156</v>
      </c>
      <c r="AU259" s="198" t="s">
        <v>82</v>
      </c>
      <c r="AV259" s="12" t="s">
        <v>82</v>
      </c>
      <c r="AW259" s="12" t="s">
        <v>35</v>
      </c>
      <c r="AX259" s="12" t="s">
        <v>72</v>
      </c>
      <c r="AY259" s="198" t="s">
        <v>144</v>
      </c>
    </row>
    <row r="260" spans="2:51" s="12" customFormat="1">
      <c r="B260" s="197"/>
      <c r="D260" s="186" t="s">
        <v>156</v>
      </c>
      <c r="E260" s="198" t="s">
        <v>5</v>
      </c>
      <c r="F260" s="199" t="s">
        <v>234</v>
      </c>
      <c r="H260" s="200">
        <v>-0.99</v>
      </c>
      <c r="I260" s="201"/>
      <c r="L260" s="197"/>
      <c r="M260" s="202"/>
      <c r="N260" s="203"/>
      <c r="O260" s="203"/>
      <c r="P260" s="203"/>
      <c r="Q260" s="203"/>
      <c r="R260" s="203"/>
      <c r="S260" s="203"/>
      <c r="T260" s="204"/>
      <c r="AT260" s="198" t="s">
        <v>156</v>
      </c>
      <c r="AU260" s="198" t="s">
        <v>82</v>
      </c>
      <c r="AV260" s="12" t="s">
        <v>82</v>
      </c>
      <c r="AW260" s="12" t="s">
        <v>35</v>
      </c>
      <c r="AX260" s="12" t="s">
        <v>72</v>
      </c>
      <c r="AY260" s="198" t="s">
        <v>144</v>
      </c>
    </row>
    <row r="261" spans="2:51" s="12" customFormat="1">
      <c r="B261" s="197"/>
      <c r="D261" s="186" t="s">
        <v>156</v>
      </c>
      <c r="E261" s="198" t="s">
        <v>5</v>
      </c>
      <c r="F261" s="199" t="s">
        <v>235</v>
      </c>
      <c r="H261" s="200">
        <v>-9.92</v>
      </c>
      <c r="I261" s="201"/>
      <c r="L261" s="197"/>
      <c r="M261" s="202"/>
      <c r="N261" s="203"/>
      <c r="O261" s="203"/>
      <c r="P261" s="203"/>
      <c r="Q261" s="203"/>
      <c r="R261" s="203"/>
      <c r="S261" s="203"/>
      <c r="T261" s="204"/>
      <c r="AT261" s="198" t="s">
        <v>156</v>
      </c>
      <c r="AU261" s="198" t="s">
        <v>82</v>
      </c>
      <c r="AV261" s="12" t="s">
        <v>82</v>
      </c>
      <c r="AW261" s="12" t="s">
        <v>35</v>
      </c>
      <c r="AX261" s="12" t="s">
        <v>72</v>
      </c>
      <c r="AY261" s="198" t="s">
        <v>144</v>
      </c>
    </row>
    <row r="262" spans="2:51" s="12" customFormat="1">
      <c r="B262" s="197"/>
      <c r="D262" s="186" t="s">
        <v>156</v>
      </c>
      <c r="E262" s="198" t="s">
        <v>5</v>
      </c>
      <c r="F262" s="199" t="s">
        <v>236</v>
      </c>
      <c r="H262" s="200">
        <v>-13.87</v>
      </c>
      <c r="I262" s="201"/>
      <c r="L262" s="197"/>
      <c r="M262" s="202"/>
      <c r="N262" s="203"/>
      <c r="O262" s="203"/>
      <c r="P262" s="203"/>
      <c r="Q262" s="203"/>
      <c r="R262" s="203"/>
      <c r="S262" s="203"/>
      <c r="T262" s="204"/>
      <c r="AT262" s="198" t="s">
        <v>156</v>
      </c>
      <c r="AU262" s="198" t="s">
        <v>82</v>
      </c>
      <c r="AV262" s="12" t="s">
        <v>82</v>
      </c>
      <c r="AW262" s="12" t="s">
        <v>35</v>
      </c>
      <c r="AX262" s="12" t="s">
        <v>72</v>
      </c>
      <c r="AY262" s="198" t="s">
        <v>144</v>
      </c>
    </row>
    <row r="263" spans="2:51" s="11" customFormat="1">
      <c r="B263" s="190"/>
      <c r="D263" s="186" t="s">
        <v>156</v>
      </c>
      <c r="E263" s="191" t="s">
        <v>5</v>
      </c>
      <c r="F263" s="192" t="s">
        <v>237</v>
      </c>
      <c r="H263" s="191" t="s">
        <v>5</v>
      </c>
      <c r="I263" s="193"/>
      <c r="L263" s="190"/>
      <c r="M263" s="194"/>
      <c r="N263" s="195"/>
      <c r="O263" s="195"/>
      <c r="P263" s="195"/>
      <c r="Q263" s="195"/>
      <c r="R263" s="195"/>
      <c r="S263" s="195"/>
      <c r="T263" s="196"/>
      <c r="AT263" s="191" t="s">
        <v>156</v>
      </c>
      <c r="AU263" s="191" t="s">
        <v>82</v>
      </c>
      <c r="AV263" s="11" t="s">
        <v>80</v>
      </c>
      <c r="AW263" s="11" t="s">
        <v>35</v>
      </c>
      <c r="AX263" s="11" t="s">
        <v>72</v>
      </c>
      <c r="AY263" s="191" t="s">
        <v>144</v>
      </c>
    </row>
    <row r="264" spans="2:51" s="12" customFormat="1">
      <c r="B264" s="197"/>
      <c r="D264" s="186" t="s">
        <v>156</v>
      </c>
      <c r="E264" s="198" t="s">
        <v>5</v>
      </c>
      <c r="F264" s="199" t="s">
        <v>238</v>
      </c>
      <c r="H264" s="200">
        <v>-97.02</v>
      </c>
      <c r="I264" s="201"/>
      <c r="L264" s="197"/>
      <c r="M264" s="202"/>
      <c r="N264" s="203"/>
      <c r="O264" s="203"/>
      <c r="P264" s="203"/>
      <c r="Q264" s="203"/>
      <c r="R264" s="203"/>
      <c r="S264" s="203"/>
      <c r="T264" s="204"/>
      <c r="AT264" s="198" t="s">
        <v>156</v>
      </c>
      <c r="AU264" s="198" t="s">
        <v>82</v>
      </c>
      <c r="AV264" s="12" t="s">
        <v>82</v>
      </c>
      <c r="AW264" s="12" t="s">
        <v>35</v>
      </c>
      <c r="AX264" s="12" t="s">
        <v>72</v>
      </c>
      <c r="AY264" s="198" t="s">
        <v>144</v>
      </c>
    </row>
    <row r="265" spans="2:51" s="12" customFormat="1">
      <c r="B265" s="197"/>
      <c r="D265" s="186" t="s">
        <v>156</v>
      </c>
      <c r="E265" s="198" t="s">
        <v>5</v>
      </c>
      <c r="F265" s="199" t="s">
        <v>239</v>
      </c>
      <c r="H265" s="200">
        <v>-8.64</v>
      </c>
      <c r="I265" s="201"/>
      <c r="L265" s="197"/>
      <c r="M265" s="202"/>
      <c r="N265" s="203"/>
      <c r="O265" s="203"/>
      <c r="P265" s="203"/>
      <c r="Q265" s="203"/>
      <c r="R265" s="203"/>
      <c r="S265" s="203"/>
      <c r="T265" s="204"/>
      <c r="AT265" s="198" t="s">
        <v>156</v>
      </c>
      <c r="AU265" s="198" t="s">
        <v>82</v>
      </c>
      <c r="AV265" s="12" t="s">
        <v>82</v>
      </c>
      <c r="AW265" s="12" t="s">
        <v>35</v>
      </c>
      <c r="AX265" s="12" t="s">
        <v>72</v>
      </c>
      <c r="AY265" s="198" t="s">
        <v>144</v>
      </c>
    </row>
    <row r="266" spans="2:51" s="12" customFormat="1">
      <c r="B266" s="197"/>
      <c r="D266" s="186" t="s">
        <v>156</v>
      </c>
      <c r="E266" s="198" t="s">
        <v>5</v>
      </c>
      <c r="F266" s="199" t="s">
        <v>240</v>
      </c>
      <c r="H266" s="200">
        <v>-0.24</v>
      </c>
      <c r="I266" s="201"/>
      <c r="L266" s="197"/>
      <c r="M266" s="202"/>
      <c r="N266" s="203"/>
      <c r="O266" s="203"/>
      <c r="P266" s="203"/>
      <c r="Q266" s="203"/>
      <c r="R266" s="203"/>
      <c r="S266" s="203"/>
      <c r="T266" s="204"/>
      <c r="AT266" s="198" t="s">
        <v>156</v>
      </c>
      <c r="AU266" s="198" t="s">
        <v>82</v>
      </c>
      <c r="AV266" s="12" t="s">
        <v>82</v>
      </c>
      <c r="AW266" s="12" t="s">
        <v>35</v>
      </c>
      <c r="AX266" s="12" t="s">
        <v>72</v>
      </c>
      <c r="AY266" s="198" t="s">
        <v>144</v>
      </c>
    </row>
    <row r="267" spans="2:51" s="12" customFormat="1">
      <c r="B267" s="197"/>
      <c r="D267" s="186" t="s">
        <v>156</v>
      </c>
      <c r="E267" s="198" t="s">
        <v>5</v>
      </c>
      <c r="F267" s="199" t="s">
        <v>5</v>
      </c>
      <c r="H267" s="200">
        <v>0</v>
      </c>
      <c r="I267" s="201"/>
      <c r="L267" s="197"/>
      <c r="M267" s="202"/>
      <c r="N267" s="203"/>
      <c r="O267" s="203"/>
      <c r="P267" s="203"/>
      <c r="Q267" s="203"/>
      <c r="R267" s="203"/>
      <c r="S267" s="203"/>
      <c r="T267" s="204"/>
      <c r="AT267" s="198" t="s">
        <v>156</v>
      </c>
      <c r="AU267" s="198" t="s">
        <v>82</v>
      </c>
      <c r="AV267" s="12" t="s">
        <v>82</v>
      </c>
      <c r="AW267" s="12" t="s">
        <v>35</v>
      </c>
      <c r="AX267" s="12" t="s">
        <v>72</v>
      </c>
      <c r="AY267" s="198" t="s">
        <v>144</v>
      </c>
    </row>
    <row r="268" spans="2:51" s="11" customFormat="1">
      <c r="B268" s="190"/>
      <c r="D268" s="186" t="s">
        <v>156</v>
      </c>
      <c r="E268" s="191" t="s">
        <v>5</v>
      </c>
      <c r="F268" s="192" t="s">
        <v>269</v>
      </c>
      <c r="H268" s="191" t="s">
        <v>5</v>
      </c>
      <c r="I268" s="193"/>
      <c r="L268" s="190"/>
      <c r="M268" s="194"/>
      <c r="N268" s="195"/>
      <c r="O268" s="195"/>
      <c r="P268" s="195"/>
      <c r="Q268" s="195"/>
      <c r="R268" s="195"/>
      <c r="S268" s="195"/>
      <c r="T268" s="196"/>
      <c r="AT268" s="191" t="s">
        <v>156</v>
      </c>
      <c r="AU268" s="191" t="s">
        <v>82</v>
      </c>
      <c r="AV268" s="11" t="s">
        <v>80</v>
      </c>
      <c r="AW268" s="11" t="s">
        <v>35</v>
      </c>
      <c r="AX268" s="11" t="s">
        <v>72</v>
      </c>
      <c r="AY268" s="191" t="s">
        <v>144</v>
      </c>
    </row>
    <row r="269" spans="2:51" s="11" customFormat="1">
      <c r="B269" s="190"/>
      <c r="D269" s="186" t="s">
        <v>156</v>
      </c>
      <c r="E269" s="191" t="s">
        <v>5</v>
      </c>
      <c r="F269" s="192" t="s">
        <v>229</v>
      </c>
      <c r="H269" s="191" t="s">
        <v>5</v>
      </c>
      <c r="I269" s="193"/>
      <c r="L269" s="190"/>
      <c r="M269" s="194"/>
      <c r="N269" s="195"/>
      <c r="O269" s="195"/>
      <c r="P269" s="195"/>
      <c r="Q269" s="195"/>
      <c r="R269" s="195"/>
      <c r="S269" s="195"/>
      <c r="T269" s="196"/>
      <c r="AT269" s="191" t="s">
        <v>156</v>
      </c>
      <c r="AU269" s="191" t="s">
        <v>82</v>
      </c>
      <c r="AV269" s="11" t="s">
        <v>80</v>
      </c>
      <c r="AW269" s="11" t="s">
        <v>35</v>
      </c>
      <c r="AX269" s="11" t="s">
        <v>72</v>
      </c>
      <c r="AY269" s="191" t="s">
        <v>144</v>
      </c>
    </row>
    <row r="270" spans="2:51" s="12" customFormat="1">
      <c r="B270" s="197"/>
      <c r="D270" s="186" t="s">
        <v>156</v>
      </c>
      <c r="E270" s="198" t="s">
        <v>5</v>
      </c>
      <c r="F270" s="199" t="s">
        <v>270</v>
      </c>
      <c r="H270" s="200">
        <v>6.24</v>
      </c>
      <c r="I270" s="201"/>
      <c r="L270" s="197"/>
      <c r="M270" s="202"/>
      <c r="N270" s="203"/>
      <c r="O270" s="203"/>
      <c r="P270" s="203"/>
      <c r="Q270" s="203"/>
      <c r="R270" s="203"/>
      <c r="S270" s="203"/>
      <c r="T270" s="204"/>
      <c r="AT270" s="198" t="s">
        <v>156</v>
      </c>
      <c r="AU270" s="198" t="s">
        <v>82</v>
      </c>
      <c r="AV270" s="12" t="s">
        <v>82</v>
      </c>
      <c r="AW270" s="12" t="s">
        <v>35</v>
      </c>
      <c r="AX270" s="12" t="s">
        <v>72</v>
      </c>
      <c r="AY270" s="198" t="s">
        <v>144</v>
      </c>
    </row>
    <row r="271" spans="2:51" s="12" customFormat="1">
      <c r="B271" s="197"/>
      <c r="D271" s="186" t="s">
        <v>156</v>
      </c>
      <c r="E271" s="198" t="s">
        <v>5</v>
      </c>
      <c r="F271" s="199" t="s">
        <v>271</v>
      </c>
      <c r="H271" s="200">
        <v>2.58</v>
      </c>
      <c r="I271" s="201"/>
      <c r="L271" s="197"/>
      <c r="M271" s="202"/>
      <c r="N271" s="203"/>
      <c r="O271" s="203"/>
      <c r="P271" s="203"/>
      <c r="Q271" s="203"/>
      <c r="R271" s="203"/>
      <c r="S271" s="203"/>
      <c r="T271" s="204"/>
      <c r="AT271" s="198" t="s">
        <v>156</v>
      </c>
      <c r="AU271" s="198" t="s">
        <v>82</v>
      </c>
      <c r="AV271" s="12" t="s">
        <v>82</v>
      </c>
      <c r="AW271" s="12" t="s">
        <v>35</v>
      </c>
      <c r="AX271" s="12" t="s">
        <v>72</v>
      </c>
      <c r="AY271" s="198" t="s">
        <v>144</v>
      </c>
    </row>
    <row r="272" spans="2:51" s="12" customFormat="1">
      <c r="B272" s="197"/>
      <c r="D272" s="186" t="s">
        <v>156</v>
      </c>
      <c r="E272" s="198" t="s">
        <v>5</v>
      </c>
      <c r="F272" s="199" t="s">
        <v>272</v>
      </c>
      <c r="H272" s="200">
        <v>1.8149999999999999</v>
      </c>
      <c r="I272" s="201"/>
      <c r="L272" s="197"/>
      <c r="M272" s="202"/>
      <c r="N272" s="203"/>
      <c r="O272" s="203"/>
      <c r="P272" s="203"/>
      <c r="Q272" s="203"/>
      <c r="R272" s="203"/>
      <c r="S272" s="203"/>
      <c r="T272" s="204"/>
      <c r="AT272" s="198" t="s">
        <v>156</v>
      </c>
      <c r="AU272" s="198" t="s">
        <v>82</v>
      </c>
      <c r="AV272" s="12" t="s">
        <v>82</v>
      </c>
      <c r="AW272" s="12" t="s">
        <v>35</v>
      </c>
      <c r="AX272" s="12" t="s">
        <v>72</v>
      </c>
      <c r="AY272" s="198" t="s">
        <v>144</v>
      </c>
    </row>
    <row r="273" spans="2:65" s="12" customFormat="1">
      <c r="B273" s="197"/>
      <c r="D273" s="186" t="s">
        <v>156</v>
      </c>
      <c r="E273" s="198" t="s">
        <v>5</v>
      </c>
      <c r="F273" s="199" t="s">
        <v>273</v>
      </c>
      <c r="H273" s="200">
        <v>1.8149999999999999</v>
      </c>
      <c r="I273" s="201"/>
      <c r="L273" s="197"/>
      <c r="M273" s="202"/>
      <c r="N273" s="203"/>
      <c r="O273" s="203"/>
      <c r="P273" s="203"/>
      <c r="Q273" s="203"/>
      <c r="R273" s="203"/>
      <c r="S273" s="203"/>
      <c r="T273" s="204"/>
      <c r="AT273" s="198" t="s">
        <v>156</v>
      </c>
      <c r="AU273" s="198" t="s">
        <v>82</v>
      </c>
      <c r="AV273" s="12" t="s">
        <v>82</v>
      </c>
      <c r="AW273" s="12" t="s">
        <v>35</v>
      </c>
      <c r="AX273" s="12" t="s">
        <v>72</v>
      </c>
      <c r="AY273" s="198" t="s">
        <v>144</v>
      </c>
    </row>
    <row r="274" spans="2:65" s="12" customFormat="1">
      <c r="B274" s="197"/>
      <c r="D274" s="186" t="s">
        <v>156</v>
      </c>
      <c r="E274" s="198" t="s">
        <v>5</v>
      </c>
      <c r="F274" s="199" t="s">
        <v>274</v>
      </c>
      <c r="H274" s="200">
        <v>1.2</v>
      </c>
      <c r="I274" s="201"/>
      <c r="L274" s="197"/>
      <c r="M274" s="202"/>
      <c r="N274" s="203"/>
      <c r="O274" s="203"/>
      <c r="P274" s="203"/>
      <c r="Q274" s="203"/>
      <c r="R274" s="203"/>
      <c r="S274" s="203"/>
      <c r="T274" s="204"/>
      <c r="AT274" s="198" t="s">
        <v>156</v>
      </c>
      <c r="AU274" s="198" t="s">
        <v>82</v>
      </c>
      <c r="AV274" s="12" t="s">
        <v>82</v>
      </c>
      <c r="AW274" s="12" t="s">
        <v>35</v>
      </c>
      <c r="AX274" s="12" t="s">
        <v>72</v>
      </c>
      <c r="AY274" s="198" t="s">
        <v>144</v>
      </c>
    </row>
    <row r="275" spans="2:65" s="12" customFormat="1">
      <c r="B275" s="197"/>
      <c r="D275" s="186" t="s">
        <v>156</v>
      </c>
      <c r="E275" s="198" t="s">
        <v>5</v>
      </c>
      <c r="F275" s="199" t="s">
        <v>248</v>
      </c>
      <c r="H275" s="200">
        <v>4.7</v>
      </c>
      <c r="I275" s="201"/>
      <c r="L275" s="197"/>
      <c r="M275" s="202"/>
      <c r="N275" s="203"/>
      <c r="O275" s="203"/>
      <c r="P275" s="203"/>
      <c r="Q275" s="203"/>
      <c r="R275" s="203"/>
      <c r="S275" s="203"/>
      <c r="T275" s="204"/>
      <c r="AT275" s="198" t="s">
        <v>156</v>
      </c>
      <c r="AU275" s="198" t="s">
        <v>82</v>
      </c>
      <c r="AV275" s="12" t="s">
        <v>82</v>
      </c>
      <c r="AW275" s="12" t="s">
        <v>35</v>
      </c>
      <c r="AX275" s="12" t="s">
        <v>72</v>
      </c>
      <c r="AY275" s="198" t="s">
        <v>144</v>
      </c>
    </row>
    <row r="276" spans="2:65" s="12" customFormat="1">
      <c r="B276" s="197"/>
      <c r="D276" s="186" t="s">
        <v>156</v>
      </c>
      <c r="E276" s="198" t="s">
        <v>5</v>
      </c>
      <c r="F276" s="199" t="s">
        <v>249</v>
      </c>
      <c r="H276" s="200">
        <v>5.55</v>
      </c>
      <c r="I276" s="201"/>
      <c r="L276" s="197"/>
      <c r="M276" s="202"/>
      <c r="N276" s="203"/>
      <c r="O276" s="203"/>
      <c r="P276" s="203"/>
      <c r="Q276" s="203"/>
      <c r="R276" s="203"/>
      <c r="S276" s="203"/>
      <c r="T276" s="204"/>
      <c r="AT276" s="198" t="s">
        <v>156</v>
      </c>
      <c r="AU276" s="198" t="s">
        <v>82</v>
      </c>
      <c r="AV276" s="12" t="s">
        <v>82</v>
      </c>
      <c r="AW276" s="12" t="s">
        <v>35</v>
      </c>
      <c r="AX276" s="12" t="s">
        <v>72</v>
      </c>
      <c r="AY276" s="198" t="s">
        <v>144</v>
      </c>
    </row>
    <row r="277" spans="2:65" s="11" customFormat="1">
      <c r="B277" s="190"/>
      <c r="D277" s="186" t="s">
        <v>156</v>
      </c>
      <c r="E277" s="191" t="s">
        <v>5</v>
      </c>
      <c r="F277" s="192" t="s">
        <v>237</v>
      </c>
      <c r="H277" s="191" t="s">
        <v>5</v>
      </c>
      <c r="I277" s="193"/>
      <c r="L277" s="190"/>
      <c r="M277" s="194"/>
      <c r="N277" s="195"/>
      <c r="O277" s="195"/>
      <c r="P277" s="195"/>
      <c r="Q277" s="195"/>
      <c r="R277" s="195"/>
      <c r="S277" s="195"/>
      <c r="T277" s="196"/>
      <c r="AT277" s="191" t="s">
        <v>156</v>
      </c>
      <c r="AU277" s="191" t="s">
        <v>82</v>
      </c>
      <c r="AV277" s="11" t="s">
        <v>80</v>
      </c>
      <c r="AW277" s="11" t="s">
        <v>35</v>
      </c>
      <c r="AX277" s="11" t="s">
        <v>72</v>
      </c>
      <c r="AY277" s="191" t="s">
        <v>144</v>
      </c>
    </row>
    <row r="278" spans="2:65" s="12" customFormat="1">
      <c r="B278" s="197"/>
      <c r="D278" s="186" t="s">
        <v>156</v>
      </c>
      <c r="E278" s="198" t="s">
        <v>5</v>
      </c>
      <c r="F278" s="199" t="s">
        <v>275</v>
      </c>
      <c r="H278" s="200">
        <v>31.29</v>
      </c>
      <c r="I278" s="201"/>
      <c r="L278" s="197"/>
      <c r="M278" s="202"/>
      <c r="N278" s="203"/>
      <c r="O278" s="203"/>
      <c r="P278" s="203"/>
      <c r="Q278" s="203"/>
      <c r="R278" s="203"/>
      <c r="S278" s="203"/>
      <c r="T278" s="204"/>
      <c r="AT278" s="198" t="s">
        <v>156</v>
      </c>
      <c r="AU278" s="198" t="s">
        <v>82</v>
      </c>
      <c r="AV278" s="12" t="s">
        <v>82</v>
      </c>
      <c r="AW278" s="12" t="s">
        <v>35</v>
      </c>
      <c r="AX278" s="12" t="s">
        <v>72</v>
      </c>
      <c r="AY278" s="198" t="s">
        <v>144</v>
      </c>
    </row>
    <row r="279" spans="2:65" s="12" customFormat="1">
      <c r="B279" s="197"/>
      <c r="D279" s="186" t="s">
        <v>156</v>
      </c>
      <c r="E279" s="198" t="s">
        <v>5</v>
      </c>
      <c r="F279" s="199" t="s">
        <v>276</v>
      </c>
      <c r="H279" s="200">
        <v>4.68</v>
      </c>
      <c r="I279" s="201"/>
      <c r="L279" s="197"/>
      <c r="M279" s="202"/>
      <c r="N279" s="203"/>
      <c r="O279" s="203"/>
      <c r="P279" s="203"/>
      <c r="Q279" s="203"/>
      <c r="R279" s="203"/>
      <c r="S279" s="203"/>
      <c r="T279" s="204"/>
      <c r="AT279" s="198" t="s">
        <v>156</v>
      </c>
      <c r="AU279" s="198" t="s">
        <v>82</v>
      </c>
      <c r="AV279" s="12" t="s">
        <v>82</v>
      </c>
      <c r="AW279" s="12" t="s">
        <v>35</v>
      </c>
      <c r="AX279" s="12" t="s">
        <v>72</v>
      </c>
      <c r="AY279" s="198" t="s">
        <v>144</v>
      </c>
    </row>
    <row r="280" spans="2:65" s="12" customFormat="1">
      <c r="B280" s="197"/>
      <c r="D280" s="186" t="s">
        <v>156</v>
      </c>
      <c r="E280" s="198" t="s">
        <v>5</v>
      </c>
      <c r="F280" s="199" t="s">
        <v>277</v>
      </c>
      <c r="H280" s="200">
        <v>3.48</v>
      </c>
      <c r="I280" s="201"/>
      <c r="L280" s="197"/>
      <c r="M280" s="202"/>
      <c r="N280" s="203"/>
      <c r="O280" s="203"/>
      <c r="P280" s="203"/>
      <c r="Q280" s="203"/>
      <c r="R280" s="203"/>
      <c r="S280" s="203"/>
      <c r="T280" s="204"/>
      <c r="AT280" s="198" t="s">
        <v>156</v>
      </c>
      <c r="AU280" s="198" t="s">
        <v>82</v>
      </c>
      <c r="AV280" s="12" t="s">
        <v>82</v>
      </c>
      <c r="AW280" s="12" t="s">
        <v>35</v>
      </c>
      <c r="AX280" s="12" t="s">
        <v>72</v>
      </c>
      <c r="AY280" s="198" t="s">
        <v>144</v>
      </c>
    </row>
    <row r="281" spans="2:65" s="13" customFormat="1">
      <c r="B281" s="205"/>
      <c r="D281" s="186" t="s">
        <v>156</v>
      </c>
      <c r="E281" s="206" t="s">
        <v>5</v>
      </c>
      <c r="F281" s="207" t="s">
        <v>160</v>
      </c>
      <c r="H281" s="208">
        <v>647.39</v>
      </c>
      <c r="I281" s="209"/>
      <c r="L281" s="205"/>
      <c r="M281" s="210"/>
      <c r="N281" s="211"/>
      <c r="O281" s="211"/>
      <c r="P281" s="211"/>
      <c r="Q281" s="211"/>
      <c r="R281" s="211"/>
      <c r="S281" s="211"/>
      <c r="T281" s="212"/>
      <c r="AT281" s="206" t="s">
        <v>156</v>
      </c>
      <c r="AU281" s="206" t="s">
        <v>82</v>
      </c>
      <c r="AV281" s="13" t="s">
        <v>152</v>
      </c>
      <c r="AW281" s="13" t="s">
        <v>35</v>
      </c>
      <c r="AX281" s="13" t="s">
        <v>80</v>
      </c>
      <c r="AY281" s="206" t="s">
        <v>144</v>
      </c>
    </row>
    <row r="282" spans="2:65" s="1" customFormat="1" ht="25.5" customHeight="1">
      <c r="B282" s="173"/>
      <c r="C282" s="174" t="s">
        <v>278</v>
      </c>
      <c r="D282" s="174" t="s">
        <v>147</v>
      </c>
      <c r="E282" s="175" t="s">
        <v>279</v>
      </c>
      <c r="F282" s="176" t="s">
        <v>280</v>
      </c>
      <c r="G282" s="177" t="s">
        <v>184</v>
      </c>
      <c r="H282" s="178">
        <v>584.04</v>
      </c>
      <c r="I282" s="179"/>
      <c r="J282" s="180">
        <f>ROUND(I282*H282,2)</f>
        <v>0</v>
      </c>
      <c r="K282" s="176" t="s">
        <v>151</v>
      </c>
      <c r="L282" s="41"/>
      <c r="M282" s="181" t="s">
        <v>5</v>
      </c>
      <c r="N282" s="182" t="s">
        <v>43</v>
      </c>
      <c r="O282" s="42"/>
      <c r="P282" s="183">
        <f>O282*H282</f>
        <v>0</v>
      </c>
      <c r="Q282" s="183">
        <v>8.5000000000000006E-3</v>
      </c>
      <c r="R282" s="183">
        <f>Q282*H282</f>
        <v>4.96434</v>
      </c>
      <c r="S282" s="183">
        <v>0</v>
      </c>
      <c r="T282" s="184">
        <f>S282*H282</f>
        <v>0</v>
      </c>
      <c r="AR282" s="24" t="s">
        <v>152</v>
      </c>
      <c r="AT282" s="24" t="s">
        <v>147</v>
      </c>
      <c r="AU282" s="24" t="s">
        <v>82</v>
      </c>
      <c r="AY282" s="24" t="s">
        <v>144</v>
      </c>
      <c r="BE282" s="185">
        <f>IF(N282="základní",J282,0)</f>
        <v>0</v>
      </c>
      <c r="BF282" s="185">
        <f>IF(N282="snížená",J282,0)</f>
        <v>0</v>
      </c>
      <c r="BG282" s="185">
        <f>IF(N282="zákl. přenesená",J282,0)</f>
        <v>0</v>
      </c>
      <c r="BH282" s="185">
        <f>IF(N282="sníž. přenesená",J282,0)</f>
        <v>0</v>
      </c>
      <c r="BI282" s="185">
        <f>IF(N282="nulová",J282,0)</f>
        <v>0</v>
      </c>
      <c r="BJ282" s="24" t="s">
        <v>80</v>
      </c>
      <c r="BK282" s="185">
        <f>ROUND(I282*H282,2)</f>
        <v>0</v>
      </c>
      <c r="BL282" s="24" t="s">
        <v>152</v>
      </c>
      <c r="BM282" s="24" t="s">
        <v>281</v>
      </c>
    </row>
    <row r="283" spans="2:65" s="11" customFormat="1">
      <c r="B283" s="190"/>
      <c r="D283" s="186" t="s">
        <v>156</v>
      </c>
      <c r="E283" s="191" t="s">
        <v>5</v>
      </c>
      <c r="F283" s="192" t="s">
        <v>157</v>
      </c>
      <c r="H283" s="191" t="s">
        <v>5</v>
      </c>
      <c r="I283" s="193"/>
      <c r="L283" s="190"/>
      <c r="M283" s="194"/>
      <c r="N283" s="195"/>
      <c r="O283" s="195"/>
      <c r="P283" s="195"/>
      <c r="Q283" s="195"/>
      <c r="R283" s="195"/>
      <c r="S283" s="195"/>
      <c r="T283" s="196"/>
      <c r="AT283" s="191" t="s">
        <v>156</v>
      </c>
      <c r="AU283" s="191" t="s">
        <v>82</v>
      </c>
      <c r="AV283" s="11" t="s">
        <v>80</v>
      </c>
      <c r="AW283" s="11" t="s">
        <v>35</v>
      </c>
      <c r="AX283" s="11" t="s">
        <v>72</v>
      </c>
      <c r="AY283" s="191" t="s">
        <v>144</v>
      </c>
    </row>
    <row r="284" spans="2:65" s="11" customFormat="1">
      <c r="B284" s="190"/>
      <c r="D284" s="186" t="s">
        <v>156</v>
      </c>
      <c r="E284" s="191" t="s">
        <v>5</v>
      </c>
      <c r="F284" s="192" t="s">
        <v>158</v>
      </c>
      <c r="H284" s="191" t="s">
        <v>5</v>
      </c>
      <c r="I284" s="193"/>
      <c r="L284" s="190"/>
      <c r="M284" s="194"/>
      <c r="N284" s="195"/>
      <c r="O284" s="195"/>
      <c r="P284" s="195"/>
      <c r="Q284" s="195"/>
      <c r="R284" s="195"/>
      <c r="S284" s="195"/>
      <c r="T284" s="196"/>
      <c r="AT284" s="191" t="s">
        <v>156</v>
      </c>
      <c r="AU284" s="191" t="s">
        <v>82</v>
      </c>
      <c r="AV284" s="11" t="s">
        <v>80</v>
      </c>
      <c r="AW284" s="11" t="s">
        <v>35</v>
      </c>
      <c r="AX284" s="11" t="s">
        <v>72</v>
      </c>
      <c r="AY284" s="191" t="s">
        <v>144</v>
      </c>
    </row>
    <row r="285" spans="2:65" s="11" customFormat="1">
      <c r="B285" s="190"/>
      <c r="D285" s="186" t="s">
        <v>156</v>
      </c>
      <c r="E285" s="191" t="s">
        <v>5</v>
      </c>
      <c r="F285" s="192" t="s">
        <v>223</v>
      </c>
      <c r="H285" s="191" t="s">
        <v>5</v>
      </c>
      <c r="I285" s="193"/>
      <c r="L285" s="190"/>
      <c r="M285" s="194"/>
      <c r="N285" s="195"/>
      <c r="O285" s="195"/>
      <c r="P285" s="195"/>
      <c r="Q285" s="195"/>
      <c r="R285" s="195"/>
      <c r="S285" s="195"/>
      <c r="T285" s="196"/>
      <c r="AT285" s="191" t="s">
        <v>156</v>
      </c>
      <c r="AU285" s="191" t="s">
        <v>82</v>
      </c>
      <c r="AV285" s="11" t="s">
        <v>80</v>
      </c>
      <c r="AW285" s="11" t="s">
        <v>35</v>
      </c>
      <c r="AX285" s="11" t="s">
        <v>72</v>
      </c>
      <c r="AY285" s="191" t="s">
        <v>144</v>
      </c>
    </row>
    <row r="286" spans="2:65" s="11" customFormat="1">
      <c r="B286" s="190"/>
      <c r="D286" s="186" t="s">
        <v>156</v>
      </c>
      <c r="E286" s="191" t="s">
        <v>5</v>
      </c>
      <c r="F286" s="192" t="s">
        <v>224</v>
      </c>
      <c r="H286" s="191" t="s">
        <v>5</v>
      </c>
      <c r="I286" s="193"/>
      <c r="L286" s="190"/>
      <c r="M286" s="194"/>
      <c r="N286" s="195"/>
      <c r="O286" s="195"/>
      <c r="P286" s="195"/>
      <c r="Q286" s="195"/>
      <c r="R286" s="195"/>
      <c r="S286" s="195"/>
      <c r="T286" s="196"/>
      <c r="AT286" s="191" t="s">
        <v>156</v>
      </c>
      <c r="AU286" s="191" t="s">
        <v>82</v>
      </c>
      <c r="AV286" s="11" t="s">
        <v>80</v>
      </c>
      <c r="AW286" s="11" t="s">
        <v>35</v>
      </c>
      <c r="AX286" s="11" t="s">
        <v>72</v>
      </c>
      <c r="AY286" s="191" t="s">
        <v>144</v>
      </c>
    </row>
    <row r="287" spans="2:65" s="11" customFormat="1">
      <c r="B287" s="190"/>
      <c r="D287" s="186" t="s">
        <v>156</v>
      </c>
      <c r="E287" s="191" t="s">
        <v>5</v>
      </c>
      <c r="F287" s="192" t="s">
        <v>225</v>
      </c>
      <c r="H287" s="191" t="s">
        <v>5</v>
      </c>
      <c r="I287" s="193"/>
      <c r="L287" s="190"/>
      <c r="M287" s="194"/>
      <c r="N287" s="195"/>
      <c r="O287" s="195"/>
      <c r="P287" s="195"/>
      <c r="Q287" s="195"/>
      <c r="R287" s="195"/>
      <c r="S287" s="195"/>
      <c r="T287" s="196"/>
      <c r="AT287" s="191" t="s">
        <v>156</v>
      </c>
      <c r="AU287" s="191" t="s">
        <v>82</v>
      </c>
      <c r="AV287" s="11" t="s">
        <v>80</v>
      </c>
      <c r="AW287" s="11" t="s">
        <v>35</v>
      </c>
      <c r="AX287" s="11" t="s">
        <v>72</v>
      </c>
      <c r="AY287" s="191" t="s">
        <v>144</v>
      </c>
    </row>
    <row r="288" spans="2:65" s="12" customFormat="1">
      <c r="B288" s="197"/>
      <c r="D288" s="186" t="s">
        <v>156</v>
      </c>
      <c r="E288" s="198" t="s">
        <v>5</v>
      </c>
      <c r="F288" s="199" t="s">
        <v>267</v>
      </c>
      <c r="H288" s="200">
        <v>703.82399999999996</v>
      </c>
      <c r="I288" s="201"/>
      <c r="L288" s="197"/>
      <c r="M288" s="202"/>
      <c r="N288" s="203"/>
      <c r="O288" s="203"/>
      <c r="P288" s="203"/>
      <c r="Q288" s="203"/>
      <c r="R288" s="203"/>
      <c r="S288" s="203"/>
      <c r="T288" s="204"/>
      <c r="AT288" s="198" t="s">
        <v>156</v>
      </c>
      <c r="AU288" s="198" t="s">
        <v>82</v>
      </c>
      <c r="AV288" s="12" t="s">
        <v>82</v>
      </c>
      <c r="AW288" s="12" t="s">
        <v>35</v>
      </c>
      <c r="AX288" s="12" t="s">
        <v>72</v>
      </c>
      <c r="AY288" s="198" t="s">
        <v>144</v>
      </c>
    </row>
    <row r="289" spans="2:65" s="12" customFormat="1">
      <c r="B289" s="197"/>
      <c r="D289" s="186" t="s">
        <v>156</v>
      </c>
      <c r="E289" s="198" t="s">
        <v>5</v>
      </c>
      <c r="F289" s="199" t="s">
        <v>268</v>
      </c>
      <c r="H289" s="200">
        <v>28.611999999999998</v>
      </c>
      <c r="I289" s="201"/>
      <c r="L289" s="197"/>
      <c r="M289" s="202"/>
      <c r="N289" s="203"/>
      <c r="O289" s="203"/>
      <c r="P289" s="203"/>
      <c r="Q289" s="203"/>
      <c r="R289" s="203"/>
      <c r="S289" s="203"/>
      <c r="T289" s="204"/>
      <c r="AT289" s="198" t="s">
        <v>156</v>
      </c>
      <c r="AU289" s="198" t="s">
        <v>82</v>
      </c>
      <c r="AV289" s="12" t="s">
        <v>82</v>
      </c>
      <c r="AW289" s="12" t="s">
        <v>35</v>
      </c>
      <c r="AX289" s="12" t="s">
        <v>72</v>
      </c>
      <c r="AY289" s="198" t="s">
        <v>144</v>
      </c>
    </row>
    <row r="290" spans="2:65" s="11" customFormat="1">
      <c r="B290" s="190"/>
      <c r="D290" s="186" t="s">
        <v>156</v>
      </c>
      <c r="E290" s="191" t="s">
        <v>5</v>
      </c>
      <c r="F290" s="192" t="s">
        <v>228</v>
      </c>
      <c r="H290" s="191" t="s">
        <v>5</v>
      </c>
      <c r="I290" s="193"/>
      <c r="L290" s="190"/>
      <c r="M290" s="194"/>
      <c r="N290" s="195"/>
      <c r="O290" s="195"/>
      <c r="P290" s="195"/>
      <c r="Q290" s="195"/>
      <c r="R290" s="195"/>
      <c r="S290" s="195"/>
      <c r="T290" s="196"/>
      <c r="AT290" s="191" t="s">
        <v>156</v>
      </c>
      <c r="AU290" s="191" t="s">
        <v>82</v>
      </c>
      <c r="AV290" s="11" t="s">
        <v>80</v>
      </c>
      <c r="AW290" s="11" t="s">
        <v>35</v>
      </c>
      <c r="AX290" s="11" t="s">
        <v>72</v>
      </c>
      <c r="AY290" s="191" t="s">
        <v>144</v>
      </c>
    </row>
    <row r="291" spans="2:65" s="11" customFormat="1">
      <c r="B291" s="190"/>
      <c r="D291" s="186" t="s">
        <v>156</v>
      </c>
      <c r="E291" s="191" t="s">
        <v>5</v>
      </c>
      <c r="F291" s="192" t="s">
        <v>229</v>
      </c>
      <c r="H291" s="191" t="s">
        <v>5</v>
      </c>
      <c r="I291" s="193"/>
      <c r="L291" s="190"/>
      <c r="M291" s="194"/>
      <c r="N291" s="195"/>
      <c r="O291" s="195"/>
      <c r="P291" s="195"/>
      <c r="Q291" s="195"/>
      <c r="R291" s="195"/>
      <c r="S291" s="195"/>
      <c r="T291" s="196"/>
      <c r="AT291" s="191" t="s">
        <v>156</v>
      </c>
      <c r="AU291" s="191" t="s">
        <v>82</v>
      </c>
      <c r="AV291" s="11" t="s">
        <v>80</v>
      </c>
      <c r="AW291" s="11" t="s">
        <v>35</v>
      </c>
      <c r="AX291" s="11" t="s">
        <v>72</v>
      </c>
      <c r="AY291" s="191" t="s">
        <v>144</v>
      </c>
    </row>
    <row r="292" spans="2:65" s="12" customFormat="1">
      <c r="B292" s="197"/>
      <c r="D292" s="186" t="s">
        <v>156</v>
      </c>
      <c r="E292" s="198" t="s">
        <v>5</v>
      </c>
      <c r="F292" s="199" t="s">
        <v>230</v>
      </c>
      <c r="H292" s="200">
        <v>-11.52</v>
      </c>
      <c r="I292" s="201"/>
      <c r="L292" s="197"/>
      <c r="M292" s="202"/>
      <c r="N292" s="203"/>
      <c r="O292" s="203"/>
      <c r="P292" s="203"/>
      <c r="Q292" s="203"/>
      <c r="R292" s="203"/>
      <c r="S292" s="203"/>
      <c r="T292" s="204"/>
      <c r="AT292" s="198" t="s">
        <v>156</v>
      </c>
      <c r="AU292" s="198" t="s">
        <v>82</v>
      </c>
      <c r="AV292" s="12" t="s">
        <v>82</v>
      </c>
      <c r="AW292" s="12" t="s">
        <v>35</v>
      </c>
      <c r="AX292" s="12" t="s">
        <v>72</v>
      </c>
      <c r="AY292" s="198" t="s">
        <v>144</v>
      </c>
    </row>
    <row r="293" spans="2:65" s="12" customFormat="1">
      <c r="B293" s="197"/>
      <c r="D293" s="186" t="s">
        <v>156</v>
      </c>
      <c r="E293" s="198" t="s">
        <v>5</v>
      </c>
      <c r="F293" s="199" t="s">
        <v>231</v>
      </c>
      <c r="H293" s="200">
        <v>-0.56000000000000005</v>
      </c>
      <c r="I293" s="201"/>
      <c r="L293" s="197"/>
      <c r="M293" s="202"/>
      <c r="N293" s="203"/>
      <c r="O293" s="203"/>
      <c r="P293" s="203"/>
      <c r="Q293" s="203"/>
      <c r="R293" s="203"/>
      <c r="S293" s="203"/>
      <c r="T293" s="204"/>
      <c r="AT293" s="198" t="s">
        <v>156</v>
      </c>
      <c r="AU293" s="198" t="s">
        <v>82</v>
      </c>
      <c r="AV293" s="12" t="s">
        <v>82</v>
      </c>
      <c r="AW293" s="12" t="s">
        <v>35</v>
      </c>
      <c r="AX293" s="12" t="s">
        <v>72</v>
      </c>
      <c r="AY293" s="198" t="s">
        <v>144</v>
      </c>
    </row>
    <row r="294" spans="2:65" s="12" customFormat="1">
      <c r="B294" s="197"/>
      <c r="D294" s="186" t="s">
        <v>156</v>
      </c>
      <c r="E294" s="198" t="s">
        <v>5</v>
      </c>
      <c r="F294" s="199" t="s">
        <v>232</v>
      </c>
      <c r="H294" s="200">
        <v>-2.8180000000000001</v>
      </c>
      <c r="I294" s="201"/>
      <c r="L294" s="197"/>
      <c r="M294" s="202"/>
      <c r="N294" s="203"/>
      <c r="O294" s="203"/>
      <c r="P294" s="203"/>
      <c r="Q294" s="203"/>
      <c r="R294" s="203"/>
      <c r="S294" s="203"/>
      <c r="T294" s="204"/>
      <c r="AT294" s="198" t="s">
        <v>156</v>
      </c>
      <c r="AU294" s="198" t="s">
        <v>82</v>
      </c>
      <c r="AV294" s="12" t="s">
        <v>82</v>
      </c>
      <c r="AW294" s="12" t="s">
        <v>35</v>
      </c>
      <c r="AX294" s="12" t="s">
        <v>72</v>
      </c>
      <c r="AY294" s="198" t="s">
        <v>144</v>
      </c>
    </row>
    <row r="295" spans="2:65" s="12" customFormat="1">
      <c r="B295" s="197"/>
      <c r="D295" s="186" t="s">
        <v>156</v>
      </c>
      <c r="E295" s="198" t="s">
        <v>5</v>
      </c>
      <c r="F295" s="199" t="s">
        <v>233</v>
      </c>
      <c r="H295" s="200">
        <v>-2.8180000000000001</v>
      </c>
      <c r="I295" s="201"/>
      <c r="L295" s="197"/>
      <c r="M295" s="202"/>
      <c r="N295" s="203"/>
      <c r="O295" s="203"/>
      <c r="P295" s="203"/>
      <c r="Q295" s="203"/>
      <c r="R295" s="203"/>
      <c r="S295" s="203"/>
      <c r="T295" s="204"/>
      <c r="AT295" s="198" t="s">
        <v>156</v>
      </c>
      <c r="AU295" s="198" t="s">
        <v>82</v>
      </c>
      <c r="AV295" s="12" t="s">
        <v>82</v>
      </c>
      <c r="AW295" s="12" t="s">
        <v>35</v>
      </c>
      <c r="AX295" s="12" t="s">
        <v>72</v>
      </c>
      <c r="AY295" s="198" t="s">
        <v>144</v>
      </c>
    </row>
    <row r="296" spans="2:65" s="12" customFormat="1">
      <c r="B296" s="197"/>
      <c r="D296" s="186" t="s">
        <v>156</v>
      </c>
      <c r="E296" s="198" t="s">
        <v>5</v>
      </c>
      <c r="F296" s="199" t="s">
        <v>234</v>
      </c>
      <c r="H296" s="200">
        <v>-0.99</v>
      </c>
      <c r="I296" s="201"/>
      <c r="L296" s="197"/>
      <c r="M296" s="202"/>
      <c r="N296" s="203"/>
      <c r="O296" s="203"/>
      <c r="P296" s="203"/>
      <c r="Q296" s="203"/>
      <c r="R296" s="203"/>
      <c r="S296" s="203"/>
      <c r="T296" s="204"/>
      <c r="AT296" s="198" t="s">
        <v>156</v>
      </c>
      <c r="AU296" s="198" t="s">
        <v>82</v>
      </c>
      <c r="AV296" s="12" t="s">
        <v>82</v>
      </c>
      <c r="AW296" s="12" t="s">
        <v>35</v>
      </c>
      <c r="AX296" s="12" t="s">
        <v>72</v>
      </c>
      <c r="AY296" s="198" t="s">
        <v>144</v>
      </c>
    </row>
    <row r="297" spans="2:65" s="12" customFormat="1">
      <c r="B297" s="197"/>
      <c r="D297" s="186" t="s">
        <v>156</v>
      </c>
      <c r="E297" s="198" t="s">
        <v>5</v>
      </c>
      <c r="F297" s="199" t="s">
        <v>235</v>
      </c>
      <c r="H297" s="200">
        <v>-9.92</v>
      </c>
      <c r="I297" s="201"/>
      <c r="L297" s="197"/>
      <c r="M297" s="202"/>
      <c r="N297" s="203"/>
      <c r="O297" s="203"/>
      <c r="P297" s="203"/>
      <c r="Q297" s="203"/>
      <c r="R297" s="203"/>
      <c r="S297" s="203"/>
      <c r="T297" s="204"/>
      <c r="AT297" s="198" t="s">
        <v>156</v>
      </c>
      <c r="AU297" s="198" t="s">
        <v>82</v>
      </c>
      <c r="AV297" s="12" t="s">
        <v>82</v>
      </c>
      <c r="AW297" s="12" t="s">
        <v>35</v>
      </c>
      <c r="AX297" s="12" t="s">
        <v>72</v>
      </c>
      <c r="AY297" s="198" t="s">
        <v>144</v>
      </c>
    </row>
    <row r="298" spans="2:65" s="12" customFormat="1">
      <c r="B298" s="197"/>
      <c r="D298" s="186" t="s">
        <v>156</v>
      </c>
      <c r="E298" s="198" t="s">
        <v>5</v>
      </c>
      <c r="F298" s="199" t="s">
        <v>236</v>
      </c>
      <c r="H298" s="200">
        <v>-13.87</v>
      </c>
      <c r="I298" s="201"/>
      <c r="L298" s="197"/>
      <c r="M298" s="202"/>
      <c r="N298" s="203"/>
      <c r="O298" s="203"/>
      <c r="P298" s="203"/>
      <c r="Q298" s="203"/>
      <c r="R298" s="203"/>
      <c r="S298" s="203"/>
      <c r="T298" s="204"/>
      <c r="AT298" s="198" t="s">
        <v>156</v>
      </c>
      <c r="AU298" s="198" t="s">
        <v>82</v>
      </c>
      <c r="AV298" s="12" t="s">
        <v>82</v>
      </c>
      <c r="AW298" s="12" t="s">
        <v>35</v>
      </c>
      <c r="AX298" s="12" t="s">
        <v>72</v>
      </c>
      <c r="AY298" s="198" t="s">
        <v>144</v>
      </c>
    </row>
    <row r="299" spans="2:65" s="11" customFormat="1">
      <c r="B299" s="190"/>
      <c r="D299" s="186" t="s">
        <v>156</v>
      </c>
      <c r="E299" s="191" t="s">
        <v>5</v>
      </c>
      <c r="F299" s="192" t="s">
        <v>237</v>
      </c>
      <c r="H299" s="191" t="s">
        <v>5</v>
      </c>
      <c r="I299" s="193"/>
      <c r="L299" s="190"/>
      <c r="M299" s="194"/>
      <c r="N299" s="195"/>
      <c r="O299" s="195"/>
      <c r="P299" s="195"/>
      <c r="Q299" s="195"/>
      <c r="R299" s="195"/>
      <c r="S299" s="195"/>
      <c r="T299" s="196"/>
      <c r="AT299" s="191" t="s">
        <v>156</v>
      </c>
      <c r="AU299" s="191" t="s">
        <v>82</v>
      </c>
      <c r="AV299" s="11" t="s">
        <v>80</v>
      </c>
      <c r="AW299" s="11" t="s">
        <v>35</v>
      </c>
      <c r="AX299" s="11" t="s">
        <v>72</v>
      </c>
      <c r="AY299" s="191" t="s">
        <v>144</v>
      </c>
    </row>
    <row r="300" spans="2:65" s="12" customFormat="1">
      <c r="B300" s="197"/>
      <c r="D300" s="186" t="s">
        <v>156</v>
      </c>
      <c r="E300" s="198" t="s">
        <v>5</v>
      </c>
      <c r="F300" s="199" t="s">
        <v>238</v>
      </c>
      <c r="H300" s="200">
        <v>-97.02</v>
      </c>
      <c r="I300" s="201"/>
      <c r="L300" s="197"/>
      <c r="M300" s="202"/>
      <c r="N300" s="203"/>
      <c r="O300" s="203"/>
      <c r="P300" s="203"/>
      <c r="Q300" s="203"/>
      <c r="R300" s="203"/>
      <c r="S300" s="203"/>
      <c r="T300" s="204"/>
      <c r="AT300" s="198" t="s">
        <v>156</v>
      </c>
      <c r="AU300" s="198" t="s">
        <v>82</v>
      </c>
      <c r="AV300" s="12" t="s">
        <v>82</v>
      </c>
      <c r="AW300" s="12" t="s">
        <v>35</v>
      </c>
      <c r="AX300" s="12" t="s">
        <v>72</v>
      </c>
      <c r="AY300" s="198" t="s">
        <v>144</v>
      </c>
    </row>
    <row r="301" spans="2:65" s="12" customFormat="1">
      <c r="B301" s="197"/>
      <c r="D301" s="186" t="s">
        <v>156</v>
      </c>
      <c r="E301" s="198" t="s">
        <v>5</v>
      </c>
      <c r="F301" s="199" t="s">
        <v>239</v>
      </c>
      <c r="H301" s="200">
        <v>-8.64</v>
      </c>
      <c r="I301" s="201"/>
      <c r="L301" s="197"/>
      <c r="M301" s="202"/>
      <c r="N301" s="203"/>
      <c r="O301" s="203"/>
      <c r="P301" s="203"/>
      <c r="Q301" s="203"/>
      <c r="R301" s="203"/>
      <c r="S301" s="203"/>
      <c r="T301" s="204"/>
      <c r="AT301" s="198" t="s">
        <v>156</v>
      </c>
      <c r="AU301" s="198" t="s">
        <v>82</v>
      </c>
      <c r="AV301" s="12" t="s">
        <v>82</v>
      </c>
      <c r="AW301" s="12" t="s">
        <v>35</v>
      </c>
      <c r="AX301" s="12" t="s">
        <v>72</v>
      </c>
      <c r="AY301" s="198" t="s">
        <v>144</v>
      </c>
    </row>
    <row r="302" spans="2:65" s="12" customFormat="1">
      <c r="B302" s="197"/>
      <c r="D302" s="186" t="s">
        <v>156</v>
      </c>
      <c r="E302" s="198" t="s">
        <v>5</v>
      </c>
      <c r="F302" s="199" t="s">
        <v>240</v>
      </c>
      <c r="H302" s="200">
        <v>-0.24</v>
      </c>
      <c r="I302" s="201"/>
      <c r="L302" s="197"/>
      <c r="M302" s="202"/>
      <c r="N302" s="203"/>
      <c r="O302" s="203"/>
      <c r="P302" s="203"/>
      <c r="Q302" s="203"/>
      <c r="R302" s="203"/>
      <c r="S302" s="203"/>
      <c r="T302" s="204"/>
      <c r="AT302" s="198" t="s">
        <v>156</v>
      </c>
      <c r="AU302" s="198" t="s">
        <v>82</v>
      </c>
      <c r="AV302" s="12" t="s">
        <v>82</v>
      </c>
      <c r="AW302" s="12" t="s">
        <v>35</v>
      </c>
      <c r="AX302" s="12" t="s">
        <v>72</v>
      </c>
      <c r="AY302" s="198" t="s">
        <v>144</v>
      </c>
    </row>
    <row r="303" spans="2:65" s="13" customFormat="1">
      <c r="B303" s="205"/>
      <c r="D303" s="186" t="s">
        <v>156</v>
      </c>
      <c r="E303" s="206" t="s">
        <v>5</v>
      </c>
      <c r="F303" s="207" t="s">
        <v>160</v>
      </c>
      <c r="H303" s="208">
        <v>584.04</v>
      </c>
      <c r="I303" s="209"/>
      <c r="L303" s="205"/>
      <c r="M303" s="210"/>
      <c r="N303" s="211"/>
      <c r="O303" s="211"/>
      <c r="P303" s="211"/>
      <c r="Q303" s="211"/>
      <c r="R303" s="211"/>
      <c r="S303" s="211"/>
      <c r="T303" s="212"/>
      <c r="AT303" s="206" t="s">
        <v>156</v>
      </c>
      <c r="AU303" s="206" t="s">
        <v>82</v>
      </c>
      <c r="AV303" s="13" t="s">
        <v>152</v>
      </c>
      <c r="AW303" s="13" t="s">
        <v>35</v>
      </c>
      <c r="AX303" s="13" t="s">
        <v>80</v>
      </c>
      <c r="AY303" s="206" t="s">
        <v>144</v>
      </c>
    </row>
    <row r="304" spans="2:65" s="1" customFormat="1" ht="16.5" customHeight="1">
      <c r="B304" s="173"/>
      <c r="C304" s="213" t="s">
        <v>282</v>
      </c>
      <c r="D304" s="213" t="s">
        <v>212</v>
      </c>
      <c r="E304" s="214" t="s">
        <v>283</v>
      </c>
      <c r="F304" s="215" t="s">
        <v>284</v>
      </c>
      <c r="G304" s="216" t="s">
        <v>184</v>
      </c>
      <c r="H304" s="217">
        <v>595.721</v>
      </c>
      <c r="I304" s="218"/>
      <c r="J304" s="219">
        <f>ROUND(I304*H304,2)</f>
        <v>0</v>
      </c>
      <c r="K304" s="215" t="s">
        <v>151</v>
      </c>
      <c r="L304" s="220"/>
      <c r="M304" s="221" t="s">
        <v>5</v>
      </c>
      <c r="N304" s="222" t="s">
        <v>43</v>
      </c>
      <c r="O304" s="42"/>
      <c r="P304" s="183">
        <f>O304*H304</f>
        <v>0</v>
      </c>
      <c r="Q304" s="183">
        <v>2.3800000000000002E-3</v>
      </c>
      <c r="R304" s="183">
        <f>Q304*H304</f>
        <v>1.4178159800000001</v>
      </c>
      <c r="S304" s="183">
        <v>0</v>
      </c>
      <c r="T304" s="184">
        <f>S304*H304</f>
        <v>0</v>
      </c>
      <c r="AR304" s="24" t="s">
        <v>192</v>
      </c>
      <c r="AT304" s="24" t="s">
        <v>212</v>
      </c>
      <c r="AU304" s="24" t="s">
        <v>82</v>
      </c>
      <c r="AY304" s="24" t="s">
        <v>144</v>
      </c>
      <c r="BE304" s="185">
        <f>IF(N304="základní",J304,0)</f>
        <v>0</v>
      </c>
      <c r="BF304" s="185">
        <f>IF(N304="snížená",J304,0)</f>
        <v>0</v>
      </c>
      <c r="BG304" s="185">
        <f>IF(N304="zákl. přenesená",J304,0)</f>
        <v>0</v>
      </c>
      <c r="BH304" s="185">
        <f>IF(N304="sníž. přenesená",J304,0)</f>
        <v>0</v>
      </c>
      <c r="BI304" s="185">
        <f>IF(N304="nulová",J304,0)</f>
        <v>0</v>
      </c>
      <c r="BJ304" s="24" t="s">
        <v>80</v>
      </c>
      <c r="BK304" s="185">
        <f>ROUND(I304*H304,2)</f>
        <v>0</v>
      </c>
      <c r="BL304" s="24" t="s">
        <v>152</v>
      </c>
      <c r="BM304" s="24" t="s">
        <v>285</v>
      </c>
    </row>
    <row r="305" spans="2:65" s="1" customFormat="1" ht="27">
      <c r="B305" s="41"/>
      <c r="D305" s="186" t="s">
        <v>286</v>
      </c>
      <c r="F305" s="187" t="s">
        <v>287</v>
      </c>
      <c r="I305" s="188"/>
      <c r="L305" s="41"/>
      <c r="M305" s="189"/>
      <c r="N305" s="42"/>
      <c r="O305" s="42"/>
      <c r="P305" s="42"/>
      <c r="Q305" s="42"/>
      <c r="R305" s="42"/>
      <c r="S305" s="42"/>
      <c r="T305" s="70"/>
      <c r="AT305" s="24" t="s">
        <v>286</v>
      </c>
      <c r="AU305" s="24" t="s">
        <v>82</v>
      </c>
    </row>
    <row r="306" spans="2:65" s="12" customFormat="1">
      <c r="B306" s="197"/>
      <c r="D306" s="186" t="s">
        <v>156</v>
      </c>
      <c r="F306" s="199" t="s">
        <v>288</v>
      </c>
      <c r="H306" s="200">
        <v>595.721</v>
      </c>
      <c r="I306" s="201"/>
      <c r="L306" s="197"/>
      <c r="M306" s="202"/>
      <c r="N306" s="203"/>
      <c r="O306" s="203"/>
      <c r="P306" s="203"/>
      <c r="Q306" s="203"/>
      <c r="R306" s="203"/>
      <c r="S306" s="203"/>
      <c r="T306" s="204"/>
      <c r="AT306" s="198" t="s">
        <v>156</v>
      </c>
      <c r="AU306" s="198" t="s">
        <v>82</v>
      </c>
      <c r="AV306" s="12" t="s">
        <v>82</v>
      </c>
      <c r="AW306" s="12" t="s">
        <v>6</v>
      </c>
      <c r="AX306" s="12" t="s">
        <v>80</v>
      </c>
      <c r="AY306" s="198" t="s">
        <v>144</v>
      </c>
    </row>
    <row r="307" spans="2:65" s="1" customFormat="1" ht="38.25" customHeight="1">
      <c r="B307" s="173"/>
      <c r="C307" s="174" t="s">
        <v>289</v>
      </c>
      <c r="D307" s="174" t="s">
        <v>147</v>
      </c>
      <c r="E307" s="175" t="s">
        <v>290</v>
      </c>
      <c r="F307" s="176" t="s">
        <v>291</v>
      </c>
      <c r="G307" s="177" t="s">
        <v>292</v>
      </c>
      <c r="H307" s="178">
        <v>270.7</v>
      </c>
      <c r="I307" s="179"/>
      <c r="J307" s="180">
        <f>ROUND(I307*H307,2)</f>
        <v>0</v>
      </c>
      <c r="K307" s="176" t="s">
        <v>151</v>
      </c>
      <c r="L307" s="41"/>
      <c r="M307" s="181" t="s">
        <v>5</v>
      </c>
      <c r="N307" s="182" t="s">
        <v>43</v>
      </c>
      <c r="O307" s="42"/>
      <c r="P307" s="183">
        <f>O307*H307</f>
        <v>0</v>
      </c>
      <c r="Q307" s="183">
        <v>3.31E-3</v>
      </c>
      <c r="R307" s="183">
        <f>Q307*H307</f>
        <v>0.89601699999999995</v>
      </c>
      <c r="S307" s="183">
        <v>0</v>
      </c>
      <c r="T307" s="184">
        <f>S307*H307</f>
        <v>0</v>
      </c>
      <c r="AR307" s="24" t="s">
        <v>152</v>
      </c>
      <c r="AT307" s="24" t="s">
        <v>147</v>
      </c>
      <c r="AU307" s="24" t="s">
        <v>82</v>
      </c>
      <c r="AY307" s="24" t="s">
        <v>144</v>
      </c>
      <c r="BE307" s="185">
        <f>IF(N307="základní",J307,0)</f>
        <v>0</v>
      </c>
      <c r="BF307" s="185">
        <f>IF(N307="snížená",J307,0)</f>
        <v>0</v>
      </c>
      <c r="BG307" s="185">
        <f>IF(N307="zákl. přenesená",J307,0)</f>
        <v>0</v>
      </c>
      <c r="BH307" s="185">
        <f>IF(N307="sníž. přenesená",J307,0)</f>
        <v>0</v>
      </c>
      <c r="BI307" s="185">
        <f>IF(N307="nulová",J307,0)</f>
        <v>0</v>
      </c>
      <c r="BJ307" s="24" t="s">
        <v>80</v>
      </c>
      <c r="BK307" s="185">
        <f>ROUND(I307*H307,2)</f>
        <v>0</v>
      </c>
      <c r="BL307" s="24" t="s">
        <v>152</v>
      </c>
      <c r="BM307" s="24" t="s">
        <v>293</v>
      </c>
    </row>
    <row r="308" spans="2:65" s="1" customFormat="1" ht="121.5">
      <c r="B308" s="41"/>
      <c r="D308" s="186" t="s">
        <v>154</v>
      </c>
      <c r="F308" s="187" t="s">
        <v>294</v>
      </c>
      <c r="I308" s="188"/>
      <c r="L308" s="41"/>
      <c r="M308" s="189"/>
      <c r="N308" s="42"/>
      <c r="O308" s="42"/>
      <c r="P308" s="42"/>
      <c r="Q308" s="42"/>
      <c r="R308" s="42"/>
      <c r="S308" s="42"/>
      <c r="T308" s="70"/>
      <c r="AT308" s="24" t="s">
        <v>154</v>
      </c>
      <c r="AU308" s="24" t="s">
        <v>82</v>
      </c>
    </row>
    <row r="309" spans="2:65" s="11" customFormat="1">
      <c r="B309" s="190"/>
      <c r="D309" s="186" t="s">
        <v>156</v>
      </c>
      <c r="E309" s="191" t="s">
        <v>5</v>
      </c>
      <c r="F309" s="192" t="s">
        <v>157</v>
      </c>
      <c r="H309" s="191" t="s">
        <v>5</v>
      </c>
      <c r="I309" s="193"/>
      <c r="L309" s="190"/>
      <c r="M309" s="194"/>
      <c r="N309" s="195"/>
      <c r="O309" s="195"/>
      <c r="P309" s="195"/>
      <c r="Q309" s="195"/>
      <c r="R309" s="195"/>
      <c r="S309" s="195"/>
      <c r="T309" s="196"/>
      <c r="AT309" s="191" t="s">
        <v>156</v>
      </c>
      <c r="AU309" s="191" t="s">
        <v>82</v>
      </c>
      <c r="AV309" s="11" t="s">
        <v>80</v>
      </c>
      <c r="AW309" s="11" t="s">
        <v>35</v>
      </c>
      <c r="AX309" s="11" t="s">
        <v>72</v>
      </c>
      <c r="AY309" s="191" t="s">
        <v>144</v>
      </c>
    </row>
    <row r="310" spans="2:65" s="11" customFormat="1">
      <c r="B310" s="190"/>
      <c r="D310" s="186" t="s">
        <v>156</v>
      </c>
      <c r="E310" s="191" t="s">
        <v>5</v>
      </c>
      <c r="F310" s="192" t="s">
        <v>158</v>
      </c>
      <c r="H310" s="191" t="s">
        <v>5</v>
      </c>
      <c r="I310" s="193"/>
      <c r="L310" s="190"/>
      <c r="M310" s="194"/>
      <c r="N310" s="195"/>
      <c r="O310" s="195"/>
      <c r="P310" s="195"/>
      <c r="Q310" s="195"/>
      <c r="R310" s="195"/>
      <c r="S310" s="195"/>
      <c r="T310" s="196"/>
      <c r="AT310" s="191" t="s">
        <v>156</v>
      </c>
      <c r="AU310" s="191" t="s">
        <v>82</v>
      </c>
      <c r="AV310" s="11" t="s">
        <v>80</v>
      </c>
      <c r="AW310" s="11" t="s">
        <v>35</v>
      </c>
      <c r="AX310" s="11" t="s">
        <v>72</v>
      </c>
      <c r="AY310" s="191" t="s">
        <v>144</v>
      </c>
    </row>
    <row r="311" spans="2:65" s="11" customFormat="1">
      <c r="B311" s="190"/>
      <c r="D311" s="186" t="s">
        <v>156</v>
      </c>
      <c r="E311" s="191" t="s">
        <v>5</v>
      </c>
      <c r="F311" s="192" t="s">
        <v>223</v>
      </c>
      <c r="H311" s="191" t="s">
        <v>5</v>
      </c>
      <c r="I311" s="193"/>
      <c r="L311" s="190"/>
      <c r="M311" s="194"/>
      <c r="N311" s="195"/>
      <c r="O311" s="195"/>
      <c r="P311" s="195"/>
      <c r="Q311" s="195"/>
      <c r="R311" s="195"/>
      <c r="S311" s="195"/>
      <c r="T311" s="196"/>
      <c r="AT311" s="191" t="s">
        <v>156</v>
      </c>
      <c r="AU311" s="191" t="s">
        <v>82</v>
      </c>
      <c r="AV311" s="11" t="s">
        <v>80</v>
      </c>
      <c r="AW311" s="11" t="s">
        <v>35</v>
      </c>
      <c r="AX311" s="11" t="s">
        <v>72</v>
      </c>
      <c r="AY311" s="191" t="s">
        <v>144</v>
      </c>
    </row>
    <row r="312" spans="2:65" s="11" customFormat="1">
      <c r="B312" s="190"/>
      <c r="D312" s="186" t="s">
        <v>156</v>
      </c>
      <c r="E312" s="191" t="s">
        <v>5</v>
      </c>
      <c r="F312" s="192" t="s">
        <v>224</v>
      </c>
      <c r="H312" s="191" t="s">
        <v>5</v>
      </c>
      <c r="I312" s="193"/>
      <c r="L312" s="190"/>
      <c r="M312" s="194"/>
      <c r="N312" s="195"/>
      <c r="O312" s="195"/>
      <c r="P312" s="195"/>
      <c r="Q312" s="195"/>
      <c r="R312" s="195"/>
      <c r="S312" s="195"/>
      <c r="T312" s="196"/>
      <c r="AT312" s="191" t="s">
        <v>156</v>
      </c>
      <c r="AU312" s="191" t="s">
        <v>82</v>
      </c>
      <c r="AV312" s="11" t="s">
        <v>80</v>
      </c>
      <c r="AW312" s="11" t="s">
        <v>35</v>
      </c>
      <c r="AX312" s="11" t="s">
        <v>72</v>
      </c>
      <c r="AY312" s="191" t="s">
        <v>144</v>
      </c>
    </row>
    <row r="313" spans="2:65" s="11" customFormat="1">
      <c r="B313" s="190"/>
      <c r="D313" s="186" t="s">
        <v>156</v>
      </c>
      <c r="E313" s="191" t="s">
        <v>5</v>
      </c>
      <c r="F313" s="192" t="s">
        <v>225</v>
      </c>
      <c r="H313" s="191" t="s">
        <v>5</v>
      </c>
      <c r="I313" s="193"/>
      <c r="L313" s="190"/>
      <c r="M313" s="194"/>
      <c r="N313" s="195"/>
      <c r="O313" s="195"/>
      <c r="P313" s="195"/>
      <c r="Q313" s="195"/>
      <c r="R313" s="195"/>
      <c r="S313" s="195"/>
      <c r="T313" s="196"/>
      <c r="AT313" s="191" t="s">
        <v>156</v>
      </c>
      <c r="AU313" s="191" t="s">
        <v>82</v>
      </c>
      <c r="AV313" s="11" t="s">
        <v>80</v>
      </c>
      <c r="AW313" s="11" t="s">
        <v>35</v>
      </c>
      <c r="AX313" s="11" t="s">
        <v>72</v>
      </c>
      <c r="AY313" s="191" t="s">
        <v>144</v>
      </c>
    </row>
    <row r="314" spans="2:65" s="11" customFormat="1">
      <c r="B314" s="190"/>
      <c r="D314" s="186" t="s">
        <v>156</v>
      </c>
      <c r="E314" s="191" t="s">
        <v>5</v>
      </c>
      <c r="F314" s="192" t="s">
        <v>229</v>
      </c>
      <c r="H314" s="191" t="s">
        <v>5</v>
      </c>
      <c r="I314" s="193"/>
      <c r="L314" s="190"/>
      <c r="M314" s="194"/>
      <c r="N314" s="195"/>
      <c r="O314" s="195"/>
      <c r="P314" s="195"/>
      <c r="Q314" s="195"/>
      <c r="R314" s="195"/>
      <c r="S314" s="195"/>
      <c r="T314" s="196"/>
      <c r="AT314" s="191" t="s">
        <v>156</v>
      </c>
      <c r="AU314" s="191" t="s">
        <v>82</v>
      </c>
      <c r="AV314" s="11" t="s">
        <v>80</v>
      </c>
      <c r="AW314" s="11" t="s">
        <v>35</v>
      </c>
      <c r="AX314" s="11" t="s">
        <v>72</v>
      </c>
      <c r="AY314" s="191" t="s">
        <v>144</v>
      </c>
    </row>
    <row r="315" spans="2:65" s="12" customFormat="1">
      <c r="B315" s="197"/>
      <c r="D315" s="186" t="s">
        <v>156</v>
      </c>
      <c r="E315" s="198" t="s">
        <v>5</v>
      </c>
      <c r="F315" s="199" t="s">
        <v>295</v>
      </c>
      <c r="H315" s="200">
        <v>27.2</v>
      </c>
      <c r="I315" s="201"/>
      <c r="L315" s="197"/>
      <c r="M315" s="202"/>
      <c r="N315" s="203"/>
      <c r="O315" s="203"/>
      <c r="P315" s="203"/>
      <c r="Q315" s="203"/>
      <c r="R315" s="203"/>
      <c r="S315" s="203"/>
      <c r="T315" s="204"/>
      <c r="AT315" s="198" t="s">
        <v>156</v>
      </c>
      <c r="AU315" s="198" t="s">
        <v>82</v>
      </c>
      <c r="AV315" s="12" t="s">
        <v>82</v>
      </c>
      <c r="AW315" s="12" t="s">
        <v>35</v>
      </c>
      <c r="AX315" s="12" t="s">
        <v>72</v>
      </c>
      <c r="AY315" s="198" t="s">
        <v>144</v>
      </c>
    </row>
    <row r="316" spans="2:65" s="12" customFormat="1">
      <c r="B316" s="197"/>
      <c r="D316" s="186" t="s">
        <v>156</v>
      </c>
      <c r="E316" s="198" t="s">
        <v>5</v>
      </c>
      <c r="F316" s="199" t="s">
        <v>296</v>
      </c>
      <c r="H316" s="200">
        <v>9.8000000000000007</v>
      </c>
      <c r="I316" s="201"/>
      <c r="L316" s="197"/>
      <c r="M316" s="202"/>
      <c r="N316" s="203"/>
      <c r="O316" s="203"/>
      <c r="P316" s="203"/>
      <c r="Q316" s="203"/>
      <c r="R316" s="203"/>
      <c r="S316" s="203"/>
      <c r="T316" s="204"/>
      <c r="AT316" s="198" t="s">
        <v>156</v>
      </c>
      <c r="AU316" s="198" t="s">
        <v>82</v>
      </c>
      <c r="AV316" s="12" t="s">
        <v>82</v>
      </c>
      <c r="AW316" s="12" t="s">
        <v>35</v>
      </c>
      <c r="AX316" s="12" t="s">
        <v>72</v>
      </c>
      <c r="AY316" s="198" t="s">
        <v>144</v>
      </c>
    </row>
    <row r="317" spans="2:65" s="12" customFormat="1">
      <c r="B317" s="197"/>
      <c r="D317" s="186" t="s">
        <v>156</v>
      </c>
      <c r="E317" s="198" t="s">
        <v>5</v>
      </c>
      <c r="F317" s="199" t="s">
        <v>297</v>
      </c>
      <c r="H317" s="200">
        <v>7.2</v>
      </c>
      <c r="I317" s="201"/>
      <c r="L317" s="197"/>
      <c r="M317" s="202"/>
      <c r="N317" s="203"/>
      <c r="O317" s="203"/>
      <c r="P317" s="203"/>
      <c r="Q317" s="203"/>
      <c r="R317" s="203"/>
      <c r="S317" s="203"/>
      <c r="T317" s="204"/>
      <c r="AT317" s="198" t="s">
        <v>156</v>
      </c>
      <c r="AU317" s="198" t="s">
        <v>82</v>
      </c>
      <c r="AV317" s="12" t="s">
        <v>82</v>
      </c>
      <c r="AW317" s="12" t="s">
        <v>35</v>
      </c>
      <c r="AX317" s="12" t="s">
        <v>72</v>
      </c>
      <c r="AY317" s="198" t="s">
        <v>144</v>
      </c>
    </row>
    <row r="318" spans="2:65" s="12" customFormat="1">
      <c r="B318" s="197"/>
      <c r="D318" s="186" t="s">
        <v>156</v>
      </c>
      <c r="E318" s="198" t="s">
        <v>5</v>
      </c>
      <c r="F318" s="199" t="s">
        <v>298</v>
      </c>
      <c r="H318" s="200">
        <v>7.2</v>
      </c>
      <c r="I318" s="201"/>
      <c r="L318" s="197"/>
      <c r="M318" s="202"/>
      <c r="N318" s="203"/>
      <c r="O318" s="203"/>
      <c r="P318" s="203"/>
      <c r="Q318" s="203"/>
      <c r="R318" s="203"/>
      <c r="S318" s="203"/>
      <c r="T318" s="204"/>
      <c r="AT318" s="198" t="s">
        <v>156</v>
      </c>
      <c r="AU318" s="198" t="s">
        <v>82</v>
      </c>
      <c r="AV318" s="12" t="s">
        <v>82</v>
      </c>
      <c r="AW318" s="12" t="s">
        <v>35</v>
      </c>
      <c r="AX318" s="12" t="s">
        <v>72</v>
      </c>
      <c r="AY318" s="198" t="s">
        <v>144</v>
      </c>
    </row>
    <row r="319" spans="2:65" s="12" customFormat="1">
      <c r="B319" s="197"/>
      <c r="D319" s="186" t="s">
        <v>156</v>
      </c>
      <c r="E319" s="198" t="s">
        <v>5</v>
      </c>
      <c r="F319" s="199" t="s">
        <v>299</v>
      </c>
      <c r="H319" s="200">
        <v>5.8</v>
      </c>
      <c r="I319" s="201"/>
      <c r="L319" s="197"/>
      <c r="M319" s="202"/>
      <c r="N319" s="203"/>
      <c r="O319" s="203"/>
      <c r="P319" s="203"/>
      <c r="Q319" s="203"/>
      <c r="R319" s="203"/>
      <c r="S319" s="203"/>
      <c r="T319" s="204"/>
      <c r="AT319" s="198" t="s">
        <v>156</v>
      </c>
      <c r="AU319" s="198" t="s">
        <v>82</v>
      </c>
      <c r="AV319" s="12" t="s">
        <v>82</v>
      </c>
      <c r="AW319" s="12" t="s">
        <v>35</v>
      </c>
      <c r="AX319" s="12" t="s">
        <v>72</v>
      </c>
      <c r="AY319" s="198" t="s">
        <v>144</v>
      </c>
    </row>
    <row r="320" spans="2:65" s="12" customFormat="1">
      <c r="B320" s="197"/>
      <c r="D320" s="186" t="s">
        <v>156</v>
      </c>
      <c r="E320" s="198" t="s">
        <v>5</v>
      </c>
      <c r="F320" s="199" t="s">
        <v>300</v>
      </c>
      <c r="H320" s="200">
        <v>9.4</v>
      </c>
      <c r="I320" s="201"/>
      <c r="L320" s="197"/>
      <c r="M320" s="202"/>
      <c r="N320" s="203"/>
      <c r="O320" s="203"/>
      <c r="P320" s="203"/>
      <c r="Q320" s="203"/>
      <c r="R320" s="203"/>
      <c r="S320" s="203"/>
      <c r="T320" s="204"/>
      <c r="AT320" s="198" t="s">
        <v>156</v>
      </c>
      <c r="AU320" s="198" t="s">
        <v>82</v>
      </c>
      <c r="AV320" s="12" t="s">
        <v>82</v>
      </c>
      <c r="AW320" s="12" t="s">
        <v>35</v>
      </c>
      <c r="AX320" s="12" t="s">
        <v>72</v>
      </c>
      <c r="AY320" s="198" t="s">
        <v>144</v>
      </c>
    </row>
    <row r="321" spans="2:65" s="12" customFormat="1">
      <c r="B321" s="197"/>
      <c r="D321" s="186" t="s">
        <v>156</v>
      </c>
      <c r="E321" s="198" t="s">
        <v>5</v>
      </c>
      <c r="F321" s="199" t="s">
        <v>301</v>
      </c>
      <c r="H321" s="200">
        <v>11.1</v>
      </c>
      <c r="I321" s="201"/>
      <c r="L321" s="197"/>
      <c r="M321" s="202"/>
      <c r="N321" s="203"/>
      <c r="O321" s="203"/>
      <c r="P321" s="203"/>
      <c r="Q321" s="203"/>
      <c r="R321" s="203"/>
      <c r="S321" s="203"/>
      <c r="T321" s="204"/>
      <c r="AT321" s="198" t="s">
        <v>156</v>
      </c>
      <c r="AU321" s="198" t="s">
        <v>82</v>
      </c>
      <c r="AV321" s="12" t="s">
        <v>82</v>
      </c>
      <c r="AW321" s="12" t="s">
        <v>35</v>
      </c>
      <c r="AX321" s="12" t="s">
        <v>72</v>
      </c>
      <c r="AY321" s="198" t="s">
        <v>144</v>
      </c>
    </row>
    <row r="322" spans="2:65" s="11" customFormat="1">
      <c r="B322" s="190"/>
      <c r="D322" s="186" t="s">
        <v>156</v>
      </c>
      <c r="E322" s="191" t="s">
        <v>5</v>
      </c>
      <c r="F322" s="192" t="s">
        <v>237</v>
      </c>
      <c r="H322" s="191" t="s">
        <v>5</v>
      </c>
      <c r="I322" s="193"/>
      <c r="L322" s="190"/>
      <c r="M322" s="194"/>
      <c r="N322" s="195"/>
      <c r="O322" s="195"/>
      <c r="P322" s="195"/>
      <c r="Q322" s="195"/>
      <c r="R322" s="195"/>
      <c r="S322" s="195"/>
      <c r="T322" s="196"/>
      <c r="AT322" s="191" t="s">
        <v>156</v>
      </c>
      <c r="AU322" s="191" t="s">
        <v>82</v>
      </c>
      <c r="AV322" s="11" t="s">
        <v>80</v>
      </c>
      <c r="AW322" s="11" t="s">
        <v>35</v>
      </c>
      <c r="AX322" s="11" t="s">
        <v>72</v>
      </c>
      <c r="AY322" s="191" t="s">
        <v>144</v>
      </c>
    </row>
    <row r="323" spans="2:65" s="12" customFormat="1">
      <c r="B323" s="197"/>
      <c r="D323" s="186" t="s">
        <v>156</v>
      </c>
      <c r="E323" s="198" t="s">
        <v>5</v>
      </c>
      <c r="F323" s="199" t="s">
        <v>302</v>
      </c>
      <c r="H323" s="200">
        <v>158.19999999999999</v>
      </c>
      <c r="I323" s="201"/>
      <c r="L323" s="197"/>
      <c r="M323" s="202"/>
      <c r="N323" s="203"/>
      <c r="O323" s="203"/>
      <c r="P323" s="203"/>
      <c r="Q323" s="203"/>
      <c r="R323" s="203"/>
      <c r="S323" s="203"/>
      <c r="T323" s="204"/>
      <c r="AT323" s="198" t="s">
        <v>156</v>
      </c>
      <c r="AU323" s="198" t="s">
        <v>82</v>
      </c>
      <c r="AV323" s="12" t="s">
        <v>82</v>
      </c>
      <c r="AW323" s="12" t="s">
        <v>35</v>
      </c>
      <c r="AX323" s="12" t="s">
        <v>72</v>
      </c>
      <c r="AY323" s="198" t="s">
        <v>144</v>
      </c>
    </row>
    <row r="324" spans="2:65" s="12" customFormat="1">
      <c r="B324" s="197"/>
      <c r="D324" s="186" t="s">
        <v>156</v>
      </c>
      <c r="E324" s="198" t="s">
        <v>5</v>
      </c>
      <c r="F324" s="199" t="s">
        <v>303</v>
      </c>
      <c r="H324" s="200">
        <v>20.399999999999999</v>
      </c>
      <c r="I324" s="201"/>
      <c r="L324" s="197"/>
      <c r="M324" s="202"/>
      <c r="N324" s="203"/>
      <c r="O324" s="203"/>
      <c r="P324" s="203"/>
      <c r="Q324" s="203"/>
      <c r="R324" s="203"/>
      <c r="S324" s="203"/>
      <c r="T324" s="204"/>
      <c r="AT324" s="198" t="s">
        <v>156</v>
      </c>
      <c r="AU324" s="198" t="s">
        <v>82</v>
      </c>
      <c r="AV324" s="12" t="s">
        <v>82</v>
      </c>
      <c r="AW324" s="12" t="s">
        <v>35</v>
      </c>
      <c r="AX324" s="12" t="s">
        <v>72</v>
      </c>
      <c r="AY324" s="198" t="s">
        <v>144</v>
      </c>
    </row>
    <row r="325" spans="2:65" s="12" customFormat="1">
      <c r="B325" s="197"/>
      <c r="D325" s="186" t="s">
        <v>156</v>
      </c>
      <c r="E325" s="198" t="s">
        <v>5</v>
      </c>
      <c r="F325" s="199" t="s">
        <v>304</v>
      </c>
      <c r="H325" s="200">
        <v>14.4</v>
      </c>
      <c r="I325" s="201"/>
      <c r="L325" s="197"/>
      <c r="M325" s="202"/>
      <c r="N325" s="203"/>
      <c r="O325" s="203"/>
      <c r="P325" s="203"/>
      <c r="Q325" s="203"/>
      <c r="R325" s="203"/>
      <c r="S325" s="203"/>
      <c r="T325" s="204"/>
      <c r="AT325" s="198" t="s">
        <v>156</v>
      </c>
      <c r="AU325" s="198" t="s">
        <v>82</v>
      </c>
      <c r="AV325" s="12" t="s">
        <v>82</v>
      </c>
      <c r="AW325" s="12" t="s">
        <v>35</v>
      </c>
      <c r="AX325" s="12" t="s">
        <v>72</v>
      </c>
      <c r="AY325" s="198" t="s">
        <v>144</v>
      </c>
    </row>
    <row r="326" spans="2:65" s="13" customFormat="1">
      <c r="B326" s="205"/>
      <c r="D326" s="186" t="s">
        <v>156</v>
      </c>
      <c r="E326" s="206" t="s">
        <v>5</v>
      </c>
      <c r="F326" s="207" t="s">
        <v>160</v>
      </c>
      <c r="H326" s="208">
        <v>270.7</v>
      </c>
      <c r="I326" s="209"/>
      <c r="L326" s="205"/>
      <c r="M326" s="210"/>
      <c r="N326" s="211"/>
      <c r="O326" s="211"/>
      <c r="P326" s="211"/>
      <c r="Q326" s="211"/>
      <c r="R326" s="211"/>
      <c r="S326" s="211"/>
      <c r="T326" s="212"/>
      <c r="AT326" s="206" t="s">
        <v>156</v>
      </c>
      <c r="AU326" s="206" t="s">
        <v>82</v>
      </c>
      <c r="AV326" s="13" t="s">
        <v>152</v>
      </c>
      <c r="AW326" s="13" t="s">
        <v>35</v>
      </c>
      <c r="AX326" s="13" t="s">
        <v>80</v>
      </c>
      <c r="AY326" s="206" t="s">
        <v>144</v>
      </c>
    </row>
    <row r="327" spans="2:65" s="1" customFormat="1" ht="16.5" customHeight="1">
      <c r="B327" s="173"/>
      <c r="C327" s="213" t="s">
        <v>305</v>
      </c>
      <c r="D327" s="213" t="s">
        <v>212</v>
      </c>
      <c r="E327" s="214" t="s">
        <v>306</v>
      </c>
      <c r="F327" s="215" t="s">
        <v>307</v>
      </c>
      <c r="G327" s="216" t="s">
        <v>184</v>
      </c>
      <c r="H327" s="217">
        <v>87.016000000000005</v>
      </c>
      <c r="I327" s="218"/>
      <c r="J327" s="219">
        <f>ROUND(I327*H327,2)</f>
        <v>0</v>
      </c>
      <c r="K327" s="215" t="s">
        <v>151</v>
      </c>
      <c r="L327" s="220"/>
      <c r="M327" s="221" t="s">
        <v>5</v>
      </c>
      <c r="N327" s="222" t="s">
        <v>43</v>
      </c>
      <c r="O327" s="42"/>
      <c r="P327" s="183">
        <f>O327*H327</f>
        <v>0</v>
      </c>
      <c r="Q327" s="183">
        <v>5.1000000000000004E-4</v>
      </c>
      <c r="R327" s="183">
        <f>Q327*H327</f>
        <v>4.4378160000000007E-2</v>
      </c>
      <c r="S327" s="183">
        <v>0</v>
      </c>
      <c r="T327" s="184">
        <f>S327*H327</f>
        <v>0</v>
      </c>
      <c r="AR327" s="24" t="s">
        <v>192</v>
      </c>
      <c r="AT327" s="24" t="s">
        <v>212</v>
      </c>
      <c r="AU327" s="24" t="s">
        <v>82</v>
      </c>
      <c r="AY327" s="24" t="s">
        <v>144</v>
      </c>
      <c r="BE327" s="185">
        <f>IF(N327="základní",J327,0)</f>
        <v>0</v>
      </c>
      <c r="BF327" s="185">
        <f>IF(N327="snížená",J327,0)</f>
        <v>0</v>
      </c>
      <c r="BG327" s="185">
        <f>IF(N327="zákl. přenesená",J327,0)</f>
        <v>0</v>
      </c>
      <c r="BH327" s="185">
        <f>IF(N327="sníž. přenesená",J327,0)</f>
        <v>0</v>
      </c>
      <c r="BI327" s="185">
        <f>IF(N327="nulová",J327,0)</f>
        <v>0</v>
      </c>
      <c r="BJ327" s="24" t="s">
        <v>80</v>
      </c>
      <c r="BK327" s="185">
        <f>ROUND(I327*H327,2)</f>
        <v>0</v>
      </c>
      <c r="BL327" s="24" t="s">
        <v>152</v>
      </c>
      <c r="BM327" s="24" t="s">
        <v>308</v>
      </c>
    </row>
    <row r="328" spans="2:65" s="1" customFormat="1" ht="27">
      <c r="B328" s="41"/>
      <c r="D328" s="186" t="s">
        <v>286</v>
      </c>
      <c r="F328" s="187" t="s">
        <v>287</v>
      </c>
      <c r="I328" s="188"/>
      <c r="L328" s="41"/>
      <c r="M328" s="189"/>
      <c r="N328" s="42"/>
      <c r="O328" s="42"/>
      <c r="P328" s="42"/>
      <c r="Q328" s="42"/>
      <c r="R328" s="42"/>
      <c r="S328" s="42"/>
      <c r="T328" s="70"/>
      <c r="AT328" s="24" t="s">
        <v>286</v>
      </c>
      <c r="AU328" s="24" t="s">
        <v>82</v>
      </c>
    </row>
    <row r="329" spans="2:65" s="11" customFormat="1">
      <c r="B329" s="190"/>
      <c r="D329" s="186" t="s">
        <v>156</v>
      </c>
      <c r="E329" s="191" t="s">
        <v>5</v>
      </c>
      <c r="F329" s="192" t="s">
        <v>157</v>
      </c>
      <c r="H329" s="191" t="s">
        <v>5</v>
      </c>
      <c r="I329" s="193"/>
      <c r="L329" s="190"/>
      <c r="M329" s="194"/>
      <c r="N329" s="195"/>
      <c r="O329" s="195"/>
      <c r="P329" s="195"/>
      <c r="Q329" s="195"/>
      <c r="R329" s="195"/>
      <c r="S329" s="195"/>
      <c r="T329" s="196"/>
      <c r="AT329" s="191" t="s">
        <v>156</v>
      </c>
      <c r="AU329" s="191" t="s">
        <v>82</v>
      </c>
      <c r="AV329" s="11" t="s">
        <v>80</v>
      </c>
      <c r="AW329" s="11" t="s">
        <v>35</v>
      </c>
      <c r="AX329" s="11" t="s">
        <v>72</v>
      </c>
      <c r="AY329" s="191" t="s">
        <v>144</v>
      </c>
    </row>
    <row r="330" spans="2:65" s="11" customFormat="1">
      <c r="B330" s="190"/>
      <c r="D330" s="186" t="s">
        <v>156</v>
      </c>
      <c r="E330" s="191" t="s">
        <v>5</v>
      </c>
      <c r="F330" s="192" t="s">
        <v>158</v>
      </c>
      <c r="H330" s="191" t="s">
        <v>5</v>
      </c>
      <c r="I330" s="193"/>
      <c r="L330" s="190"/>
      <c r="M330" s="194"/>
      <c r="N330" s="195"/>
      <c r="O330" s="195"/>
      <c r="P330" s="195"/>
      <c r="Q330" s="195"/>
      <c r="R330" s="195"/>
      <c r="S330" s="195"/>
      <c r="T330" s="196"/>
      <c r="AT330" s="191" t="s">
        <v>156</v>
      </c>
      <c r="AU330" s="191" t="s">
        <v>82</v>
      </c>
      <c r="AV330" s="11" t="s">
        <v>80</v>
      </c>
      <c r="AW330" s="11" t="s">
        <v>35</v>
      </c>
      <c r="AX330" s="11" t="s">
        <v>72</v>
      </c>
      <c r="AY330" s="191" t="s">
        <v>144</v>
      </c>
    </row>
    <row r="331" spans="2:65" s="11" customFormat="1">
      <c r="B331" s="190"/>
      <c r="D331" s="186" t="s">
        <v>156</v>
      </c>
      <c r="E331" s="191" t="s">
        <v>5</v>
      </c>
      <c r="F331" s="192" t="s">
        <v>223</v>
      </c>
      <c r="H331" s="191" t="s">
        <v>5</v>
      </c>
      <c r="I331" s="193"/>
      <c r="L331" s="190"/>
      <c r="M331" s="194"/>
      <c r="N331" s="195"/>
      <c r="O331" s="195"/>
      <c r="P331" s="195"/>
      <c r="Q331" s="195"/>
      <c r="R331" s="195"/>
      <c r="S331" s="195"/>
      <c r="T331" s="196"/>
      <c r="AT331" s="191" t="s">
        <v>156</v>
      </c>
      <c r="AU331" s="191" t="s">
        <v>82</v>
      </c>
      <c r="AV331" s="11" t="s">
        <v>80</v>
      </c>
      <c r="AW331" s="11" t="s">
        <v>35</v>
      </c>
      <c r="AX331" s="11" t="s">
        <v>72</v>
      </c>
      <c r="AY331" s="191" t="s">
        <v>144</v>
      </c>
    </row>
    <row r="332" spans="2:65" s="11" customFormat="1">
      <c r="B332" s="190"/>
      <c r="D332" s="186" t="s">
        <v>156</v>
      </c>
      <c r="E332" s="191" t="s">
        <v>5</v>
      </c>
      <c r="F332" s="192" t="s">
        <v>224</v>
      </c>
      <c r="H332" s="191" t="s">
        <v>5</v>
      </c>
      <c r="I332" s="193"/>
      <c r="L332" s="190"/>
      <c r="M332" s="194"/>
      <c r="N332" s="195"/>
      <c r="O332" s="195"/>
      <c r="P332" s="195"/>
      <c r="Q332" s="195"/>
      <c r="R332" s="195"/>
      <c r="S332" s="195"/>
      <c r="T332" s="196"/>
      <c r="AT332" s="191" t="s">
        <v>156</v>
      </c>
      <c r="AU332" s="191" t="s">
        <v>82</v>
      </c>
      <c r="AV332" s="11" t="s">
        <v>80</v>
      </c>
      <c r="AW332" s="11" t="s">
        <v>35</v>
      </c>
      <c r="AX332" s="11" t="s">
        <v>72</v>
      </c>
      <c r="AY332" s="191" t="s">
        <v>144</v>
      </c>
    </row>
    <row r="333" spans="2:65" s="11" customFormat="1">
      <c r="B333" s="190"/>
      <c r="D333" s="186" t="s">
        <v>156</v>
      </c>
      <c r="E333" s="191" t="s">
        <v>5</v>
      </c>
      <c r="F333" s="192" t="s">
        <v>225</v>
      </c>
      <c r="H333" s="191" t="s">
        <v>5</v>
      </c>
      <c r="I333" s="193"/>
      <c r="L333" s="190"/>
      <c r="M333" s="194"/>
      <c r="N333" s="195"/>
      <c r="O333" s="195"/>
      <c r="P333" s="195"/>
      <c r="Q333" s="195"/>
      <c r="R333" s="195"/>
      <c r="S333" s="195"/>
      <c r="T333" s="196"/>
      <c r="AT333" s="191" t="s">
        <v>156</v>
      </c>
      <c r="AU333" s="191" t="s">
        <v>82</v>
      </c>
      <c r="AV333" s="11" t="s">
        <v>80</v>
      </c>
      <c r="AW333" s="11" t="s">
        <v>35</v>
      </c>
      <c r="AX333" s="11" t="s">
        <v>72</v>
      </c>
      <c r="AY333" s="191" t="s">
        <v>144</v>
      </c>
    </row>
    <row r="334" spans="2:65" s="11" customFormat="1">
      <c r="B334" s="190"/>
      <c r="D334" s="186" t="s">
        <v>156</v>
      </c>
      <c r="E334" s="191" t="s">
        <v>5</v>
      </c>
      <c r="F334" s="192" t="s">
        <v>229</v>
      </c>
      <c r="H334" s="191" t="s">
        <v>5</v>
      </c>
      <c r="I334" s="193"/>
      <c r="L334" s="190"/>
      <c r="M334" s="194"/>
      <c r="N334" s="195"/>
      <c r="O334" s="195"/>
      <c r="P334" s="195"/>
      <c r="Q334" s="195"/>
      <c r="R334" s="195"/>
      <c r="S334" s="195"/>
      <c r="T334" s="196"/>
      <c r="AT334" s="191" t="s">
        <v>156</v>
      </c>
      <c r="AU334" s="191" t="s">
        <v>82</v>
      </c>
      <c r="AV334" s="11" t="s">
        <v>80</v>
      </c>
      <c r="AW334" s="11" t="s">
        <v>35</v>
      </c>
      <c r="AX334" s="11" t="s">
        <v>72</v>
      </c>
      <c r="AY334" s="191" t="s">
        <v>144</v>
      </c>
    </row>
    <row r="335" spans="2:65" s="12" customFormat="1">
      <c r="B335" s="197"/>
      <c r="D335" s="186" t="s">
        <v>156</v>
      </c>
      <c r="E335" s="198" t="s">
        <v>5</v>
      </c>
      <c r="F335" s="199" t="s">
        <v>243</v>
      </c>
      <c r="H335" s="200">
        <v>8.16</v>
      </c>
      <c r="I335" s="201"/>
      <c r="L335" s="197"/>
      <c r="M335" s="202"/>
      <c r="N335" s="203"/>
      <c r="O335" s="203"/>
      <c r="P335" s="203"/>
      <c r="Q335" s="203"/>
      <c r="R335" s="203"/>
      <c r="S335" s="203"/>
      <c r="T335" s="204"/>
      <c r="AT335" s="198" t="s">
        <v>156</v>
      </c>
      <c r="AU335" s="198" t="s">
        <v>82</v>
      </c>
      <c r="AV335" s="12" t="s">
        <v>82</v>
      </c>
      <c r="AW335" s="12" t="s">
        <v>35</v>
      </c>
      <c r="AX335" s="12" t="s">
        <v>72</v>
      </c>
      <c r="AY335" s="198" t="s">
        <v>144</v>
      </c>
    </row>
    <row r="336" spans="2:65" s="12" customFormat="1">
      <c r="B336" s="197"/>
      <c r="D336" s="186" t="s">
        <v>156</v>
      </c>
      <c r="E336" s="198" t="s">
        <v>5</v>
      </c>
      <c r="F336" s="199" t="s">
        <v>244</v>
      </c>
      <c r="H336" s="200">
        <v>2.94</v>
      </c>
      <c r="I336" s="201"/>
      <c r="L336" s="197"/>
      <c r="M336" s="202"/>
      <c r="N336" s="203"/>
      <c r="O336" s="203"/>
      <c r="P336" s="203"/>
      <c r="Q336" s="203"/>
      <c r="R336" s="203"/>
      <c r="S336" s="203"/>
      <c r="T336" s="204"/>
      <c r="AT336" s="198" t="s">
        <v>156</v>
      </c>
      <c r="AU336" s="198" t="s">
        <v>82</v>
      </c>
      <c r="AV336" s="12" t="s">
        <v>82</v>
      </c>
      <c r="AW336" s="12" t="s">
        <v>35</v>
      </c>
      <c r="AX336" s="12" t="s">
        <v>72</v>
      </c>
      <c r="AY336" s="198" t="s">
        <v>144</v>
      </c>
    </row>
    <row r="337" spans="2:65" s="12" customFormat="1">
      <c r="B337" s="197"/>
      <c r="D337" s="186" t="s">
        <v>156</v>
      </c>
      <c r="E337" s="198" t="s">
        <v>5</v>
      </c>
      <c r="F337" s="199" t="s">
        <v>245</v>
      </c>
      <c r="H337" s="200">
        <v>2.16</v>
      </c>
      <c r="I337" s="201"/>
      <c r="L337" s="197"/>
      <c r="M337" s="202"/>
      <c r="N337" s="203"/>
      <c r="O337" s="203"/>
      <c r="P337" s="203"/>
      <c r="Q337" s="203"/>
      <c r="R337" s="203"/>
      <c r="S337" s="203"/>
      <c r="T337" s="204"/>
      <c r="AT337" s="198" t="s">
        <v>156</v>
      </c>
      <c r="AU337" s="198" t="s">
        <v>82</v>
      </c>
      <c r="AV337" s="12" t="s">
        <v>82</v>
      </c>
      <c r="AW337" s="12" t="s">
        <v>35</v>
      </c>
      <c r="AX337" s="12" t="s">
        <v>72</v>
      </c>
      <c r="AY337" s="198" t="s">
        <v>144</v>
      </c>
    </row>
    <row r="338" spans="2:65" s="12" customFormat="1">
      <c r="B338" s="197"/>
      <c r="D338" s="186" t="s">
        <v>156</v>
      </c>
      <c r="E338" s="198" t="s">
        <v>5</v>
      </c>
      <c r="F338" s="199" t="s">
        <v>246</v>
      </c>
      <c r="H338" s="200">
        <v>2.16</v>
      </c>
      <c r="I338" s="201"/>
      <c r="L338" s="197"/>
      <c r="M338" s="202"/>
      <c r="N338" s="203"/>
      <c r="O338" s="203"/>
      <c r="P338" s="203"/>
      <c r="Q338" s="203"/>
      <c r="R338" s="203"/>
      <c r="S338" s="203"/>
      <c r="T338" s="204"/>
      <c r="AT338" s="198" t="s">
        <v>156</v>
      </c>
      <c r="AU338" s="198" t="s">
        <v>82</v>
      </c>
      <c r="AV338" s="12" t="s">
        <v>82</v>
      </c>
      <c r="AW338" s="12" t="s">
        <v>35</v>
      </c>
      <c r="AX338" s="12" t="s">
        <v>72</v>
      </c>
      <c r="AY338" s="198" t="s">
        <v>144</v>
      </c>
    </row>
    <row r="339" spans="2:65" s="12" customFormat="1">
      <c r="B339" s="197"/>
      <c r="D339" s="186" t="s">
        <v>156</v>
      </c>
      <c r="E339" s="198" t="s">
        <v>5</v>
      </c>
      <c r="F339" s="199" t="s">
        <v>247</v>
      </c>
      <c r="H339" s="200">
        <v>1.74</v>
      </c>
      <c r="I339" s="201"/>
      <c r="L339" s="197"/>
      <c r="M339" s="202"/>
      <c r="N339" s="203"/>
      <c r="O339" s="203"/>
      <c r="P339" s="203"/>
      <c r="Q339" s="203"/>
      <c r="R339" s="203"/>
      <c r="S339" s="203"/>
      <c r="T339" s="204"/>
      <c r="AT339" s="198" t="s">
        <v>156</v>
      </c>
      <c r="AU339" s="198" t="s">
        <v>82</v>
      </c>
      <c r="AV339" s="12" t="s">
        <v>82</v>
      </c>
      <c r="AW339" s="12" t="s">
        <v>35</v>
      </c>
      <c r="AX339" s="12" t="s">
        <v>72</v>
      </c>
      <c r="AY339" s="198" t="s">
        <v>144</v>
      </c>
    </row>
    <row r="340" spans="2:65" s="12" customFormat="1">
      <c r="B340" s="197"/>
      <c r="D340" s="186" t="s">
        <v>156</v>
      </c>
      <c r="E340" s="198" t="s">
        <v>5</v>
      </c>
      <c r="F340" s="199" t="s">
        <v>248</v>
      </c>
      <c r="H340" s="200">
        <v>4.7</v>
      </c>
      <c r="I340" s="201"/>
      <c r="L340" s="197"/>
      <c r="M340" s="202"/>
      <c r="N340" s="203"/>
      <c r="O340" s="203"/>
      <c r="P340" s="203"/>
      <c r="Q340" s="203"/>
      <c r="R340" s="203"/>
      <c r="S340" s="203"/>
      <c r="T340" s="204"/>
      <c r="AT340" s="198" t="s">
        <v>156</v>
      </c>
      <c r="AU340" s="198" t="s">
        <v>82</v>
      </c>
      <c r="AV340" s="12" t="s">
        <v>82</v>
      </c>
      <c r="AW340" s="12" t="s">
        <v>35</v>
      </c>
      <c r="AX340" s="12" t="s">
        <v>72</v>
      </c>
      <c r="AY340" s="198" t="s">
        <v>144</v>
      </c>
    </row>
    <row r="341" spans="2:65" s="12" customFormat="1">
      <c r="B341" s="197"/>
      <c r="D341" s="186" t="s">
        <v>156</v>
      </c>
      <c r="E341" s="198" t="s">
        <v>5</v>
      </c>
      <c r="F341" s="199" t="s">
        <v>249</v>
      </c>
      <c r="H341" s="200">
        <v>5.55</v>
      </c>
      <c r="I341" s="201"/>
      <c r="L341" s="197"/>
      <c r="M341" s="202"/>
      <c r="N341" s="203"/>
      <c r="O341" s="203"/>
      <c r="P341" s="203"/>
      <c r="Q341" s="203"/>
      <c r="R341" s="203"/>
      <c r="S341" s="203"/>
      <c r="T341" s="204"/>
      <c r="AT341" s="198" t="s">
        <v>156</v>
      </c>
      <c r="AU341" s="198" t="s">
        <v>82</v>
      </c>
      <c r="AV341" s="12" t="s">
        <v>82</v>
      </c>
      <c r="AW341" s="12" t="s">
        <v>35</v>
      </c>
      <c r="AX341" s="12" t="s">
        <v>72</v>
      </c>
      <c r="AY341" s="198" t="s">
        <v>144</v>
      </c>
    </row>
    <row r="342" spans="2:65" s="11" customFormat="1">
      <c r="B342" s="190"/>
      <c r="D342" s="186" t="s">
        <v>156</v>
      </c>
      <c r="E342" s="191" t="s">
        <v>5</v>
      </c>
      <c r="F342" s="192" t="s">
        <v>237</v>
      </c>
      <c r="H342" s="191" t="s">
        <v>5</v>
      </c>
      <c r="I342" s="193"/>
      <c r="L342" s="190"/>
      <c r="M342" s="194"/>
      <c r="N342" s="195"/>
      <c r="O342" s="195"/>
      <c r="P342" s="195"/>
      <c r="Q342" s="195"/>
      <c r="R342" s="195"/>
      <c r="S342" s="195"/>
      <c r="T342" s="196"/>
      <c r="AT342" s="191" t="s">
        <v>156</v>
      </c>
      <c r="AU342" s="191" t="s">
        <v>82</v>
      </c>
      <c r="AV342" s="11" t="s">
        <v>80</v>
      </c>
      <c r="AW342" s="11" t="s">
        <v>35</v>
      </c>
      <c r="AX342" s="11" t="s">
        <v>72</v>
      </c>
      <c r="AY342" s="191" t="s">
        <v>144</v>
      </c>
    </row>
    <row r="343" spans="2:65" s="12" customFormat="1">
      <c r="B343" s="197"/>
      <c r="D343" s="186" t="s">
        <v>156</v>
      </c>
      <c r="E343" s="198" t="s">
        <v>5</v>
      </c>
      <c r="F343" s="199" t="s">
        <v>250</v>
      </c>
      <c r="H343" s="200">
        <v>47.46</v>
      </c>
      <c r="I343" s="201"/>
      <c r="L343" s="197"/>
      <c r="M343" s="202"/>
      <c r="N343" s="203"/>
      <c r="O343" s="203"/>
      <c r="P343" s="203"/>
      <c r="Q343" s="203"/>
      <c r="R343" s="203"/>
      <c r="S343" s="203"/>
      <c r="T343" s="204"/>
      <c r="AT343" s="198" t="s">
        <v>156</v>
      </c>
      <c r="AU343" s="198" t="s">
        <v>82</v>
      </c>
      <c r="AV343" s="12" t="s">
        <v>82</v>
      </c>
      <c r="AW343" s="12" t="s">
        <v>35</v>
      </c>
      <c r="AX343" s="12" t="s">
        <v>72</v>
      </c>
      <c r="AY343" s="198" t="s">
        <v>144</v>
      </c>
    </row>
    <row r="344" spans="2:65" s="12" customFormat="1">
      <c r="B344" s="197"/>
      <c r="D344" s="186" t="s">
        <v>156</v>
      </c>
      <c r="E344" s="198" t="s">
        <v>5</v>
      </c>
      <c r="F344" s="199" t="s">
        <v>251</v>
      </c>
      <c r="H344" s="200">
        <v>6.12</v>
      </c>
      <c r="I344" s="201"/>
      <c r="L344" s="197"/>
      <c r="M344" s="202"/>
      <c r="N344" s="203"/>
      <c r="O344" s="203"/>
      <c r="P344" s="203"/>
      <c r="Q344" s="203"/>
      <c r="R344" s="203"/>
      <c r="S344" s="203"/>
      <c r="T344" s="204"/>
      <c r="AT344" s="198" t="s">
        <v>156</v>
      </c>
      <c r="AU344" s="198" t="s">
        <v>82</v>
      </c>
      <c r="AV344" s="12" t="s">
        <v>82</v>
      </c>
      <c r="AW344" s="12" t="s">
        <v>35</v>
      </c>
      <c r="AX344" s="12" t="s">
        <v>72</v>
      </c>
      <c r="AY344" s="198" t="s">
        <v>144</v>
      </c>
    </row>
    <row r="345" spans="2:65" s="12" customFormat="1">
      <c r="B345" s="197"/>
      <c r="D345" s="186" t="s">
        <v>156</v>
      </c>
      <c r="E345" s="198" t="s">
        <v>5</v>
      </c>
      <c r="F345" s="199" t="s">
        <v>252</v>
      </c>
      <c r="H345" s="200">
        <v>4.32</v>
      </c>
      <c r="I345" s="201"/>
      <c r="L345" s="197"/>
      <c r="M345" s="202"/>
      <c r="N345" s="203"/>
      <c r="O345" s="203"/>
      <c r="P345" s="203"/>
      <c r="Q345" s="203"/>
      <c r="R345" s="203"/>
      <c r="S345" s="203"/>
      <c r="T345" s="204"/>
      <c r="AT345" s="198" t="s">
        <v>156</v>
      </c>
      <c r="AU345" s="198" t="s">
        <v>82</v>
      </c>
      <c r="AV345" s="12" t="s">
        <v>82</v>
      </c>
      <c r="AW345" s="12" t="s">
        <v>35</v>
      </c>
      <c r="AX345" s="12" t="s">
        <v>72</v>
      </c>
      <c r="AY345" s="198" t="s">
        <v>144</v>
      </c>
    </row>
    <row r="346" spans="2:65" s="13" customFormat="1">
      <c r="B346" s="205"/>
      <c r="D346" s="186" t="s">
        <v>156</v>
      </c>
      <c r="E346" s="206" t="s">
        <v>5</v>
      </c>
      <c r="F346" s="207" t="s">
        <v>160</v>
      </c>
      <c r="H346" s="208">
        <v>85.31</v>
      </c>
      <c r="I346" s="209"/>
      <c r="L346" s="205"/>
      <c r="M346" s="210"/>
      <c r="N346" s="211"/>
      <c r="O346" s="211"/>
      <c r="P346" s="211"/>
      <c r="Q346" s="211"/>
      <c r="R346" s="211"/>
      <c r="S346" s="211"/>
      <c r="T346" s="212"/>
      <c r="AT346" s="206" t="s">
        <v>156</v>
      </c>
      <c r="AU346" s="206" t="s">
        <v>82</v>
      </c>
      <c r="AV346" s="13" t="s">
        <v>152</v>
      </c>
      <c r="AW346" s="13" t="s">
        <v>35</v>
      </c>
      <c r="AX346" s="13" t="s">
        <v>80</v>
      </c>
      <c r="AY346" s="206" t="s">
        <v>144</v>
      </c>
    </row>
    <row r="347" spans="2:65" s="12" customFormat="1">
      <c r="B347" s="197"/>
      <c r="D347" s="186" t="s">
        <v>156</v>
      </c>
      <c r="F347" s="199" t="s">
        <v>309</v>
      </c>
      <c r="H347" s="200">
        <v>87.016000000000005</v>
      </c>
      <c r="I347" s="201"/>
      <c r="L347" s="197"/>
      <c r="M347" s="202"/>
      <c r="N347" s="203"/>
      <c r="O347" s="203"/>
      <c r="P347" s="203"/>
      <c r="Q347" s="203"/>
      <c r="R347" s="203"/>
      <c r="S347" s="203"/>
      <c r="T347" s="204"/>
      <c r="AT347" s="198" t="s">
        <v>156</v>
      </c>
      <c r="AU347" s="198" t="s">
        <v>82</v>
      </c>
      <c r="AV347" s="12" t="s">
        <v>82</v>
      </c>
      <c r="AW347" s="12" t="s">
        <v>6</v>
      </c>
      <c r="AX347" s="12" t="s">
        <v>80</v>
      </c>
      <c r="AY347" s="198" t="s">
        <v>144</v>
      </c>
    </row>
    <row r="348" spans="2:65" s="1" customFormat="1" ht="25.5" customHeight="1">
      <c r="B348" s="173"/>
      <c r="C348" s="174" t="s">
        <v>310</v>
      </c>
      <c r="D348" s="174" t="s">
        <v>147</v>
      </c>
      <c r="E348" s="175" t="s">
        <v>311</v>
      </c>
      <c r="F348" s="176" t="s">
        <v>312</v>
      </c>
      <c r="G348" s="177" t="s">
        <v>184</v>
      </c>
      <c r="H348" s="178">
        <v>584.04</v>
      </c>
      <c r="I348" s="179"/>
      <c r="J348" s="180">
        <f>ROUND(I348*H348,2)</f>
        <v>0</v>
      </c>
      <c r="K348" s="176" t="s">
        <v>151</v>
      </c>
      <c r="L348" s="41"/>
      <c r="M348" s="181" t="s">
        <v>5</v>
      </c>
      <c r="N348" s="182" t="s">
        <v>43</v>
      </c>
      <c r="O348" s="42"/>
      <c r="P348" s="183">
        <f>O348*H348</f>
        <v>0</v>
      </c>
      <c r="Q348" s="183">
        <v>6.0000000000000002E-5</v>
      </c>
      <c r="R348" s="183">
        <f>Q348*H348</f>
        <v>3.5042400000000001E-2</v>
      </c>
      <c r="S348" s="183">
        <v>0</v>
      </c>
      <c r="T348" s="184">
        <f>S348*H348</f>
        <v>0</v>
      </c>
      <c r="AR348" s="24" t="s">
        <v>152</v>
      </c>
      <c r="AT348" s="24" t="s">
        <v>147</v>
      </c>
      <c r="AU348" s="24" t="s">
        <v>82</v>
      </c>
      <c r="AY348" s="24" t="s">
        <v>144</v>
      </c>
      <c r="BE348" s="185">
        <f>IF(N348="základní",J348,0)</f>
        <v>0</v>
      </c>
      <c r="BF348" s="185">
        <f>IF(N348="snížená",J348,0)</f>
        <v>0</v>
      </c>
      <c r="BG348" s="185">
        <f>IF(N348="zákl. přenesená",J348,0)</f>
        <v>0</v>
      </c>
      <c r="BH348" s="185">
        <f>IF(N348="sníž. přenesená",J348,0)</f>
        <v>0</v>
      </c>
      <c r="BI348" s="185">
        <f>IF(N348="nulová",J348,0)</f>
        <v>0</v>
      </c>
      <c r="BJ348" s="24" t="s">
        <v>80</v>
      </c>
      <c r="BK348" s="185">
        <f>ROUND(I348*H348,2)</f>
        <v>0</v>
      </c>
      <c r="BL348" s="24" t="s">
        <v>152</v>
      </c>
      <c r="BM348" s="24" t="s">
        <v>313</v>
      </c>
    </row>
    <row r="349" spans="2:65" s="11" customFormat="1">
      <c r="B349" s="190"/>
      <c r="D349" s="186" t="s">
        <v>156</v>
      </c>
      <c r="E349" s="191" t="s">
        <v>5</v>
      </c>
      <c r="F349" s="192" t="s">
        <v>314</v>
      </c>
      <c r="H349" s="191" t="s">
        <v>5</v>
      </c>
      <c r="I349" s="193"/>
      <c r="L349" s="190"/>
      <c r="M349" s="194"/>
      <c r="N349" s="195"/>
      <c r="O349" s="195"/>
      <c r="P349" s="195"/>
      <c r="Q349" s="195"/>
      <c r="R349" s="195"/>
      <c r="S349" s="195"/>
      <c r="T349" s="196"/>
      <c r="AT349" s="191" t="s">
        <v>156</v>
      </c>
      <c r="AU349" s="191" t="s">
        <v>82</v>
      </c>
      <c r="AV349" s="11" t="s">
        <v>80</v>
      </c>
      <c r="AW349" s="11" t="s">
        <v>35</v>
      </c>
      <c r="AX349" s="11" t="s">
        <v>72</v>
      </c>
      <c r="AY349" s="191" t="s">
        <v>144</v>
      </c>
    </row>
    <row r="350" spans="2:65" s="12" customFormat="1">
      <c r="B350" s="197"/>
      <c r="D350" s="186" t="s">
        <v>156</v>
      </c>
      <c r="E350" s="198" t="s">
        <v>5</v>
      </c>
      <c r="F350" s="199" t="s">
        <v>315</v>
      </c>
      <c r="H350" s="200">
        <v>584.04</v>
      </c>
      <c r="I350" s="201"/>
      <c r="L350" s="197"/>
      <c r="M350" s="202"/>
      <c r="N350" s="203"/>
      <c r="O350" s="203"/>
      <c r="P350" s="203"/>
      <c r="Q350" s="203"/>
      <c r="R350" s="203"/>
      <c r="S350" s="203"/>
      <c r="T350" s="204"/>
      <c r="AT350" s="198" t="s">
        <v>156</v>
      </c>
      <c r="AU350" s="198" t="s">
        <v>82</v>
      </c>
      <c r="AV350" s="12" t="s">
        <v>82</v>
      </c>
      <c r="AW350" s="12" t="s">
        <v>35</v>
      </c>
      <c r="AX350" s="12" t="s">
        <v>72</v>
      </c>
      <c r="AY350" s="198" t="s">
        <v>144</v>
      </c>
    </row>
    <row r="351" spans="2:65" s="13" customFormat="1">
      <c r="B351" s="205"/>
      <c r="D351" s="186" t="s">
        <v>156</v>
      </c>
      <c r="E351" s="206" t="s">
        <v>5</v>
      </c>
      <c r="F351" s="207" t="s">
        <v>160</v>
      </c>
      <c r="H351" s="208">
        <v>584.04</v>
      </c>
      <c r="I351" s="209"/>
      <c r="L351" s="205"/>
      <c r="M351" s="210"/>
      <c r="N351" s="211"/>
      <c r="O351" s="211"/>
      <c r="P351" s="211"/>
      <c r="Q351" s="211"/>
      <c r="R351" s="211"/>
      <c r="S351" s="211"/>
      <c r="T351" s="212"/>
      <c r="AT351" s="206" t="s">
        <v>156</v>
      </c>
      <c r="AU351" s="206" t="s">
        <v>82</v>
      </c>
      <c r="AV351" s="13" t="s">
        <v>152</v>
      </c>
      <c r="AW351" s="13" t="s">
        <v>35</v>
      </c>
      <c r="AX351" s="13" t="s">
        <v>80</v>
      </c>
      <c r="AY351" s="206" t="s">
        <v>144</v>
      </c>
    </row>
    <row r="352" spans="2:65" s="1" customFormat="1" ht="25.5" customHeight="1">
      <c r="B352" s="173"/>
      <c r="C352" s="174" t="s">
        <v>10</v>
      </c>
      <c r="D352" s="174" t="s">
        <v>147</v>
      </c>
      <c r="E352" s="175" t="s">
        <v>316</v>
      </c>
      <c r="F352" s="176" t="s">
        <v>317</v>
      </c>
      <c r="G352" s="177" t="s">
        <v>292</v>
      </c>
      <c r="H352" s="178">
        <v>101.12</v>
      </c>
      <c r="I352" s="179"/>
      <c r="J352" s="180">
        <f>ROUND(I352*H352,2)</f>
        <v>0</v>
      </c>
      <c r="K352" s="176" t="s">
        <v>151</v>
      </c>
      <c r="L352" s="41"/>
      <c r="M352" s="181" t="s">
        <v>5</v>
      </c>
      <c r="N352" s="182" t="s">
        <v>43</v>
      </c>
      <c r="O352" s="42"/>
      <c r="P352" s="183">
        <f>O352*H352</f>
        <v>0</v>
      </c>
      <c r="Q352" s="183">
        <v>6.0000000000000002E-5</v>
      </c>
      <c r="R352" s="183">
        <f>Q352*H352</f>
        <v>6.0672E-3</v>
      </c>
      <c r="S352" s="183">
        <v>0</v>
      </c>
      <c r="T352" s="184">
        <f>S352*H352</f>
        <v>0</v>
      </c>
      <c r="AR352" s="24" t="s">
        <v>152</v>
      </c>
      <c r="AT352" s="24" t="s">
        <v>147</v>
      </c>
      <c r="AU352" s="24" t="s">
        <v>82</v>
      </c>
      <c r="AY352" s="24" t="s">
        <v>144</v>
      </c>
      <c r="BE352" s="185">
        <f>IF(N352="základní",J352,0)</f>
        <v>0</v>
      </c>
      <c r="BF352" s="185">
        <f>IF(N352="snížená",J352,0)</f>
        <v>0</v>
      </c>
      <c r="BG352" s="185">
        <f>IF(N352="zákl. přenesená",J352,0)</f>
        <v>0</v>
      </c>
      <c r="BH352" s="185">
        <f>IF(N352="sníž. přenesená",J352,0)</f>
        <v>0</v>
      </c>
      <c r="BI352" s="185">
        <f>IF(N352="nulová",J352,0)</f>
        <v>0</v>
      </c>
      <c r="BJ352" s="24" t="s">
        <v>80</v>
      </c>
      <c r="BK352" s="185">
        <f>ROUND(I352*H352,2)</f>
        <v>0</v>
      </c>
      <c r="BL352" s="24" t="s">
        <v>152</v>
      </c>
      <c r="BM352" s="24" t="s">
        <v>318</v>
      </c>
    </row>
    <row r="353" spans="2:65" s="1" customFormat="1" ht="67.5">
      <c r="B353" s="41"/>
      <c r="D353" s="186" t="s">
        <v>154</v>
      </c>
      <c r="F353" s="187" t="s">
        <v>319</v>
      </c>
      <c r="I353" s="188"/>
      <c r="L353" s="41"/>
      <c r="M353" s="189"/>
      <c r="N353" s="42"/>
      <c r="O353" s="42"/>
      <c r="P353" s="42"/>
      <c r="Q353" s="42"/>
      <c r="R353" s="42"/>
      <c r="S353" s="42"/>
      <c r="T353" s="70"/>
      <c r="AT353" s="24" t="s">
        <v>154</v>
      </c>
      <c r="AU353" s="24" t="s">
        <v>82</v>
      </c>
    </row>
    <row r="354" spans="2:65" s="11" customFormat="1">
      <c r="B354" s="190"/>
      <c r="D354" s="186" t="s">
        <v>156</v>
      </c>
      <c r="E354" s="191" t="s">
        <v>5</v>
      </c>
      <c r="F354" s="192" t="s">
        <v>157</v>
      </c>
      <c r="H354" s="191" t="s">
        <v>5</v>
      </c>
      <c r="I354" s="193"/>
      <c r="L354" s="190"/>
      <c r="M354" s="194"/>
      <c r="N354" s="195"/>
      <c r="O354" s="195"/>
      <c r="P354" s="195"/>
      <c r="Q354" s="195"/>
      <c r="R354" s="195"/>
      <c r="S354" s="195"/>
      <c r="T354" s="196"/>
      <c r="AT354" s="191" t="s">
        <v>156</v>
      </c>
      <c r="AU354" s="191" t="s">
        <v>82</v>
      </c>
      <c r="AV354" s="11" t="s">
        <v>80</v>
      </c>
      <c r="AW354" s="11" t="s">
        <v>35</v>
      </c>
      <c r="AX354" s="11" t="s">
        <v>72</v>
      </c>
      <c r="AY354" s="191" t="s">
        <v>144</v>
      </c>
    </row>
    <row r="355" spans="2:65" s="11" customFormat="1">
      <c r="B355" s="190"/>
      <c r="D355" s="186" t="s">
        <v>156</v>
      </c>
      <c r="E355" s="191" t="s">
        <v>5</v>
      </c>
      <c r="F355" s="192" t="s">
        <v>158</v>
      </c>
      <c r="H355" s="191" t="s">
        <v>5</v>
      </c>
      <c r="I355" s="193"/>
      <c r="L355" s="190"/>
      <c r="M355" s="194"/>
      <c r="N355" s="195"/>
      <c r="O355" s="195"/>
      <c r="P355" s="195"/>
      <c r="Q355" s="195"/>
      <c r="R355" s="195"/>
      <c r="S355" s="195"/>
      <c r="T355" s="196"/>
      <c r="AT355" s="191" t="s">
        <v>156</v>
      </c>
      <c r="AU355" s="191" t="s">
        <v>82</v>
      </c>
      <c r="AV355" s="11" t="s">
        <v>80</v>
      </c>
      <c r="AW355" s="11" t="s">
        <v>35</v>
      </c>
      <c r="AX355" s="11" t="s">
        <v>72</v>
      </c>
      <c r="AY355" s="191" t="s">
        <v>144</v>
      </c>
    </row>
    <row r="356" spans="2:65" s="11" customFormat="1">
      <c r="B356" s="190"/>
      <c r="D356" s="186" t="s">
        <v>156</v>
      </c>
      <c r="E356" s="191" t="s">
        <v>5</v>
      </c>
      <c r="F356" s="192" t="s">
        <v>224</v>
      </c>
      <c r="H356" s="191" t="s">
        <v>5</v>
      </c>
      <c r="I356" s="193"/>
      <c r="L356" s="190"/>
      <c r="M356" s="194"/>
      <c r="N356" s="195"/>
      <c r="O356" s="195"/>
      <c r="P356" s="195"/>
      <c r="Q356" s="195"/>
      <c r="R356" s="195"/>
      <c r="S356" s="195"/>
      <c r="T356" s="196"/>
      <c r="AT356" s="191" t="s">
        <v>156</v>
      </c>
      <c r="AU356" s="191" t="s">
        <v>82</v>
      </c>
      <c r="AV356" s="11" t="s">
        <v>80</v>
      </c>
      <c r="AW356" s="11" t="s">
        <v>35</v>
      </c>
      <c r="AX356" s="11" t="s">
        <v>72</v>
      </c>
      <c r="AY356" s="191" t="s">
        <v>144</v>
      </c>
    </row>
    <row r="357" spans="2:65" s="11" customFormat="1">
      <c r="B357" s="190"/>
      <c r="D357" s="186" t="s">
        <v>156</v>
      </c>
      <c r="E357" s="191" t="s">
        <v>5</v>
      </c>
      <c r="F357" s="192" t="s">
        <v>225</v>
      </c>
      <c r="H357" s="191" t="s">
        <v>5</v>
      </c>
      <c r="I357" s="193"/>
      <c r="L357" s="190"/>
      <c r="M357" s="194"/>
      <c r="N357" s="195"/>
      <c r="O357" s="195"/>
      <c r="P357" s="195"/>
      <c r="Q357" s="195"/>
      <c r="R357" s="195"/>
      <c r="S357" s="195"/>
      <c r="T357" s="196"/>
      <c r="AT357" s="191" t="s">
        <v>156</v>
      </c>
      <c r="AU357" s="191" t="s">
        <v>82</v>
      </c>
      <c r="AV357" s="11" t="s">
        <v>80</v>
      </c>
      <c r="AW357" s="11" t="s">
        <v>35</v>
      </c>
      <c r="AX357" s="11" t="s">
        <v>72</v>
      </c>
      <c r="AY357" s="191" t="s">
        <v>144</v>
      </c>
    </row>
    <row r="358" spans="2:65" s="12" customFormat="1">
      <c r="B358" s="197"/>
      <c r="D358" s="186" t="s">
        <v>156</v>
      </c>
      <c r="E358" s="198" t="s">
        <v>5</v>
      </c>
      <c r="F358" s="199" t="s">
        <v>320</v>
      </c>
      <c r="H358" s="200">
        <v>109.12</v>
      </c>
      <c r="I358" s="201"/>
      <c r="L358" s="197"/>
      <c r="M358" s="202"/>
      <c r="N358" s="203"/>
      <c r="O358" s="203"/>
      <c r="P358" s="203"/>
      <c r="Q358" s="203"/>
      <c r="R358" s="203"/>
      <c r="S358" s="203"/>
      <c r="T358" s="204"/>
      <c r="AT358" s="198" t="s">
        <v>156</v>
      </c>
      <c r="AU358" s="198" t="s">
        <v>82</v>
      </c>
      <c r="AV358" s="12" t="s">
        <v>82</v>
      </c>
      <c r="AW358" s="12" t="s">
        <v>35</v>
      </c>
      <c r="AX358" s="12" t="s">
        <v>72</v>
      </c>
      <c r="AY358" s="198" t="s">
        <v>144</v>
      </c>
    </row>
    <row r="359" spans="2:65" s="11" customFormat="1">
      <c r="B359" s="190"/>
      <c r="D359" s="186" t="s">
        <v>156</v>
      </c>
      <c r="E359" s="191" t="s">
        <v>5</v>
      </c>
      <c r="F359" s="192" t="s">
        <v>228</v>
      </c>
      <c r="H359" s="191" t="s">
        <v>5</v>
      </c>
      <c r="I359" s="193"/>
      <c r="L359" s="190"/>
      <c r="M359" s="194"/>
      <c r="N359" s="195"/>
      <c r="O359" s="195"/>
      <c r="P359" s="195"/>
      <c r="Q359" s="195"/>
      <c r="R359" s="195"/>
      <c r="S359" s="195"/>
      <c r="T359" s="196"/>
      <c r="AT359" s="191" t="s">
        <v>156</v>
      </c>
      <c r="AU359" s="191" t="s">
        <v>82</v>
      </c>
      <c r="AV359" s="11" t="s">
        <v>80</v>
      </c>
      <c r="AW359" s="11" t="s">
        <v>35</v>
      </c>
      <c r="AX359" s="11" t="s">
        <v>72</v>
      </c>
      <c r="AY359" s="191" t="s">
        <v>144</v>
      </c>
    </row>
    <row r="360" spans="2:65" s="11" customFormat="1">
      <c r="B360" s="190"/>
      <c r="D360" s="186" t="s">
        <v>156</v>
      </c>
      <c r="E360" s="191" t="s">
        <v>5</v>
      </c>
      <c r="F360" s="192" t="s">
        <v>229</v>
      </c>
      <c r="H360" s="191" t="s">
        <v>5</v>
      </c>
      <c r="I360" s="193"/>
      <c r="L360" s="190"/>
      <c r="M360" s="194"/>
      <c r="N360" s="195"/>
      <c r="O360" s="195"/>
      <c r="P360" s="195"/>
      <c r="Q360" s="195"/>
      <c r="R360" s="195"/>
      <c r="S360" s="195"/>
      <c r="T360" s="196"/>
      <c r="AT360" s="191" t="s">
        <v>156</v>
      </c>
      <c r="AU360" s="191" t="s">
        <v>82</v>
      </c>
      <c r="AV360" s="11" t="s">
        <v>80</v>
      </c>
      <c r="AW360" s="11" t="s">
        <v>35</v>
      </c>
      <c r="AX360" s="11" t="s">
        <v>72</v>
      </c>
      <c r="AY360" s="191" t="s">
        <v>144</v>
      </c>
    </row>
    <row r="361" spans="2:65" s="12" customFormat="1">
      <c r="B361" s="197"/>
      <c r="D361" s="186" t="s">
        <v>156</v>
      </c>
      <c r="E361" s="198" t="s">
        <v>5</v>
      </c>
      <c r="F361" s="199" t="s">
        <v>321</v>
      </c>
      <c r="H361" s="200">
        <v>-1</v>
      </c>
      <c r="I361" s="201"/>
      <c r="L361" s="197"/>
      <c r="M361" s="202"/>
      <c r="N361" s="203"/>
      <c r="O361" s="203"/>
      <c r="P361" s="203"/>
      <c r="Q361" s="203"/>
      <c r="R361" s="203"/>
      <c r="S361" s="203"/>
      <c r="T361" s="204"/>
      <c r="AT361" s="198" t="s">
        <v>156</v>
      </c>
      <c r="AU361" s="198" t="s">
        <v>82</v>
      </c>
      <c r="AV361" s="12" t="s">
        <v>82</v>
      </c>
      <c r="AW361" s="12" t="s">
        <v>35</v>
      </c>
      <c r="AX361" s="12" t="s">
        <v>72</v>
      </c>
      <c r="AY361" s="198" t="s">
        <v>144</v>
      </c>
    </row>
    <row r="362" spans="2:65" s="12" customFormat="1">
      <c r="B362" s="197"/>
      <c r="D362" s="186" t="s">
        <v>156</v>
      </c>
      <c r="E362" s="198" t="s">
        <v>5</v>
      </c>
      <c r="F362" s="199" t="s">
        <v>322</v>
      </c>
      <c r="H362" s="200">
        <v>-3.2</v>
      </c>
      <c r="I362" s="201"/>
      <c r="L362" s="197"/>
      <c r="M362" s="202"/>
      <c r="N362" s="203"/>
      <c r="O362" s="203"/>
      <c r="P362" s="203"/>
      <c r="Q362" s="203"/>
      <c r="R362" s="203"/>
      <c r="S362" s="203"/>
      <c r="T362" s="204"/>
      <c r="AT362" s="198" t="s">
        <v>156</v>
      </c>
      <c r="AU362" s="198" t="s">
        <v>82</v>
      </c>
      <c r="AV362" s="12" t="s">
        <v>82</v>
      </c>
      <c r="AW362" s="12" t="s">
        <v>35</v>
      </c>
      <c r="AX362" s="12" t="s">
        <v>72</v>
      </c>
      <c r="AY362" s="198" t="s">
        <v>144</v>
      </c>
    </row>
    <row r="363" spans="2:65" s="12" customFormat="1">
      <c r="B363" s="197"/>
      <c r="D363" s="186" t="s">
        <v>156</v>
      </c>
      <c r="E363" s="198" t="s">
        <v>5</v>
      </c>
      <c r="F363" s="199" t="s">
        <v>323</v>
      </c>
      <c r="H363" s="200">
        <v>-3.8</v>
      </c>
      <c r="I363" s="201"/>
      <c r="L363" s="197"/>
      <c r="M363" s="202"/>
      <c r="N363" s="203"/>
      <c r="O363" s="203"/>
      <c r="P363" s="203"/>
      <c r="Q363" s="203"/>
      <c r="R363" s="203"/>
      <c r="S363" s="203"/>
      <c r="T363" s="204"/>
      <c r="AT363" s="198" t="s">
        <v>156</v>
      </c>
      <c r="AU363" s="198" t="s">
        <v>82</v>
      </c>
      <c r="AV363" s="12" t="s">
        <v>82</v>
      </c>
      <c r="AW363" s="12" t="s">
        <v>35</v>
      </c>
      <c r="AX363" s="12" t="s">
        <v>72</v>
      </c>
      <c r="AY363" s="198" t="s">
        <v>144</v>
      </c>
    </row>
    <row r="364" spans="2:65" s="13" customFormat="1">
      <c r="B364" s="205"/>
      <c r="D364" s="186" t="s">
        <v>156</v>
      </c>
      <c r="E364" s="206" t="s">
        <v>5</v>
      </c>
      <c r="F364" s="207" t="s">
        <v>160</v>
      </c>
      <c r="H364" s="208">
        <v>101.12</v>
      </c>
      <c r="I364" s="209"/>
      <c r="L364" s="205"/>
      <c r="M364" s="210"/>
      <c r="N364" s="211"/>
      <c r="O364" s="211"/>
      <c r="P364" s="211"/>
      <c r="Q364" s="211"/>
      <c r="R364" s="211"/>
      <c r="S364" s="211"/>
      <c r="T364" s="212"/>
      <c r="AT364" s="206" t="s">
        <v>156</v>
      </c>
      <c r="AU364" s="206" t="s">
        <v>82</v>
      </c>
      <c r="AV364" s="13" t="s">
        <v>152</v>
      </c>
      <c r="AW364" s="13" t="s">
        <v>35</v>
      </c>
      <c r="AX364" s="13" t="s">
        <v>80</v>
      </c>
      <c r="AY364" s="206" t="s">
        <v>144</v>
      </c>
    </row>
    <row r="365" spans="2:65" s="1" customFormat="1" ht="16.5" customHeight="1">
      <c r="B365" s="173"/>
      <c r="C365" s="213" t="s">
        <v>324</v>
      </c>
      <c r="D365" s="213" t="s">
        <v>212</v>
      </c>
      <c r="E365" s="214" t="s">
        <v>325</v>
      </c>
      <c r="F365" s="215" t="s">
        <v>326</v>
      </c>
      <c r="G365" s="216" t="s">
        <v>292</v>
      </c>
      <c r="H365" s="217">
        <v>101.197</v>
      </c>
      <c r="I365" s="218"/>
      <c r="J365" s="219">
        <f>ROUND(I365*H365,2)</f>
        <v>0</v>
      </c>
      <c r="K365" s="215" t="s">
        <v>151</v>
      </c>
      <c r="L365" s="220"/>
      <c r="M365" s="221" t="s">
        <v>5</v>
      </c>
      <c r="N365" s="222" t="s">
        <v>43</v>
      </c>
      <c r="O365" s="42"/>
      <c r="P365" s="183">
        <f>O365*H365</f>
        <v>0</v>
      </c>
      <c r="Q365" s="183">
        <v>5.1999999999999995E-4</v>
      </c>
      <c r="R365" s="183">
        <f>Q365*H365</f>
        <v>5.2622439999999999E-2</v>
      </c>
      <c r="S365" s="183">
        <v>0</v>
      </c>
      <c r="T365" s="184">
        <f>S365*H365</f>
        <v>0</v>
      </c>
      <c r="AR365" s="24" t="s">
        <v>192</v>
      </c>
      <c r="AT365" s="24" t="s">
        <v>212</v>
      </c>
      <c r="AU365" s="24" t="s">
        <v>82</v>
      </c>
      <c r="AY365" s="24" t="s">
        <v>144</v>
      </c>
      <c r="BE365" s="185">
        <f>IF(N365="základní",J365,0)</f>
        <v>0</v>
      </c>
      <c r="BF365" s="185">
        <f>IF(N365="snížená",J365,0)</f>
        <v>0</v>
      </c>
      <c r="BG365" s="185">
        <f>IF(N365="zákl. přenesená",J365,0)</f>
        <v>0</v>
      </c>
      <c r="BH365" s="185">
        <f>IF(N365="sníž. přenesená",J365,0)</f>
        <v>0</v>
      </c>
      <c r="BI365" s="185">
        <f>IF(N365="nulová",J365,0)</f>
        <v>0</v>
      </c>
      <c r="BJ365" s="24" t="s">
        <v>80</v>
      </c>
      <c r="BK365" s="185">
        <f>ROUND(I365*H365,2)</f>
        <v>0</v>
      </c>
      <c r="BL365" s="24" t="s">
        <v>152</v>
      </c>
      <c r="BM365" s="24" t="s">
        <v>327</v>
      </c>
    </row>
    <row r="366" spans="2:65" s="1" customFormat="1" ht="25.5" customHeight="1">
      <c r="B366" s="173"/>
      <c r="C366" s="174" t="s">
        <v>328</v>
      </c>
      <c r="D366" s="174" t="s">
        <v>147</v>
      </c>
      <c r="E366" s="175" t="s">
        <v>329</v>
      </c>
      <c r="F366" s="176" t="s">
        <v>330</v>
      </c>
      <c r="G366" s="177" t="s">
        <v>292</v>
      </c>
      <c r="H366" s="178">
        <v>566.4</v>
      </c>
      <c r="I366" s="179"/>
      <c r="J366" s="180">
        <f>ROUND(I366*H366,2)</f>
        <v>0</v>
      </c>
      <c r="K366" s="176" t="s">
        <v>151</v>
      </c>
      <c r="L366" s="41"/>
      <c r="M366" s="181" t="s">
        <v>5</v>
      </c>
      <c r="N366" s="182" t="s">
        <v>43</v>
      </c>
      <c r="O366" s="42"/>
      <c r="P366" s="183">
        <f>O366*H366</f>
        <v>0</v>
      </c>
      <c r="Q366" s="183">
        <v>2.5000000000000001E-4</v>
      </c>
      <c r="R366" s="183">
        <f>Q366*H366</f>
        <v>0.1416</v>
      </c>
      <c r="S366" s="183">
        <v>0</v>
      </c>
      <c r="T366" s="184">
        <f>S366*H366</f>
        <v>0</v>
      </c>
      <c r="AR366" s="24" t="s">
        <v>152</v>
      </c>
      <c r="AT366" s="24" t="s">
        <v>147</v>
      </c>
      <c r="AU366" s="24" t="s">
        <v>82</v>
      </c>
      <c r="AY366" s="24" t="s">
        <v>144</v>
      </c>
      <c r="BE366" s="185">
        <f>IF(N366="základní",J366,0)</f>
        <v>0</v>
      </c>
      <c r="BF366" s="185">
        <f>IF(N366="snížená",J366,0)</f>
        <v>0</v>
      </c>
      <c r="BG366" s="185">
        <f>IF(N366="zákl. přenesená",J366,0)</f>
        <v>0</v>
      </c>
      <c r="BH366" s="185">
        <f>IF(N366="sníž. přenesená",J366,0)</f>
        <v>0</v>
      </c>
      <c r="BI366" s="185">
        <f>IF(N366="nulová",J366,0)</f>
        <v>0</v>
      </c>
      <c r="BJ366" s="24" t="s">
        <v>80</v>
      </c>
      <c r="BK366" s="185">
        <f>ROUND(I366*H366,2)</f>
        <v>0</v>
      </c>
      <c r="BL366" s="24" t="s">
        <v>152</v>
      </c>
      <c r="BM366" s="24" t="s">
        <v>331</v>
      </c>
    </row>
    <row r="367" spans="2:65" s="1" customFormat="1" ht="67.5">
      <c r="B367" s="41"/>
      <c r="D367" s="186" t="s">
        <v>154</v>
      </c>
      <c r="F367" s="187" t="s">
        <v>319</v>
      </c>
      <c r="I367" s="188"/>
      <c r="L367" s="41"/>
      <c r="M367" s="189"/>
      <c r="N367" s="42"/>
      <c r="O367" s="42"/>
      <c r="P367" s="42"/>
      <c r="Q367" s="42"/>
      <c r="R367" s="42"/>
      <c r="S367" s="42"/>
      <c r="T367" s="70"/>
      <c r="AT367" s="24" t="s">
        <v>154</v>
      </c>
      <c r="AU367" s="24" t="s">
        <v>82</v>
      </c>
    </row>
    <row r="368" spans="2:65" s="11" customFormat="1">
      <c r="B368" s="190"/>
      <c r="D368" s="186" t="s">
        <v>156</v>
      </c>
      <c r="E368" s="191" t="s">
        <v>5</v>
      </c>
      <c r="F368" s="192" t="s">
        <v>332</v>
      </c>
      <c r="H368" s="191" t="s">
        <v>5</v>
      </c>
      <c r="I368" s="193"/>
      <c r="L368" s="190"/>
      <c r="M368" s="194"/>
      <c r="N368" s="195"/>
      <c r="O368" s="195"/>
      <c r="P368" s="195"/>
      <c r="Q368" s="195"/>
      <c r="R368" s="195"/>
      <c r="S368" s="195"/>
      <c r="T368" s="196"/>
      <c r="AT368" s="191" t="s">
        <v>156</v>
      </c>
      <c r="AU368" s="191" t="s">
        <v>82</v>
      </c>
      <c r="AV368" s="11" t="s">
        <v>80</v>
      </c>
      <c r="AW368" s="11" t="s">
        <v>35</v>
      </c>
      <c r="AX368" s="11" t="s">
        <v>72</v>
      </c>
      <c r="AY368" s="191" t="s">
        <v>144</v>
      </c>
    </row>
    <row r="369" spans="2:65" s="12" customFormat="1">
      <c r="B369" s="197"/>
      <c r="D369" s="186" t="s">
        <v>156</v>
      </c>
      <c r="E369" s="198" t="s">
        <v>5</v>
      </c>
      <c r="F369" s="199" t="s">
        <v>333</v>
      </c>
      <c r="H369" s="200">
        <v>215.5</v>
      </c>
      <c r="I369" s="201"/>
      <c r="L369" s="197"/>
      <c r="M369" s="202"/>
      <c r="N369" s="203"/>
      <c r="O369" s="203"/>
      <c r="P369" s="203"/>
      <c r="Q369" s="203"/>
      <c r="R369" s="203"/>
      <c r="S369" s="203"/>
      <c r="T369" s="204"/>
      <c r="AT369" s="198" t="s">
        <v>156</v>
      </c>
      <c r="AU369" s="198" t="s">
        <v>82</v>
      </c>
      <c r="AV369" s="12" t="s">
        <v>82</v>
      </c>
      <c r="AW369" s="12" t="s">
        <v>35</v>
      </c>
      <c r="AX369" s="12" t="s">
        <v>72</v>
      </c>
      <c r="AY369" s="198" t="s">
        <v>144</v>
      </c>
    </row>
    <row r="370" spans="2:65" s="12" customFormat="1">
      <c r="B370" s="197"/>
      <c r="D370" s="186" t="s">
        <v>156</v>
      </c>
      <c r="E370" s="198" t="s">
        <v>5</v>
      </c>
      <c r="F370" s="199" t="s">
        <v>334</v>
      </c>
      <c r="H370" s="200">
        <v>80.2</v>
      </c>
      <c r="I370" s="201"/>
      <c r="L370" s="197"/>
      <c r="M370" s="202"/>
      <c r="N370" s="203"/>
      <c r="O370" s="203"/>
      <c r="P370" s="203"/>
      <c r="Q370" s="203"/>
      <c r="R370" s="203"/>
      <c r="S370" s="203"/>
      <c r="T370" s="204"/>
      <c r="AT370" s="198" t="s">
        <v>156</v>
      </c>
      <c r="AU370" s="198" t="s">
        <v>82</v>
      </c>
      <c r="AV370" s="12" t="s">
        <v>82</v>
      </c>
      <c r="AW370" s="12" t="s">
        <v>35</v>
      </c>
      <c r="AX370" s="12" t="s">
        <v>72</v>
      </c>
      <c r="AY370" s="198" t="s">
        <v>144</v>
      </c>
    </row>
    <row r="371" spans="2:65" s="12" customFormat="1">
      <c r="B371" s="197"/>
      <c r="D371" s="186" t="s">
        <v>156</v>
      </c>
      <c r="E371" s="198" t="s">
        <v>5</v>
      </c>
      <c r="F371" s="199" t="s">
        <v>335</v>
      </c>
      <c r="H371" s="200">
        <v>270.7</v>
      </c>
      <c r="I371" s="201"/>
      <c r="L371" s="197"/>
      <c r="M371" s="202"/>
      <c r="N371" s="203"/>
      <c r="O371" s="203"/>
      <c r="P371" s="203"/>
      <c r="Q371" s="203"/>
      <c r="R371" s="203"/>
      <c r="S371" s="203"/>
      <c r="T371" s="204"/>
      <c r="AT371" s="198" t="s">
        <v>156</v>
      </c>
      <c r="AU371" s="198" t="s">
        <v>82</v>
      </c>
      <c r="AV371" s="12" t="s">
        <v>82</v>
      </c>
      <c r="AW371" s="12" t="s">
        <v>35</v>
      </c>
      <c r="AX371" s="12" t="s">
        <v>72</v>
      </c>
      <c r="AY371" s="198" t="s">
        <v>144</v>
      </c>
    </row>
    <row r="372" spans="2:65" s="13" customFormat="1">
      <c r="B372" s="205"/>
      <c r="D372" s="186" t="s">
        <v>156</v>
      </c>
      <c r="E372" s="206" t="s">
        <v>5</v>
      </c>
      <c r="F372" s="207" t="s">
        <v>160</v>
      </c>
      <c r="H372" s="208">
        <v>566.4</v>
      </c>
      <c r="I372" s="209"/>
      <c r="L372" s="205"/>
      <c r="M372" s="210"/>
      <c r="N372" s="211"/>
      <c r="O372" s="211"/>
      <c r="P372" s="211"/>
      <c r="Q372" s="211"/>
      <c r="R372" s="211"/>
      <c r="S372" s="211"/>
      <c r="T372" s="212"/>
      <c r="AT372" s="206" t="s">
        <v>156</v>
      </c>
      <c r="AU372" s="206" t="s">
        <v>82</v>
      </c>
      <c r="AV372" s="13" t="s">
        <v>152</v>
      </c>
      <c r="AW372" s="13" t="s">
        <v>35</v>
      </c>
      <c r="AX372" s="13" t="s">
        <v>80</v>
      </c>
      <c r="AY372" s="206" t="s">
        <v>144</v>
      </c>
    </row>
    <row r="373" spans="2:65" s="1" customFormat="1" ht="25.5" customHeight="1">
      <c r="B373" s="173"/>
      <c r="C373" s="213" t="s">
        <v>336</v>
      </c>
      <c r="D373" s="213" t="s">
        <v>212</v>
      </c>
      <c r="E373" s="214" t="s">
        <v>337</v>
      </c>
      <c r="F373" s="215" t="s">
        <v>338</v>
      </c>
      <c r="G373" s="216" t="s">
        <v>292</v>
      </c>
      <c r="H373" s="217">
        <v>215.5</v>
      </c>
      <c r="I373" s="218"/>
      <c r="J373" s="219">
        <f>ROUND(I373*H373,2)</f>
        <v>0</v>
      </c>
      <c r="K373" s="215" t="s">
        <v>339</v>
      </c>
      <c r="L373" s="220"/>
      <c r="M373" s="221" t="s">
        <v>5</v>
      </c>
      <c r="N373" s="222" t="s">
        <v>43</v>
      </c>
      <c r="O373" s="42"/>
      <c r="P373" s="183">
        <f>O373*H373</f>
        <v>0</v>
      </c>
      <c r="Q373" s="183">
        <v>3.0000000000000001E-5</v>
      </c>
      <c r="R373" s="183">
        <f>Q373*H373</f>
        <v>6.4650000000000003E-3</v>
      </c>
      <c r="S373" s="183">
        <v>0</v>
      </c>
      <c r="T373" s="184">
        <f>S373*H373</f>
        <v>0</v>
      </c>
      <c r="AR373" s="24" t="s">
        <v>192</v>
      </c>
      <c r="AT373" s="24" t="s">
        <v>212</v>
      </c>
      <c r="AU373" s="24" t="s">
        <v>82</v>
      </c>
      <c r="AY373" s="24" t="s">
        <v>144</v>
      </c>
      <c r="BE373" s="185">
        <f>IF(N373="základní",J373,0)</f>
        <v>0</v>
      </c>
      <c r="BF373" s="185">
        <f>IF(N373="snížená",J373,0)</f>
        <v>0</v>
      </c>
      <c r="BG373" s="185">
        <f>IF(N373="zákl. přenesená",J373,0)</f>
        <v>0</v>
      </c>
      <c r="BH373" s="185">
        <f>IF(N373="sníž. přenesená",J373,0)</f>
        <v>0</v>
      </c>
      <c r="BI373" s="185">
        <f>IF(N373="nulová",J373,0)</f>
        <v>0</v>
      </c>
      <c r="BJ373" s="24" t="s">
        <v>80</v>
      </c>
      <c r="BK373" s="185">
        <f>ROUND(I373*H373,2)</f>
        <v>0</v>
      </c>
      <c r="BL373" s="24" t="s">
        <v>152</v>
      </c>
      <c r="BM373" s="24" t="s">
        <v>340</v>
      </c>
    </row>
    <row r="374" spans="2:65" s="11" customFormat="1">
      <c r="B374" s="190"/>
      <c r="D374" s="186" t="s">
        <v>156</v>
      </c>
      <c r="E374" s="191" t="s">
        <v>5</v>
      </c>
      <c r="F374" s="192" t="s">
        <v>157</v>
      </c>
      <c r="H374" s="191" t="s">
        <v>5</v>
      </c>
      <c r="I374" s="193"/>
      <c r="L374" s="190"/>
      <c r="M374" s="194"/>
      <c r="N374" s="195"/>
      <c r="O374" s="195"/>
      <c r="P374" s="195"/>
      <c r="Q374" s="195"/>
      <c r="R374" s="195"/>
      <c r="S374" s="195"/>
      <c r="T374" s="196"/>
      <c r="AT374" s="191" t="s">
        <v>156</v>
      </c>
      <c r="AU374" s="191" t="s">
        <v>82</v>
      </c>
      <c r="AV374" s="11" t="s">
        <v>80</v>
      </c>
      <c r="AW374" s="11" t="s">
        <v>35</v>
      </c>
      <c r="AX374" s="11" t="s">
        <v>72</v>
      </c>
      <c r="AY374" s="191" t="s">
        <v>144</v>
      </c>
    </row>
    <row r="375" spans="2:65" s="11" customFormat="1">
      <c r="B375" s="190"/>
      <c r="D375" s="186" t="s">
        <v>156</v>
      </c>
      <c r="E375" s="191" t="s">
        <v>5</v>
      </c>
      <c r="F375" s="192" t="s">
        <v>158</v>
      </c>
      <c r="H375" s="191" t="s">
        <v>5</v>
      </c>
      <c r="I375" s="193"/>
      <c r="L375" s="190"/>
      <c r="M375" s="194"/>
      <c r="N375" s="195"/>
      <c r="O375" s="195"/>
      <c r="P375" s="195"/>
      <c r="Q375" s="195"/>
      <c r="R375" s="195"/>
      <c r="S375" s="195"/>
      <c r="T375" s="196"/>
      <c r="AT375" s="191" t="s">
        <v>156</v>
      </c>
      <c r="AU375" s="191" t="s">
        <v>82</v>
      </c>
      <c r="AV375" s="11" t="s">
        <v>80</v>
      </c>
      <c r="AW375" s="11" t="s">
        <v>35</v>
      </c>
      <c r="AX375" s="11" t="s">
        <v>72</v>
      </c>
      <c r="AY375" s="191" t="s">
        <v>144</v>
      </c>
    </row>
    <row r="376" spans="2:65" s="11" customFormat="1">
      <c r="B376" s="190"/>
      <c r="D376" s="186" t="s">
        <v>156</v>
      </c>
      <c r="E376" s="191" t="s">
        <v>5</v>
      </c>
      <c r="F376" s="192" t="s">
        <v>223</v>
      </c>
      <c r="H376" s="191" t="s">
        <v>5</v>
      </c>
      <c r="I376" s="193"/>
      <c r="L376" s="190"/>
      <c r="M376" s="194"/>
      <c r="N376" s="195"/>
      <c r="O376" s="195"/>
      <c r="P376" s="195"/>
      <c r="Q376" s="195"/>
      <c r="R376" s="195"/>
      <c r="S376" s="195"/>
      <c r="T376" s="196"/>
      <c r="AT376" s="191" t="s">
        <v>156</v>
      </c>
      <c r="AU376" s="191" t="s">
        <v>82</v>
      </c>
      <c r="AV376" s="11" t="s">
        <v>80</v>
      </c>
      <c r="AW376" s="11" t="s">
        <v>35</v>
      </c>
      <c r="AX376" s="11" t="s">
        <v>72</v>
      </c>
      <c r="AY376" s="191" t="s">
        <v>144</v>
      </c>
    </row>
    <row r="377" spans="2:65" s="11" customFormat="1">
      <c r="B377" s="190"/>
      <c r="D377" s="186" t="s">
        <v>156</v>
      </c>
      <c r="E377" s="191" t="s">
        <v>5</v>
      </c>
      <c r="F377" s="192" t="s">
        <v>224</v>
      </c>
      <c r="H377" s="191" t="s">
        <v>5</v>
      </c>
      <c r="I377" s="193"/>
      <c r="L377" s="190"/>
      <c r="M377" s="194"/>
      <c r="N377" s="195"/>
      <c r="O377" s="195"/>
      <c r="P377" s="195"/>
      <c r="Q377" s="195"/>
      <c r="R377" s="195"/>
      <c r="S377" s="195"/>
      <c r="T377" s="196"/>
      <c r="AT377" s="191" t="s">
        <v>156</v>
      </c>
      <c r="AU377" s="191" t="s">
        <v>82</v>
      </c>
      <c r="AV377" s="11" t="s">
        <v>80</v>
      </c>
      <c r="AW377" s="11" t="s">
        <v>35</v>
      </c>
      <c r="AX377" s="11" t="s">
        <v>72</v>
      </c>
      <c r="AY377" s="191" t="s">
        <v>144</v>
      </c>
    </row>
    <row r="378" spans="2:65" s="11" customFormat="1">
      <c r="B378" s="190"/>
      <c r="D378" s="186" t="s">
        <v>156</v>
      </c>
      <c r="E378" s="191" t="s">
        <v>5</v>
      </c>
      <c r="F378" s="192" t="s">
        <v>225</v>
      </c>
      <c r="H378" s="191" t="s">
        <v>5</v>
      </c>
      <c r="I378" s="193"/>
      <c r="L378" s="190"/>
      <c r="M378" s="194"/>
      <c r="N378" s="195"/>
      <c r="O378" s="195"/>
      <c r="P378" s="195"/>
      <c r="Q378" s="195"/>
      <c r="R378" s="195"/>
      <c r="S378" s="195"/>
      <c r="T378" s="196"/>
      <c r="AT378" s="191" t="s">
        <v>156</v>
      </c>
      <c r="AU378" s="191" t="s">
        <v>82</v>
      </c>
      <c r="AV378" s="11" t="s">
        <v>80</v>
      </c>
      <c r="AW378" s="11" t="s">
        <v>35</v>
      </c>
      <c r="AX378" s="11" t="s">
        <v>72</v>
      </c>
      <c r="AY378" s="191" t="s">
        <v>144</v>
      </c>
    </row>
    <row r="379" spans="2:65" s="11" customFormat="1">
      <c r="B379" s="190"/>
      <c r="D379" s="186" t="s">
        <v>156</v>
      </c>
      <c r="E379" s="191" t="s">
        <v>5</v>
      </c>
      <c r="F379" s="192" t="s">
        <v>341</v>
      </c>
      <c r="H379" s="191" t="s">
        <v>5</v>
      </c>
      <c r="I379" s="193"/>
      <c r="L379" s="190"/>
      <c r="M379" s="194"/>
      <c r="N379" s="195"/>
      <c r="O379" s="195"/>
      <c r="P379" s="195"/>
      <c r="Q379" s="195"/>
      <c r="R379" s="195"/>
      <c r="S379" s="195"/>
      <c r="T379" s="196"/>
      <c r="AT379" s="191" t="s">
        <v>156</v>
      </c>
      <c r="AU379" s="191" t="s">
        <v>82</v>
      </c>
      <c r="AV379" s="11" t="s">
        <v>80</v>
      </c>
      <c r="AW379" s="11" t="s">
        <v>35</v>
      </c>
      <c r="AX379" s="11" t="s">
        <v>72</v>
      </c>
      <c r="AY379" s="191" t="s">
        <v>144</v>
      </c>
    </row>
    <row r="380" spans="2:65" s="12" customFormat="1">
      <c r="B380" s="197"/>
      <c r="D380" s="186" t="s">
        <v>156</v>
      </c>
      <c r="E380" s="198" t="s">
        <v>5</v>
      </c>
      <c r="F380" s="199" t="s">
        <v>342</v>
      </c>
      <c r="H380" s="200">
        <v>26</v>
      </c>
      <c r="I380" s="201"/>
      <c r="L380" s="197"/>
      <c r="M380" s="202"/>
      <c r="N380" s="203"/>
      <c r="O380" s="203"/>
      <c r="P380" s="203"/>
      <c r="Q380" s="203"/>
      <c r="R380" s="203"/>
      <c r="S380" s="203"/>
      <c r="T380" s="204"/>
      <c r="AT380" s="198" t="s">
        <v>156</v>
      </c>
      <c r="AU380" s="198" t="s">
        <v>82</v>
      </c>
      <c r="AV380" s="12" t="s">
        <v>82</v>
      </c>
      <c r="AW380" s="12" t="s">
        <v>35</v>
      </c>
      <c r="AX380" s="12" t="s">
        <v>72</v>
      </c>
      <c r="AY380" s="198" t="s">
        <v>144</v>
      </c>
    </row>
    <row r="381" spans="2:65" s="11" customFormat="1">
      <c r="B381" s="190"/>
      <c r="D381" s="186" t="s">
        <v>156</v>
      </c>
      <c r="E381" s="191" t="s">
        <v>5</v>
      </c>
      <c r="F381" s="192" t="s">
        <v>229</v>
      </c>
      <c r="H381" s="191" t="s">
        <v>5</v>
      </c>
      <c r="I381" s="193"/>
      <c r="L381" s="190"/>
      <c r="M381" s="194"/>
      <c r="N381" s="195"/>
      <c r="O381" s="195"/>
      <c r="P381" s="195"/>
      <c r="Q381" s="195"/>
      <c r="R381" s="195"/>
      <c r="S381" s="195"/>
      <c r="T381" s="196"/>
      <c r="AT381" s="191" t="s">
        <v>156</v>
      </c>
      <c r="AU381" s="191" t="s">
        <v>82</v>
      </c>
      <c r="AV381" s="11" t="s">
        <v>80</v>
      </c>
      <c r="AW381" s="11" t="s">
        <v>35</v>
      </c>
      <c r="AX381" s="11" t="s">
        <v>72</v>
      </c>
      <c r="AY381" s="191" t="s">
        <v>144</v>
      </c>
    </row>
    <row r="382" spans="2:65" s="12" customFormat="1">
      <c r="B382" s="197"/>
      <c r="D382" s="186" t="s">
        <v>156</v>
      </c>
      <c r="E382" s="198" t="s">
        <v>5</v>
      </c>
      <c r="F382" s="199" t="s">
        <v>343</v>
      </c>
      <c r="H382" s="200">
        <v>20.8</v>
      </c>
      <c r="I382" s="201"/>
      <c r="L382" s="197"/>
      <c r="M382" s="202"/>
      <c r="N382" s="203"/>
      <c r="O382" s="203"/>
      <c r="P382" s="203"/>
      <c r="Q382" s="203"/>
      <c r="R382" s="203"/>
      <c r="S382" s="203"/>
      <c r="T382" s="204"/>
      <c r="AT382" s="198" t="s">
        <v>156</v>
      </c>
      <c r="AU382" s="198" t="s">
        <v>82</v>
      </c>
      <c r="AV382" s="12" t="s">
        <v>82</v>
      </c>
      <c r="AW382" s="12" t="s">
        <v>35</v>
      </c>
      <c r="AX382" s="12" t="s">
        <v>72</v>
      </c>
      <c r="AY382" s="198" t="s">
        <v>144</v>
      </c>
    </row>
    <row r="383" spans="2:65" s="12" customFormat="1">
      <c r="B383" s="197"/>
      <c r="D383" s="186" t="s">
        <v>156</v>
      </c>
      <c r="E383" s="198" t="s">
        <v>5</v>
      </c>
      <c r="F383" s="199" t="s">
        <v>344</v>
      </c>
      <c r="H383" s="200">
        <v>7.6</v>
      </c>
      <c r="I383" s="201"/>
      <c r="L383" s="197"/>
      <c r="M383" s="202"/>
      <c r="N383" s="203"/>
      <c r="O383" s="203"/>
      <c r="P383" s="203"/>
      <c r="Q383" s="203"/>
      <c r="R383" s="203"/>
      <c r="S383" s="203"/>
      <c r="T383" s="204"/>
      <c r="AT383" s="198" t="s">
        <v>156</v>
      </c>
      <c r="AU383" s="198" t="s">
        <v>82</v>
      </c>
      <c r="AV383" s="12" t="s">
        <v>82</v>
      </c>
      <c r="AW383" s="12" t="s">
        <v>35</v>
      </c>
      <c r="AX383" s="12" t="s">
        <v>72</v>
      </c>
      <c r="AY383" s="198" t="s">
        <v>144</v>
      </c>
    </row>
    <row r="384" spans="2:65" s="12" customFormat="1">
      <c r="B384" s="197"/>
      <c r="D384" s="186" t="s">
        <v>156</v>
      </c>
      <c r="E384" s="198" t="s">
        <v>5</v>
      </c>
      <c r="F384" s="199" t="s">
        <v>345</v>
      </c>
      <c r="H384" s="200">
        <v>6.05</v>
      </c>
      <c r="I384" s="201"/>
      <c r="L384" s="197"/>
      <c r="M384" s="202"/>
      <c r="N384" s="203"/>
      <c r="O384" s="203"/>
      <c r="P384" s="203"/>
      <c r="Q384" s="203"/>
      <c r="R384" s="203"/>
      <c r="S384" s="203"/>
      <c r="T384" s="204"/>
      <c r="AT384" s="198" t="s">
        <v>156</v>
      </c>
      <c r="AU384" s="198" t="s">
        <v>82</v>
      </c>
      <c r="AV384" s="12" t="s">
        <v>82</v>
      </c>
      <c r="AW384" s="12" t="s">
        <v>35</v>
      </c>
      <c r="AX384" s="12" t="s">
        <v>72</v>
      </c>
      <c r="AY384" s="198" t="s">
        <v>144</v>
      </c>
    </row>
    <row r="385" spans="2:65" s="12" customFormat="1">
      <c r="B385" s="197"/>
      <c r="D385" s="186" t="s">
        <v>156</v>
      </c>
      <c r="E385" s="198" t="s">
        <v>5</v>
      </c>
      <c r="F385" s="199" t="s">
        <v>346</v>
      </c>
      <c r="H385" s="200">
        <v>6.05</v>
      </c>
      <c r="I385" s="201"/>
      <c r="L385" s="197"/>
      <c r="M385" s="202"/>
      <c r="N385" s="203"/>
      <c r="O385" s="203"/>
      <c r="P385" s="203"/>
      <c r="Q385" s="203"/>
      <c r="R385" s="203"/>
      <c r="S385" s="203"/>
      <c r="T385" s="204"/>
      <c r="AT385" s="198" t="s">
        <v>156</v>
      </c>
      <c r="AU385" s="198" t="s">
        <v>82</v>
      </c>
      <c r="AV385" s="12" t="s">
        <v>82</v>
      </c>
      <c r="AW385" s="12" t="s">
        <v>35</v>
      </c>
      <c r="AX385" s="12" t="s">
        <v>72</v>
      </c>
      <c r="AY385" s="198" t="s">
        <v>144</v>
      </c>
    </row>
    <row r="386" spans="2:65" s="12" customFormat="1">
      <c r="B386" s="197"/>
      <c r="D386" s="186" t="s">
        <v>156</v>
      </c>
      <c r="E386" s="198" t="s">
        <v>5</v>
      </c>
      <c r="F386" s="199" t="s">
        <v>347</v>
      </c>
      <c r="H386" s="200">
        <v>4</v>
      </c>
      <c r="I386" s="201"/>
      <c r="L386" s="197"/>
      <c r="M386" s="202"/>
      <c r="N386" s="203"/>
      <c r="O386" s="203"/>
      <c r="P386" s="203"/>
      <c r="Q386" s="203"/>
      <c r="R386" s="203"/>
      <c r="S386" s="203"/>
      <c r="T386" s="204"/>
      <c r="AT386" s="198" t="s">
        <v>156</v>
      </c>
      <c r="AU386" s="198" t="s">
        <v>82</v>
      </c>
      <c r="AV386" s="12" t="s">
        <v>82</v>
      </c>
      <c r="AW386" s="12" t="s">
        <v>35</v>
      </c>
      <c r="AX386" s="12" t="s">
        <v>72</v>
      </c>
      <c r="AY386" s="198" t="s">
        <v>144</v>
      </c>
    </row>
    <row r="387" spans="2:65" s="12" customFormat="1">
      <c r="B387" s="197"/>
      <c r="D387" s="186" t="s">
        <v>156</v>
      </c>
      <c r="E387" s="198" t="s">
        <v>5</v>
      </c>
      <c r="F387" s="199" t="s">
        <v>348</v>
      </c>
      <c r="H387" s="200">
        <v>6.2</v>
      </c>
      <c r="I387" s="201"/>
      <c r="L387" s="197"/>
      <c r="M387" s="202"/>
      <c r="N387" s="203"/>
      <c r="O387" s="203"/>
      <c r="P387" s="203"/>
      <c r="Q387" s="203"/>
      <c r="R387" s="203"/>
      <c r="S387" s="203"/>
      <c r="T387" s="204"/>
      <c r="AT387" s="198" t="s">
        <v>156</v>
      </c>
      <c r="AU387" s="198" t="s">
        <v>82</v>
      </c>
      <c r="AV387" s="12" t="s">
        <v>82</v>
      </c>
      <c r="AW387" s="12" t="s">
        <v>35</v>
      </c>
      <c r="AX387" s="12" t="s">
        <v>72</v>
      </c>
      <c r="AY387" s="198" t="s">
        <v>144</v>
      </c>
    </row>
    <row r="388" spans="2:65" s="12" customFormat="1">
      <c r="B388" s="197"/>
      <c r="D388" s="186" t="s">
        <v>156</v>
      </c>
      <c r="E388" s="198" t="s">
        <v>5</v>
      </c>
      <c r="F388" s="199" t="s">
        <v>349</v>
      </c>
      <c r="H388" s="200">
        <v>7.3</v>
      </c>
      <c r="I388" s="201"/>
      <c r="L388" s="197"/>
      <c r="M388" s="202"/>
      <c r="N388" s="203"/>
      <c r="O388" s="203"/>
      <c r="P388" s="203"/>
      <c r="Q388" s="203"/>
      <c r="R388" s="203"/>
      <c r="S388" s="203"/>
      <c r="T388" s="204"/>
      <c r="AT388" s="198" t="s">
        <v>156</v>
      </c>
      <c r="AU388" s="198" t="s">
        <v>82</v>
      </c>
      <c r="AV388" s="12" t="s">
        <v>82</v>
      </c>
      <c r="AW388" s="12" t="s">
        <v>35</v>
      </c>
      <c r="AX388" s="12" t="s">
        <v>72</v>
      </c>
      <c r="AY388" s="198" t="s">
        <v>144</v>
      </c>
    </row>
    <row r="389" spans="2:65" s="11" customFormat="1">
      <c r="B389" s="190"/>
      <c r="D389" s="186" t="s">
        <v>156</v>
      </c>
      <c r="E389" s="191" t="s">
        <v>5</v>
      </c>
      <c r="F389" s="192" t="s">
        <v>237</v>
      </c>
      <c r="H389" s="191" t="s">
        <v>5</v>
      </c>
      <c r="I389" s="193"/>
      <c r="L389" s="190"/>
      <c r="M389" s="194"/>
      <c r="N389" s="195"/>
      <c r="O389" s="195"/>
      <c r="P389" s="195"/>
      <c r="Q389" s="195"/>
      <c r="R389" s="195"/>
      <c r="S389" s="195"/>
      <c r="T389" s="196"/>
      <c r="AT389" s="191" t="s">
        <v>156</v>
      </c>
      <c r="AU389" s="191" t="s">
        <v>82</v>
      </c>
      <c r="AV389" s="11" t="s">
        <v>80</v>
      </c>
      <c r="AW389" s="11" t="s">
        <v>35</v>
      </c>
      <c r="AX389" s="11" t="s">
        <v>72</v>
      </c>
      <c r="AY389" s="191" t="s">
        <v>144</v>
      </c>
    </row>
    <row r="390" spans="2:65" s="12" customFormat="1">
      <c r="B390" s="197"/>
      <c r="D390" s="186" t="s">
        <v>156</v>
      </c>
      <c r="E390" s="198" t="s">
        <v>5</v>
      </c>
      <c r="F390" s="199" t="s">
        <v>350</v>
      </c>
      <c r="H390" s="200">
        <v>104.3</v>
      </c>
      <c r="I390" s="201"/>
      <c r="L390" s="197"/>
      <c r="M390" s="202"/>
      <c r="N390" s="203"/>
      <c r="O390" s="203"/>
      <c r="P390" s="203"/>
      <c r="Q390" s="203"/>
      <c r="R390" s="203"/>
      <c r="S390" s="203"/>
      <c r="T390" s="204"/>
      <c r="AT390" s="198" t="s">
        <v>156</v>
      </c>
      <c r="AU390" s="198" t="s">
        <v>82</v>
      </c>
      <c r="AV390" s="12" t="s">
        <v>82</v>
      </c>
      <c r="AW390" s="12" t="s">
        <v>35</v>
      </c>
      <c r="AX390" s="12" t="s">
        <v>72</v>
      </c>
      <c r="AY390" s="198" t="s">
        <v>144</v>
      </c>
    </row>
    <row r="391" spans="2:65" s="12" customFormat="1">
      <c r="B391" s="197"/>
      <c r="D391" s="186" t="s">
        <v>156</v>
      </c>
      <c r="E391" s="198" t="s">
        <v>5</v>
      </c>
      <c r="F391" s="199" t="s">
        <v>351</v>
      </c>
      <c r="H391" s="200">
        <v>15.6</v>
      </c>
      <c r="I391" s="201"/>
      <c r="L391" s="197"/>
      <c r="M391" s="202"/>
      <c r="N391" s="203"/>
      <c r="O391" s="203"/>
      <c r="P391" s="203"/>
      <c r="Q391" s="203"/>
      <c r="R391" s="203"/>
      <c r="S391" s="203"/>
      <c r="T391" s="204"/>
      <c r="AT391" s="198" t="s">
        <v>156</v>
      </c>
      <c r="AU391" s="198" t="s">
        <v>82</v>
      </c>
      <c r="AV391" s="12" t="s">
        <v>82</v>
      </c>
      <c r="AW391" s="12" t="s">
        <v>35</v>
      </c>
      <c r="AX391" s="12" t="s">
        <v>72</v>
      </c>
      <c r="AY391" s="198" t="s">
        <v>144</v>
      </c>
    </row>
    <row r="392" spans="2:65" s="12" customFormat="1">
      <c r="B392" s="197"/>
      <c r="D392" s="186" t="s">
        <v>156</v>
      </c>
      <c r="E392" s="198" t="s">
        <v>5</v>
      </c>
      <c r="F392" s="199" t="s">
        <v>352</v>
      </c>
      <c r="H392" s="200">
        <v>11.6</v>
      </c>
      <c r="I392" s="201"/>
      <c r="L392" s="197"/>
      <c r="M392" s="202"/>
      <c r="N392" s="203"/>
      <c r="O392" s="203"/>
      <c r="P392" s="203"/>
      <c r="Q392" s="203"/>
      <c r="R392" s="203"/>
      <c r="S392" s="203"/>
      <c r="T392" s="204"/>
      <c r="AT392" s="198" t="s">
        <v>156</v>
      </c>
      <c r="AU392" s="198" t="s">
        <v>82</v>
      </c>
      <c r="AV392" s="12" t="s">
        <v>82</v>
      </c>
      <c r="AW392" s="12" t="s">
        <v>35</v>
      </c>
      <c r="AX392" s="12" t="s">
        <v>72</v>
      </c>
      <c r="AY392" s="198" t="s">
        <v>144</v>
      </c>
    </row>
    <row r="393" spans="2:65" s="13" customFormat="1">
      <c r="B393" s="205"/>
      <c r="D393" s="186" t="s">
        <v>156</v>
      </c>
      <c r="E393" s="206" t="s">
        <v>5</v>
      </c>
      <c r="F393" s="207" t="s">
        <v>160</v>
      </c>
      <c r="H393" s="208">
        <v>215.5</v>
      </c>
      <c r="I393" s="209"/>
      <c r="L393" s="205"/>
      <c r="M393" s="210"/>
      <c r="N393" s="211"/>
      <c r="O393" s="211"/>
      <c r="P393" s="211"/>
      <c r="Q393" s="211"/>
      <c r="R393" s="211"/>
      <c r="S393" s="211"/>
      <c r="T393" s="212"/>
      <c r="AT393" s="206" t="s">
        <v>156</v>
      </c>
      <c r="AU393" s="206" t="s">
        <v>82</v>
      </c>
      <c r="AV393" s="13" t="s">
        <v>152</v>
      </c>
      <c r="AW393" s="13" t="s">
        <v>35</v>
      </c>
      <c r="AX393" s="13" t="s">
        <v>80</v>
      </c>
      <c r="AY393" s="206" t="s">
        <v>144</v>
      </c>
    </row>
    <row r="394" spans="2:65" s="1" customFormat="1" ht="25.5" customHeight="1">
      <c r="B394" s="173"/>
      <c r="C394" s="213" t="s">
        <v>353</v>
      </c>
      <c r="D394" s="213" t="s">
        <v>212</v>
      </c>
      <c r="E394" s="214" t="s">
        <v>354</v>
      </c>
      <c r="F394" s="215" t="s">
        <v>355</v>
      </c>
      <c r="G394" s="216" t="s">
        <v>292</v>
      </c>
      <c r="H394" s="217">
        <v>80.2</v>
      </c>
      <c r="I394" s="218"/>
      <c r="J394" s="219">
        <f>ROUND(I394*H394,2)</f>
        <v>0</v>
      </c>
      <c r="K394" s="215" t="s">
        <v>339</v>
      </c>
      <c r="L394" s="220"/>
      <c r="M394" s="221" t="s">
        <v>5</v>
      </c>
      <c r="N394" s="222" t="s">
        <v>43</v>
      </c>
      <c r="O394" s="42"/>
      <c r="P394" s="183">
        <f>O394*H394</f>
        <v>0</v>
      </c>
      <c r="Q394" s="183">
        <v>2.9999999999999997E-4</v>
      </c>
      <c r="R394" s="183">
        <f>Q394*H394</f>
        <v>2.4059999999999998E-2</v>
      </c>
      <c r="S394" s="183">
        <v>0</v>
      </c>
      <c r="T394" s="184">
        <f>S394*H394</f>
        <v>0</v>
      </c>
      <c r="AR394" s="24" t="s">
        <v>192</v>
      </c>
      <c r="AT394" s="24" t="s">
        <v>212</v>
      </c>
      <c r="AU394" s="24" t="s">
        <v>82</v>
      </c>
      <c r="AY394" s="24" t="s">
        <v>144</v>
      </c>
      <c r="BE394" s="185">
        <f>IF(N394="základní",J394,0)</f>
        <v>0</v>
      </c>
      <c r="BF394" s="185">
        <f>IF(N394="snížená",J394,0)</f>
        <v>0</v>
      </c>
      <c r="BG394" s="185">
        <f>IF(N394="zákl. přenesená",J394,0)</f>
        <v>0</v>
      </c>
      <c r="BH394" s="185">
        <f>IF(N394="sníž. přenesená",J394,0)</f>
        <v>0</v>
      </c>
      <c r="BI394" s="185">
        <f>IF(N394="nulová",J394,0)</f>
        <v>0</v>
      </c>
      <c r="BJ394" s="24" t="s">
        <v>80</v>
      </c>
      <c r="BK394" s="185">
        <f>ROUND(I394*H394,2)</f>
        <v>0</v>
      </c>
      <c r="BL394" s="24" t="s">
        <v>152</v>
      </c>
      <c r="BM394" s="24" t="s">
        <v>356</v>
      </c>
    </row>
    <row r="395" spans="2:65" s="11" customFormat="1">
      <c r="B395" s="190"/>
      <c r="D395" s="186" t="s">
        <v>156</v>
      </c>
      <c r="E395" s="191" t="s">
        <v>5</v>
      </c>
      <c r="F395" s="192" t="s">
        <v>157</v>
      </c>
      <c r="H395" s="191" t="s">
        <v>5</v>
      </c>
      <c r="I395" s="193"/>
      <c r="L395" s="190"/>
      <c r="M395" s="194"/>
      <c r="N395" s="195"/>
      <c r="O395" s="195"/>
      <c r="P395" s="195"/>
      <c r="Q395" s="195"/>
      <c r="R395" s="195"/>
      <c r="S395" s="195"/>
      <c r="T395" s="196"/>
      <c r="AT395" s="191" t="s">
        <v>156</v>
      </c>
      <c r="AU395" s="191" t="s">
        <v>82</v>
      </c>
      <c r="AV395" s="11" t="s">
        <v>80</v>
      </c>
      <c r="AW395" s="11" t="s">
        <v>35</v>
      </c>
      <c r="AX395" s="11" t="s">
        <v>72</v>
      </c>
      <c r="AY395" s="191" t="s">
        <v>144</v>
      </c>
    </row>
    <row r="396" spans="2:65" s="11" customFormat="1">
      <c r="B396" s="190"/>
      <c r="D396" s="186" t="s">
        <v>156</v>
      </c>
      <c r="E396" s="191" t="s">
        <v>5</v>
      </c>
      <c r="F396" s="192" t="s">
        <v>158</v>
      </c>
      <c r="H396" s="191" t="s">
        <v>5</v>
      </c>
      <c r="I396" s="193"/>
      <c r="L396" s="190"/>
      <c r="M396" s="194"/>
      <c r="N396" s="195"/>
      <c r="O396" s="195"/>
      <c r="P396" s="195"/>
      <c r="Q396" s="195"/>
      <c r="R396" s="195"/>
      <c r="S396" s="195"/>
      <c r="T396" s="196"/>
      <c r="AT396" s="191" t="s">
        <v>156</v>
      </c>
      <c r="AU396" s="191" t="s">
        <v>82</v>
      </c>
      <c r="AV396" s="11" t="s">
        <v>80</v>
      </c>
      <c r="AW396" s="11" t="s">
        <v>35</v>
      </c>
      <c r="AX396" s="11" t="s">
        <v>72</v>
      </c>
      <c r="AY396" s="191" t="s">
        <v>144</v>
      </c>
    </row>
    <row r="397" spans="2:65" s="11" customFormat="1">
      <c r="B397" s="190"/>
      <c r="D397" s="186" t="s">
        <v>156</v>
      </c>
      <c r="E397" s="191" t="s">
        <v>5</v>
      </c>
      <c r="F397" s="192" t="s">
        <v>223</v>
      </c>
      <c r="H397" s="191" t="s">
        <v>5</v>
      </c>
      <c r="I397" s="193"/>
      <c r="L397" s="190"/>
      <c r="M397" s="194"/>
      <c r="N397" s="195"/>
      <c r="O397" s="195"/>
      <c r="P397" s="195"/>
      <c r="Q397" s="195"/>
      <c r="R397" s="195"/>
      <c r="S397" s="195"/>
      <c r="T397" s="196"/>
      <c r="AT397" s="191" t="s">
        <v>156</v>
      </c>
      <c r="AU397" s="191" t="s">
        <v>82</v>
      </c>
      <c r="AV397" s="11" t="s">
        <v>80</v>
      </c>
      <c r="AW397" s="11" t="s">
        <v>35</v>
      </c>
      <c r="AX397" s="11" t="s">
        <v>72</v>
      </c>
      <c r="AY397" s="191" t="s">
        <v>144</v>
      </c>
    </row>
    <row r="398" spans="2:65" s="11" customFormat="1">
      <c r="B398" s="190"/>
      <c r="D398" s="186" t="s">
        <v>156</v>
      </c>
      <c r="E398" s="191" t="s">
        <v>5</v>
      </c>
      <c r="F398" s="192" t="s">
        <v>224</v>
      </c>
      <c r="H398" s="191" t="s">
        <v>5</v>
      </c>
      <c r="I398" s="193"/>
      <c r="L398" s="190"/>
      <c r="M398" s="194"/>
      <c r="N398" s="195"/>
      <c r="O398" s="195"/>
      <c r="P398" s="195"/>
      <c r="Q398" s="195"/>
      <c r="R398" s="195"/>
      <c r="S398" s="195"/>
      <c r="T398" s="196"/>
      <c r="AT398" s="191" t="s">
        <v>156</v>
      </c>
      <c r="AU398" s="191" t="s">
        <v>82</v>
      </c>
      <c r="AV398" s="11" t="s">
        <v>80</v>
      </c>
      <c r="AW398" s="11" t="s">
        <v>35</v>
      </c>
      <c r="AX398" s="11" t="s">
        <v>72</v>
      </c>
      <c r="AY398" s="191" t="s">
        <v>144</v>
      </c>
    </row>
    <row r="399" spans="2:65" s="11" customFormat="1">
      <c r="B399" s="190"/>
      <c r="D399" s="186" t="s">
        <v>156</v>
      </c>
      <c r="E399" s="191" t="s">
        <v>5</v>
      </c>
      <c r="F399" s="192" t="s">
        <v>225</v>
      </c>
      <c r="H399" s="191" t="s">
        <v>5</v>
      </c>
      <c r="I399" s="193"/>
      <c r="L399" s="190"/>
      <c r="M399" s="194"/>
      <c r="N399" s="195"/>
      <c r="O399" s="195"/>
      <c r="P399" s="195"/>
      <c r="Q399" s="195"/>
      <c r="R399" s="195"/>
      <c r="S399" s="195"/>
      <c r="T399" s="196"/>
      <c r="AT399" s="191" t="s">
        <v>156</v>
      </c>
      <c r="AU399" s="191" t="s">
        <v>82</v>
      </c>
      <c r="AV399" s="11" t="s">
        <v>80</v>
      </c>
      <c r="AW399" s="11" t="s">
        <v>35</v>
      </c>
      <c r="AX399" s="11" t="s">
        <v>72</v>
      </c>
      <c r="AY399" s="191" t="s">
        <v>144</v>
      </c>
    </row>
    <row r="400" spans="2:65" s="11" customFormat="1">
      <c r="B400" s="190"/>
      <c r="D400" s="186" t="s">
        <v>156</v>
      </c>
      <c r="E400" s="191" t="s">
        <v>5</v>
      </c>
      <c r="F400" s="192" t="s">
        <v>357</v>
      </c>
      <c r="H400" s="191" t="s">
        <v>5</v>
      </c>
      <c r="I400" s="193"/>
      <c r="L400" s="190"/>
      <c r="M400" s="194"/>
      <c r="N400" s="195"/>
      <c r="O400" s="195"/>
      <c r="P400" s="195"/>
      <c r="Q400" s="195"/>
      <c r="R400" s="195"/>
      <c r="S400" s="195"/>
      <c r="T400" s="196"/>
      <c r="AT400" s="191" t="s">
        <v>156</v>
      </c>
      <c r="AU400" s="191" t="s">
        <v>82</v>
      </c>
      <c r="AV400" s="11" t="s">
        <v>80</v>
      </c>
      <c r="AW400" s="11" t="s">
        <v>35</v>
      </c>
      <c r="AX400" s="11" t="s">
        <v>72</v>
      </c>
      <c r="AY400" s="191" t="s">
        <v>144</v>
      </c>
    </row>
    <row r="401" spans="2:65" s="11" customFormat="1">
      <c r="B401" s="190"/>
      <c r="D401" s="186" t="s">
        <v>156</v>
      </c>
      <c r="E401" s="191" t="s">
        <v>5</v>
      </c>
      <c r="F401" s="192" t="s">
        <v>358</v>
      </c>
      <c r="H401" s="191" t="s">
        <v>5</v>
      </c>
      <c r="I401" s="193"/>
      <c r="L401" s="190"/>
      <c r="M401" s="194"/>
      <c r="N401" s="195"/>
      <c r="O401" s="195"/>
      <c r="P401" s="195"/>
      <c r="Q401" s="195"/>
      <c r="R401" s="195"/>
      <c r="S401" s="195"/>
      <c r="T401" s="196"/>
      <c r="AT401" s="191" t="s">
        <v>156</v>
      </c>
      <c r="AU401" s="191" t="s">
        <v>82</v>
      </c>
      <c r="AV401" s="11" t="s">
        <v>80</v>
      </c>
      <c r="AW401" s="11" t="s">
        <v>35</v>
      </c>
      <c r="AX401" s="11" t="s">
        <v>72</v>
      </c>
      <c r="AY401" s="191" t="s">
        <v>144</v>
      </c>
    </row>
    <row r="402" spans="2:65" s="11" customFormat="1">
      <c r="B402" s="190"/>
      <c r="D402" s="186" t="s">
        <v>156</v>
      </c>
      <c r="E402" s="191" t="s">
        <v>5</v>
      </c>
      <c r="F402" s="192" t="s">
        <v>229</v>
      </c>
      <c r="H402" s="191" t="s">
        <v>5</v>
      </c>
      <c r="I402" s="193"/>
      <c r="L402" s="190"/>
      <c r="M402" s="194"/>
      <c r="N402" s="195"/>
      <c r="O402" s="195"/>
      <c r="P402" s="195"/>
      <c r="Q402" s="195"/>
      <c r="R402" s="195"/>
      <c r="S402" s="195"/>
      <c r="T402" s="196"/>
      <c r="AT402" s="191" t="s">
        <v>156</v>
      </c>
      <c r="AU402" s="191" t="s">
        <v>82</v>
      </c>
      <c r="AV402" s="11" t="s">
        <v>80</v>
      </c>
      <c r="AW402" s="11" t="s">
        <v>35</v>
      </c>
      <c r="AX402" s="11" t="s">
        <v>72</v>
      </c>
      <c r="AY402" s="191" t="s">
        <v>144</v>
      </c>
    </row>
    <row r="403" spans="2:65" s="12" customFormat="1">
      <c r="B403" s="197"/>
      <c r="D403" s="186" t="s">
        <v>156</v>
      </c>
      <c r="E403" s="198" t="s">
        <v>5</v>
      </c>
      <c r="F403" s="199" t="s">
        <v>359</v>
      </c>
      <c r="H403" s="200">
        <v>6.4</v>
      </c>
      <c r="I403" s="201"/>
      <c r="L403" s="197"/>
      <c r="M403" s="202"/>
      <c r="N403" s="203"/>
      <c r="O403" s="203"/>
      <c r="P403" s="203"/>
      <c r="Q403" s="203"/>
      <c r="R403" s="203"/>
      <c r="S403" s="203"/>
      <c r="T403" s="204"/>
      <c r="AT403" s="198" t="s">
        <v>156</v>
      </c>
      <c r="AU403" s="198" t="s">
        <v>82</v>
      </c>
      <c r="AV403" s="12" t="s">
        <v>82</v>
      </c>
      <c r="AW403" s="12" t="s">
        <v>35</v>
      </c>
      <c r="AX403" s="12" t="s">
        <v>72</v>
      </c>
      <c r="AY403" s="198" t="s">
        <v>144</v>
      </c>
    </row>
    <row r="404" spans="2:65" s="12" customFormat="1">
      <c r="B404" s="197"/>
      <c r="D404" s="186" t="s">
        <v>156</v>
      </c>
      <c r="E404" s="198" t="s">
        <v>5</v>
      </c>
      <c r="F404" s="199" t="s">
        <v>360</v>
      </c>
      <c r="H404" s="200">
        <v>1.2</v>
      </c>
      <c r="I404" s="201"/>
      <c r="L404" s="197"/>
      <c r="M404" s="202"/>
      <c r="N404" s="203"/>
      <c r="O404" s="203"/>
      <c r="P404" s="203"/>
      <c r="Q404" s="203"/>
      <c r="R404" s="203"/>
      <c r="S404" s="203"/>
      <c r="T404" s="204"/>
      <c r="AT404" s="198" t="s">
        <v>156</v>
      </c>
      <c r="AU404" s="198" t="s">
        <v>82</v>
      </c>
      <c r="AV404" s="12" t="s">
        <v>82</v>
      </c>
      <c r="AW404" s="12" t="s">
        <v>35</v>
      </c>
      <c r="AX404" s="12" t="s">
        <v>72</v>
      </c>
      <c r="AY404" s="198" t="s">
        <v>144</v>
      </c>
    </row>
    <row r="405" spans="2:65" s="12" customFormat="1">
      <c r="B405" s="197"/>
      <c r="D405" s="186" t="s">
        <v>156</v>
      </c>
      <c r="E405" s="198" t="s">
        <v>5</v>
      </c>
      <c r="F405" s="199" t="s">
        <v>361</v>
      </c>
      <c r="H405" s="200">
        <v>1.1499999999999999</v>
      </c>
      <c r="I405" s="201"/>
      <c r="L405" s="197"/>
      <c r="M405" s="202"/>
      <c r="N405" s="203"/>
      <c r="O405" s="203"/>
      <c r="P405" s="203"/>
      <c r="Q405" s="203"/>
      <c r="R405" s="203"/>
      <c r="S405" s="203"/>
      <c r="T405" s="204"/>
      <c r="AT405" s="198" t="s">
        <v>156</v>
      </c>
      <c r="AU405" s="198" t="s">
        <v>82</v>
      </c>
      <c r="AV405" s="12" t="s">
        <v>82</v>
      </c>
      <c r="AW405" s="12" t="s">
        <v>35</v>
      </c>
      <c r="AX405" s="12" t="s">
        <v>72</v>
      </c>
      <c r="AY405" s="198" t="s">
        <v>144</v>
      </c>
    </row>
    <row r="406" spans="2:65" s="12" customFormat="1">
      <c r="B406" s="197"/>
      <c r="D406" s="186" t="s">
        <v>156</v>
      </c>
      <c r="E406" s="198" t="s">
        <v>5</v>
      </c>
      <c r="F406" s="199" t="s">
        <v>362</v>
      </c>
      <c r="H406" s="200">
        <v>1.1499999999999999</v>
      </c>
      <c r="I406" s="201"/>
      <c r="L406" s="197"/>
      <c r="M406" s="202"/>
      <c r="N406" s="203"/>
      <c r="O406" s="203"/>
      <c r="P406" s="203"/>
      <c r="Q406" s="203"/>
      <c r="R406" s="203"/>
      <c r="S406" s="203"/>
      <c r="T406" s="204"/>
      <c r="AT406" s="198" t="s">
        <v>156</v>
      </c>
      <c r="AU406" s="198" t="s">
        <v>82</v>
      </c>
      <c r="AV406" s="12" t="s">
        <v>82</v>
      </c>
      <c r="AW406" s="12" t="s">
        <v>35</v>
      </c>
      <c r="AX406" s="12" t="s">
        <v>72</v>
      </c>
      <c r="AY406" s="198" t="s">
        <v>144</v>
      </c>
    </row>
    <row r="407" spans="2:65" s="12" customFormat="1">
      <c r="B407" s="197"/>
      <c r="D407" s="186" t="s">
        <v>156</v>
      </c>
      <c r="E407" s="198" t="s">
        <v>5</v>
      </c>
      <c r="F407" s="199" t="s">
        <v>363</v>
      </c>
      <c r="H407" s="200">
        <v>1.8</v>
      </c>
      <c r="I407" s="201"/>
      <c r="L407" s="197"/>
      <c r="M407" s="202"/>
      <c r="N407" s="203"/>
      <c r="O407" s="203"/>
      <c r="P407" s="203"/>
      <c r="Q407" s="203"/>
      <c r="R407" s="203"/>
      <c r="S407" s="203"/>
      <c r="T407" s="204"/>
      <c r="AT407" s="198" t="s">
        <v>156</v>
      </c>
      <c r="AU407" s="198" t="s">
        <v>82</v>
      </c>
      <c r="AV407" s="12" t="s">
        <v>82</v>
      </c>
      <c r="AW407" s="12" t="s">
        <v>35</v>
      </c>
      <c r="AX407" s="12" t="s">
        <v>72</v>
      </c>
      <c r="AY407" s="198" t="s">
        <v>144</v>
      </c>
    </row>
    <row r="408" spans="2:65" s="12" customFormat="1">
      <c r="B408" s="197"/>
      <c r="D408" s="186" t="s">
        <v>156</v>
      </c>
      <c r="E408" s="198" t="s">
        <v>5</v>
      </c>
      <c r="F408" s="199" t="s">
        <v>364</v>
      </c>
      <c r="H408" s="200">
        <v>3.2</v>
      </c>
      <c r="I408" s="201"/>
      <c r="L408" s="197"/>
      <c r="M408" s="202"/>
      <c r="N408" s="203"/>
      <c r="O408" s="203"/>
      <c r="P408" s="203"/>
      <c r="Q408" s="203"/>
      <c r="R408" s="203"/>
      <c r="S408" s="203"/>
      <c r="T408" s="204"/>
      <c r="AT408" s="198" t="s">
        <v>156</v>
      </c>
      <c r="AU408" s="198" t="s">
        <v>82</v>
      </c>
      <c r="AV408" s="12" t="s">
        <v>82</v>
      </c>
      <c r="AW408" s="12" t="s">
        <v>35</v>
      </c>
      <c r="AX408" s="12" t="s">
        <v>72</v>
      </c>
      <c r="AY408" s="198" t="s">
        <v>144</v>
      </c>
    </row>
    <row r="409" spans="2:65" s="12" customFormat="1">
      <c r="B409" s="197"/>
      <c r="D409" s="186" t="s">
        <v>156</v>
      </c>
      <c r="E409" s="198" t="s">
        <v>5</v>
      </c>
      <c r="F409" s="199" t="s">
        <v>365</v>
      </c>
      <c r="H409" s="200">
        <v>3.8</v>
      </c>
      <c r="I409" s="201"/>
      <c r="L409" s="197"/>
      <c r="M409" s="202"/>
      <c r="N409" s="203"/>
      <c r="O409" s="203"/>
      <c r="P409" s="203"/>
      <c r="Q409" s="203"/>
      <c r="R409" s="203"/>
      <c r="S409" s="203"/>
      <c r="T409" s="204"/>
      <c r="AT409" s="198" t="s">
        <v>156</v>
      </c>
      <c r="AU409" s="198" t="s">
        <v>82</v>
      </c>
      <c r="AV409" s="12" t="s">
        <v>82</v>
      </c>
      <c r="AW409" s="12" t="s">
        <v>35</v>
      </c>
      <c r="AX409" s="12" t="s">
        <v>72</v>
      </c>
      <c r="AY409" s="198" t="s">
        <v>144</v>
      </c>
    </row>
    <row r="410" spans="2:65" s="11" customFormat="1">
      <c r="B410" s="190"/>
      <c r="D410" s="186" t="s">
        <v>156</v>
      </c>
      <c r="E410" s="191" t="s">
        <v>5</v>
      </c>
      <c r="F410" s="192" t="s">
        <v>237</v>
      </c>
      <c r="H410" s="191" t="s">
        <v>5</v>
      </c>
      <c r="I410" s="193"/>
      <c r="L410" s="190"/>
      <c r="M410" s="194"/>
      <c r="N410" s="195"/>
      <c r="O410" s="195"/>
      <c r="P410" s="195"/>
      <c r="Q410" s="195"/>
      <c r="R410" s="195"/>
      <c r="S410" s="195"/>
      <c r="T410" s="196"/>
      <c r="AT410" s="191" t="s">
        <v>156</v>
      </c>
      <c r="AU410" s="191" t="s">
        <v>82</v>
      </c>
      <c r="AV410" s="11" t="s">
        <v>80</v>
      </c>
      <c r="AW410" s="11" t="s">
        <v>35</v>
      </c>
      <c r="AX410" s="11" t="s">
        <v>72</v>
      </c>
      <c r="AY410" s="191" t="s">
        <v>144</v>
      </c>
    </row>
    <row r="411" spans="2:65" s="12" customFormat="1">
      <c r="B411" s="197"/>
      <c r="D411" s="186" t="s">
        <v>156</v>
      </c>
      <c r="E411" s="198" t="s">
        <v>5</v>
      </c>
      <c r="F411" s="199" t="s">
        <v>366</v>
      </c>
      <c r="H411" s="200">
        <v>53.9</v>
      </c>
      <c r="I411" s="201"/>
      <c r="L411" s="197"/>
      <c r="M411" s="202"/>
      <c r="N411" s="203"/>
      <c r="O411" s="203"/>
      <c r="P411" s="203"/>
      <c r="Q411" s="203"/>
      <c r="R411" s="203"/>
      <c r="S411" s="203"/>
      <c r="T411" s="204"/>
      <c r="AT411" s="198" t="s">
        <v>156</v>
      </c>
      <c r="AU411" s="198" t="s">
        <v>82</v>
      </c>
      <c r="AV411" s="12" t="s">
        <v>82</v>
      </c>
      <c r="AW411" s="12" t="s">
        <v>35</v>
      </c>
      <c r="AX411" s="12" t="s">
        <v>72</v>
      </c>
      <c r="AY411" s="198" t="s">
        <v>144</v>
      </c>
    </row>
    <row r="412" spans="2:65" s="12" customFormat="1">
      <c r="B412" s="197"/>
      <c r="D412" s="186" t="s">
        <v>156</v>
      </c>
      <c r="E412" s="198" t="s">
        <v>5</v>
      </c>
      <c r="F412" s="199" t="s">
        <v>367</v>
      </c>
      <c r="H412" s="200">
        <v>4.8</v>
      </c>
      <c r="I412" s="201"/>
      <c r="L412" s="197"/>
      <c r="M412" s="202"/>
      <c r="N412" s="203"/>
      <c r="O412" s="203"/>
      <c r="P412" s="203"/>
      <c r="Q412" s="203"/>
      <c r="R412" s="203"/>
      <c r="S412" s="203"/>
      <c r="T412" s="204"/>
      <c r="AT412" s="198" t="s">
        <v>156</v>
      </c>
      <c r="AU412" s="198" t="s">
        <v>82</v>
      </c>
      <c r="AV412" s="12" t="s">
        <v>82</v>
      </c>
      <c r="AW412" s="12" t="s">
        <v>35</v>
      </c>
      <c r="AX412" s="12" t="s">
        <v>72</v>
      </c>
      <c r="AY412" s="198" t="s">
        <v>144</v>
      </c>
    </row>
    <row r="413" spans="2:65" s="12" customFormat="1">
      <c r="B413" s="197"/>
      <c r="D413" s="186" t="s">
        <v>156</v>
      </c>
      <c r="E413" s="198" t="s">
        <v>5</v>
      </c>
      <c r="F413" s="199" t="s">
        <v>368</v>
      </c>
      <c r="H413" s="200">
        <v>2.8</v>
      </c>
      <c r="I413" s="201"/>
      <c r="L413" s="197"/>
      <c r="M413" s="202"/>
      <c r="N413" s="203"/>
      <c r="O413" s="203"/>
      <c r="P413" s="203"/>
      <c r="Q413" s="203"/>
      <c r="R413" s="203"/>
      <c r="S413" s="203"/>
      <c r="T413" s="204"/>
      <c r="AT413" s="198" t="s">
        <v>156</v>
      </c>
      <c r="AU413" s="198" t="s">
        <v>82</v>
      </c>
      <c r="AV413" s="12" t="s">
        <v>82</v>
      </c>
      <c r="AW413" s="12" t="s">
        <v>35</v>
      </c>
      <c r="AX413" s="12" t="s">
        <v>72</v>
      </c>
      <c r="AY413" s="198" t="s">
        <v>144</v>
      </c>
    </row>
    <row r="414" spans="2:65" s="13" customFormat="1">
      <c r="B414" s="205"/>
      <c r="D414" s="186" t="s">
        <v>156</v>
      </c>
      <c r="E414" s="206" t="s">
        <v>5</v>
      </c>
      <c r="F414" s="207" t="s">
        <v>160</v>
      </c>
      <c r="H414" s="208">
        <v>80.2</v>
      </c>
      <c r="I414" s="209"/>
      <c r="L414" s="205"/>
      <c r="M414" s="210"/>
      <c r="N414" s="211"/>
      <c r="O414" s="211"/>
      <c r="P414" s="211"/>
      <c r="Q414" s="211"/>
      <c r="R414" s="211"/>
      <c r="S414" s="211"/>
      <c r="T414" s="212"/>
      <c r="AT414" s="206" t="s">
        <v>156</v>
      </c>
      <c r="AU414" s="206" t="s">
        <v>82</v>
      </c>
      <c r="AV414" s="13" t="s">
        <v>152</v>
      </c>
      <c r="AW414" s="13" t="s">
        <v>35</v>
      </c>
      <c r="AX414" s="13" t="s">
        <v>80</v>
      </c>
      <c r="AY414" s="206" t="s">
        <v>144</v>
      </c>
    </row>
    <row r="415" spans="2:65" s="1" customFormat="1" ht="16.5" customHeight="1">
      <c r="B415" s="173"/>
      <c r="C415" s="213" t="s">
        <v>369</v>
      </c>
      <c r="D415" s="213" t="s">
        <v>212</v>
      </c>
      <c r="E415" s="214" t="s">
        <v>370</v>
      </c>
      <c r="F415" s="215" t="s">
        <v>371</v>
      </c>
      <c r="G415" s="216" t="s">
        <v>292</v>
      </c>
      <c r="H415" s="217">
        <v>270.7</v>
      </c>
      <c r="I415" s="218"/>
      <c r="J415" s="219">
        <f>ROUND(I415*H415,2)</f>
        <v>0</v>
      </c>
      <c r="K415" s="215" t="s">
        <v>151</v>
      </c>
      <c r="L415" s="220"/>
      <c r="M415" s="221" t="s">
        <v>5</v>
      </c>
      <c r="N415" s="222" t="s">
        <v>43</v>
      </c>
      <c r="O415" s="42"/>
      <c r="P415" s="183">
        <f>O415*H415</f>
        <v>0</v>
      </c>
      <c r="Q415" s="183">
        <v>4.0000000000000003E-5</v>
      </c>
      <c r="R415" s="183">
        <f>Q415*H415</f>
        <v>1.0828000000000001E-2</v>
      </c>
      <c r="S415" s="183">
        <v>0</v>
      </c>
      <c r="T415" s="184">
        <f>S415*H415</f>
        <v>0</v>
      </c>
      <c r="AR415" s="24" t="s">
        <v>192</v>
      </c>
      <c r="AT415" s="24" t="s">
        <v>212</v>
      </c>
      <c r="AU415" s="24" t="s">
        <v>82</v>
      </c>
      <c r="AY415" s="24" t="s">
        <v>144</v>
      </c>
      <c r="BE415" s="185">
        <f>IF(N415="základní",J415,0)</f>
        <v>0</v>
      </c>
      <c r="BF415" s="185">
        <f>IF(N415="snížená",J415,0)</f>
        <v>0</v>
      </c>
      <c r="BG415" s="185">
        <f>IF(N415="zákl. přenesená",J415,0)</f>
        <v>0</v>
      </c>
      <c r="BH415" s="185">
        <f>IF(N415="sníž. přenesená",J415,0)</f>
        <v>0</v>
      </c>
      <c r="BI415" s="185">
        <f>IF(N415="nulová",J415,0)</f>
        <v>0</v>
      </c>
      <c r="BJ415" s="24" t="s">
        <v>80</v>
      </c>
      <c r="BK415" s="185">
        <f>ROUND(I415*H415,2)</f>
        <v>0</v>
      </c>
      <c r="BL415" s="24" t="s">
        <v>152</v>
      </c>
      <c r="BM415" s="24" t="s">
        <v>372</v>
      </c>
    </row>
    <row r="416" spans="2:65" s="11" customFormat="1">
      <c r="B416" s="190"/>
      <c r="D416" s="186" t="s">
        <v>156</v>
      </c>
      <c r="E416" s="191" t="s">
        <v>5</v>
      </c>
      <c r="F416" s="192" t="s">
        <v>157</v>
      </c>
      <c r="H416" s="191" t="s">
        <v>5</v>
      </c>
      <c r="I416" s="193"/>
      <c r="L416" s="190"/>
      <c r="M416" s="194"/>
      <c r="N416" s="195"/>
      <c r="O416" s="195"/>
      <c r="P416" s="195"/>
      <c r="Q416" s="195"/>
      <c r="R416" s="195"/>
      <c r="S416" s="195"/>
      <c r="T416" s="196"/>
      <c r="AT416" s="191" t="s">
        <v>156</v>
      </c>
      <c r="AU416" s="191" t="s">
        <v>82</v>
      </c>
      <c r="AV416" s="11" t="s">
        <v>80</v>
      </c>
      <c r="AW416" s="11" t="s">
        <v>35</v>
      </c>
      <c r="AX416" s="11" t="s">
        <v>72</v>
      </c>
      <c r="AY416" s="191" t="s">
        <v>144</v>
      </c>
    </row>
    <row r="417" spans="2:51" s="11" customFormat="1">
      <c r="B417" s="190"/>
      <c r="D417" s="186" t="s">
        <v>156</v>
      </c>
      <c r="E417" s="191" t="s">
        <v>5</v>
      </c>
      <c r="F417" s="192" t="s">
        <v>158</v>
      </c>
      <c r="H417" s="191" t="s">
        <v>5</v>
      </c>
      <c r="I417" s="193"/>
      <c r="L417" s="190"/>
      <c r="M417" s="194"/>
      <c r="N417" s="195"/>
      <c r="O417" s="195"/>
      <c r="P417" s="195"/>
      <c r="Q417" s="195"/>
      <c r="R417" s="195"/>
      <c r="S417" s="195"/>
      <c r="T417" s="196"/>
      <c r="AT417" s="191" t="s">
        <v>156</v>
      </c>
      <c r="AU417" s="191" t="s">
        <v>82</v>
      </c>
      <c r="AV417" s="11" t="s">
        <v>80</v>
      </c>
      <c r="AW417" s="11" t="s">
        <v>35</v>
      </c>
      <c r="AX417" s="11" t="s">
        <v>72</v>
      </c>
      <c r="AY417" s="191" t="s">
        <v>144</v>
      </c>
    </row>
    <row r="418" spans="2:51" s="11" customFormat="1">
      <c r="B418" s="190"/>
      <c r="D418" s="186" t="s">
        <v>156</v>
      </c>
      <c r="E418" s="191" t="s">
        <v>5</v>
      </c>
      <c r="F418" s="192" t="s">
        <v>223</v>
      </c>
      <c r="H418" s="191" t="s">
        <v>5</v>
      </c>
      <c r="I418" s="193"/>
      <c r="L418" s="190"/>
      <c r="M418" s="194"/>
      <c r="N418" s="195"/>
      <c r="O418" s="195"/>
      <c r="P418" s="195"/>
      <c r="Q418" s="195"/>
      <c r="R418" s="195"/>
      <c r="S418" s="195"/>
      <c r="T418" s="196"/>
      <c r="AT418" s="191" t="s">
        <v>156</v>
      </c>
      <c r="AU418" s="191" t="s">
        <v>82</v>
      </c>
      <c r="AV418" s="11" t="s">
        <v>80</v>
      </c>
      <c r="AW418" s="11" t="s">
        <v>35</v>
      </c>
      <c r="AX418" s="11" t="s">
        <v>72</v>
      </c>
      <c r="AY418" s="191" t="s">
        <v>144</v>
      </c>
    </row>
    <row r="419" spans="2:51" s="11" customFormat="1">
      <c r="B419" s="190"/>
      <c r="D419" s="186" t="s">
        <v>156</v>
      </c>
      <c r="E419" s="191" t="s">
        <v>5</v>
      </c>
      <c r="F419" s="192" t="s">
        <v>224</v>
      </c>
      <c r="H419" s="191" t="s">
        <v>5</v>
      </c>
      <c r="I419" s="193"/>
      <c r="L419" s="190"/>
      <c r="M419" s="194"/>
      <c r="N419" s="195"/>
      <c r="O419" s="195"/>
      <c r="P419" s="195"/>
      <c r="Q419" s="195"/>
      <c r="R419" s="195"/>
      <c r="S419" s="195"/>
      <c r="T419" s="196"/>
      <c r="AT419" s="191" t="s">
        <v>156</v>
      </c>
      <c r="AU419" s="191" t="s">
        <v>82</v>
      </c>
      <c r="AV419" s="11" t="s">
        <v>80</v>
      </c>
      <c r="AW419" s="11" t="s">
        <v>35</v>
      </c>
      <c r="AX419" s="11" t="s">
        <v>72</v>
      </c>
      <c r="AY419" s="191" t="s">
        <v>144</v>
      </c>
    </row>
    <row r="420" spans="2:51" s="11" customFormat="1">
      <c r="B420" s="190"/>
      <c r="D420" s="186" t="s">
        <v>156</v>
      </c>
      <c r="E420" s="191" t="s">
        <v>5</v>
      </c>
      <c r="F420" s="192" t="s">
        <v>225</v>
      </c>
      <c r="H420" s="191" t="s">
        <v>5</v>
      </c>
      <c r="I420" s="193"/>
      <c r="L420" s="190"/>
      <c r="M420" s="194"/>
      <c r="N420" s="195"/>
      <c r="O420" s="195"/>
      <c r="P420" s="195"/>
      <c r="Q420" s="195"/>
      <c r="R420" s="195"/>
      <c r="S420" s="195"/>
      <c r="T420" s="196"/>
      <c r="AT420" s="191" t="s">
        <v>156</v>
      </c>
      <c r="AU420" s="191" t="s">
        <v>82</v>
      </c>
      <c r="AV420" s="11" t="s">
        <v>80</v>
      </c>
      <c r="AW420" s="11" t="s">
        <v>35</v>
      </c>
      <c r="AX420" s="11" t="s">
        <v>72</v>
      </c>
      <c r="AY420" s="191" t="s">
        <v>144</v>
      </c>
    </row>
    <row r="421" spans="2:51" s="11" customFormat="1">
      <c r="B421" s="190"/>
      <c r="D421" s="186" t="s">
        <v>156</v>
      </c>
      <c r="E421" s="191" t="s">
        <v>5</v>
      </c>
      <c r="F421" s="192" t="s">
        <v>229</v>
      </c>
      <c r="H421" s="191" t="s">
        <v>5</v>
      </c>
      <c r="I421" s="193"/>
      <c r="L421" s="190"/>
      <c r="M421" s="194"/>
      <c r="N421" s="195"/>
      <c r="O421" s="195"/>
      <c r="P421" s="195"/>
      <c r="Q421" s="195"/>
      <c r="R421" s="195"/>
      <c r="S421" s="195"/>
      <c r="T421" s="196"/>
      <c r="AT421" s="191" t="s">
        <v>156</v>
      </c>
      <c r="AU421" s="191" t="s">
        <v>82</v>
      </c>
      <c r="AV421" s="11" t="s">
        <v>80</v>
      </c>
      <c r="AW421" s="11" t="s">
        <v>35</v>
      </c>
      <c r="AX421" s="11" t="s">
        <v>72</v>
      </c>
      <c r="AY421" s="191" t="s">
        <v>144</v>
      </c>
    </row>
    <row r="422" spans="2:51" s="12" customFormat="1">
      <c r="B422" s="197"/>
      <c r="D422" s="186" t="s">
        <v>156</v>
      </c>
      <c r="E422" s="198" t="s">
        <v>5</v>
      </c>
      <c r="F422" s="199" t="s">
        <v>295</v>
      </c>
      <c r="H422" s="200">
        <v>27.2</v>
      </c>
      <c r="I422" s="201"/>
      <c r="L422" s="197"/>
      <c r="M422" s="202"/>
      <c r="N422" s="203"/>
      <c r="O422" s="203"/>
      <c r="P422" s="203"/>
      <c r="Q422" s="203"/>
      <c r="R422" s="203"/>
      <c r="S422" s="203"/>
      <c r="T422" s="204"/>
      <c r="AT422" s="198" t="s">
        <v>156</v>
      </c>
      <c r="AU422" s="198" t="s">
        <v>82</v>
      </c>
      <c r="AV422" s="12" t="s">
        <v>82</v>
      </c>
      <c r="AW422" s="12" t="s">
        <v>35</v>
      </c>
      <c r="AX422" s="12" t="s">
        <v>72</v>
      </c>
      <c r="AY422" s="198" t="s">
        <v>144</v>
      </c>
    </row>
    <row r="423" spans="2:51" s="12" customFormat="1">
      <c r="B423" s="197"/>
      <c r="D423" s="186" t="s">
        <v>156</v>
      </c>
      <c r="E423" s="198" t="s">
        <v>5</v>
      </c>
      <c r="F423" s="199" t="s">
        <v>296</v>
      </c>
      <c r="H423" s="200">
        <v>9.8000000000000007</v>
      </c>
      <c r="I423" s="201"/>
      <c r="L423" s="197"/>
      <c r="M423" s="202"/>
      <c r="N423" s="203"/>
      <c r="O423" s="203"/>
      <c r="P423" s="203"/>
      <c r="Q423" s="203"/>
      <c r="R423" s="203"/>
      <c r="S423" s="203"/>
      <c r="T423" s="204"/>
      <c r="AT423" s="198" t="s">
        <v>156</v>
      </c>
      <c r="AU423" s="198" t="s">
        <v>82</v>
      </c>
      <c r="AV423" s="12" t="s">
        <v>82</v>
      </c>
      <c r="AW423" s="12" t="s">
        <v>35</v>
      </c>
      <c r="AX423" s="12" t="s">
        <v>72</v>
      </c>
      <c r="AY423" s="198" t="s">
        <v>144</v>
      </c>
    </row>
    <row r="424" spans="2:51" s="12" customFormat="1">
      <c r="B424" s="197"/>
      <c r="D424" s="186" t="s">
        <v>156</v>
      </c>
      <c r="E424" s="198" t="s">
        <v>5</v>
      </c>
      <c r="F424" s="199" t="s">
        <v>297</v>
      </c>
      <c r="H424" s="200">
        <v>7.2</v>
      </c>
      <c r="I424" s="201"/>
      <c r="L424" s="197"/>
      <c r="M424" s="202"/>
      <c r="N424" s="203"/>
      <c r="O424" s="203"/>
      <c r="P424" s="203"/>
      <c r="Q424" s="203"/>
      <c r="R424" s="203"/>
      <c r="S424" s="203"/>
      <c r="T424" s="204"/>
      <c r="AT424" s="198" t="s">
        <v>156</v>
      </c>
      <c r="AU424" s="198" t="s">
        <v>82</v>
      </c>
      <c r="AV424" s="12" t="s">
        <v>82</v>
      </c>
      <c r="AW424" s="12" t="s">
        <v>35</v>
      </c>
      <c r="AX424" s="12" t="s">
        <v>72</v>
      </c>
      <c r="AY424" s="198" t="s">
        <v>144</v>
      </c>
    </row>
    <row r="425" spans="2:51" s="12" customFormat="1">
      <c r="B425" s="197"/>
      <c r="D425" s="186" t="s">
        <v>156</v>
      </c>
      <c r="E425" s="198" t="s">
        <v>5</v>
      </c>
      <c r="F425" s="199" t="s">
        <v>298</v>
      </c>
      <c r="H425" s="200">
        <v>7.2</v>
      </c>
      <c r="I425" s="201"/>
      <c r="L425" s="197"/>
      <c r="M425" s="202"/>
      <c r="N425" s="203"/>
      <c r="O425" s="203"/>
      <c r="P425" s="203"/>
      <c r="Q425" s="203"/>
      <c r="R425" s="203"/>
      <c r="S425" s="203"/>
      <c r="T425" s="204"/>
      <c r="AT425" s="198" t="s">
        <v>156</v>
      </c>
      <c r="AU425" s="198" t="s">
        <v>82</v>
      </c>
      <c r="AV425" s="12" t="s">
        <v>82</v>
      </c>
      <c r="AW425" s="12" t="s">
        <v>35</v>
      </c>
      <c r="AX425" s="12" t="s">
        <v>72</v>
      </c>
      <c r="AY425" s="198" t="s">
        <v>144</v>
      </c>
    </row>
    <row r="426" spans="2:51" s="12" customFormat="1">
      <c r="B426" s="197"/>
      <c r="D426" s="186" t="s">
        <v>156</v>
      </c>
      <c r="E426" s="198" t="s">
        <v>5</v>
      </c>
      <c r="F426" s="199" t="s">
        <v>299</v>
      </c>
      <c r="H426" s="200">
        <v>5.8</v>
      </c>
      <c r="I426" s="201"/>
      <c r="L426" s="197"/>
      <c r="M426" s="202"/>
      <c r="N426" s="203"/>
      <c r="O426" s="203"/>
      <c r="P426" s="203"/>
      <c r="Q426" s="203"/>
      <c r="R426" s="203"/>
      <c r="S426" s="203"/>
      <c r="T426" s="204"/>
      <c r="AT426" s="198" t="s">
        <v>156</v>
      </c>
      <c r="AU426" s="198" t="s">
        <v>82</v>
      </c>
      <c r="AV426" s="12" t="s">
        <v>82</v>
      </c>
      <c r="AW426" s="12" t="s">
        <v>35</v>
      </c>
      <c r="AX426" s="12" t="s">
        <v>72</v>
      </c>
      <c r="AY426" s="198" t="s">
        <v>144</v>
      </c>
    </row>
    <row r="427" spans="2:51" s="12" customFormat="1">
      <c r="B427" s="197"/>
      <c r="D427" s="186" t="s">
        <v>156</v>
      </c>
      <c r="E427" s="198" t="s">
        <v>5</v>
      </c>
      <c r="F427" s="199" t="s">
        <v>300</v>
      </c>
      <c r="H427" s="200">
        <v>9.4</v>
      </c>
      <c r="I427" s="201"/>
      <c r="L427" s="197"/>
      <c r="M427" s="202"/>
      <c r="N427" s="203"/>
      <c r="O427" s="203"/>
      <c r="P427" s="203"/>
      <c r="Q427" s="203"/>
      <c r="R427" s="203"/>
      <c r="S427" s="203"/>
      <c r="T427" s="204"/>
      <c r="AT427" s="198" t="s">
        <v>156</v>
      </c>
      <c r="AU427" s="198" t="s">
        <v>82</v>
      </c>
      <c r="AV427" s="12" t="s">
        <v>82</v>
      </c>
      <c r="AW427" s="12" t="s">
        <v>35</v>
      </c>
      <c r="AX427" s="12" t="s">
        <v>72</v>
      </c>
      <c r="AY427" s="198" t="s">
        <v>144</v>
      </c>
    </row>
    <row r="428" spans="2:51" s="12" customFormat="1">
      <c r="B428" s="197"/>
      <c r="D428" s="186" t="s">
        <v>156</v>
      </c>
      <c r="E428" s="198" t="s">
        <v>5</v>
      </c>
      <c r="F428" s="199" t="s">
        <v>301</v>
      </c>
      <c r="H428" s="200">
        <v>11.1</v>
      </c>
      <c r="I428" s="201"/>
      <c r="L428" s="197"/>
      <c r="M428" s="202"/>
      <c r="N428" s="203"/>
      <c r="O428" s="203"/>
      <c r="P428" s="203"/>
      <c r="Q428" s="203"/>
      <c r="R428" s="203"/>
      <c r="S428" s="203"/>
      <c r="T428" s="204"/>
      <c r="AT428" s="198" t="s">
        <v>156</v>
      </c>
      <c r="AU428" s="198" t="s">
        <v>82</v>
      </c>
      <c r="AV428" s="12" t="s">
        <v>82</v>
      </c>
      <c r="AW428" s="12" t="s">
        <v>35</v>
      </c>
      <c r="AX428" s="12" t="s">
        <v>72</v>
      </c>
      <c r="AY428" s="198" t="s">
        <v>144</v>
      </c>
    </row>
    <row r="429" spans="2:51" s="11" customFormat="1">
      <c r="B429" s="190"/>
      <c r="D429" s="186" t="s">
        <v>156</v>
      </c>
      <c r="E429" s="191" t="s">
        <v>5</v>
      </c>
      <c r="F429" s="192" t="s">
        <v>237</v>
      </c>
      <c r="H429" s="191" t="s">
        <v>5</v>
      </c>
      <c r="I429" s="193"/>
      <c r="L429" s="190"/>
      <c r="M429" s="194"/>
      <c r="N429" s="195"/>
      <c r="O429" s="195"/>
      <c r="P429" s="195"/>
      <c r="Q429" s="195"/>
      <c r="R429" s="195"/>
      <c r="S429" s="195"/>
      <c r="T429" s="196"/>
      <c r="AT429" s="191" t="s">
        <v>156</v>
      </c>
      <c r="AU429" s="191" t="s">
        <v>82</v>
      </c>
      <c r="AV429" s="11" t="s">
        <v>80</v>
      </c>
      <c r="AW429" s="11" t="s">
        <v>35</v>
      </c>
      <c r="AX429" s="11" t="s">
        <v>72</v>
      </c>
      <c r="AY429" s="191" t="s">
        <v>144</v>
      </c>
    </row>
    <row r="430" spans="2:51" s="12" customFormat="1">
      <c r="B430" s="197"/>
      <c r="D430" s="186" t="s">
        <v>156</v>
      </c>
      <c r="E430" s="198" t="s">
        <v>5</v>
      </c>
      <c r="F430" s="199" t="s">
        <v>302</v>
      </c>
      <c r="H430" s="200">
        <v>158.19999999999999</v>
      </c>
      <c r="I430" s="201"/>
      <c r="L430" s="197"/>
      <c r="M430" s="202"/>
      <c r="N430" s="203"/>
      <c r="O430" s="203"/>
      <c r="P430" s="203"/>
      <c r="Q430" s="203"/>
      <c r="R430" s="203"/>
      <c r="S430" s="203"/>
      <c r="T430" s="204"/>
      <c r="AT430" s="198" t="s">
        <v>156</v>
      </c>
      <c r="AU430" s="198" t="s">
        <v>82</v>
      </c>
      <c r="AV430" s="12" t="s">
        <v>82</v>
      </c>
      <c r="AW430" s="12" t="s">
        <v>35</v>
      </c>
      <c r="AX430" s="12" t="s">
        <v>72</v>
      </c>
      <c r="AY430" s="198" t="s">
        <v>144</v>
      </c>
    </row>
    <row r="431" spans="2:51" s="12" customFormat="1">
      <c r="B431" s="197"/>
      <c r="D431" s="186" t="s">
        <v>156</v>
      </c>
      <c r="E431" s="198" t="s">
        <v>5</v>
      </c>
      <c r="F431" s="199" t="s">
        <v>303</v>
      </c>
      <c r="H431" s="200">
        <v>20.399999999999999</v>
      </c>
      <c r="I431" s="201"/>
      <c r="L431" s="197"/>
      <c r="M431" s="202"/>
      <c r="N431" s="203"/>
      <c r="O431" s="203"/>
      <c r="P431" s="203"/>
      <c r="Q431" s="203"/>
      <c r="R431" s="203"/>
      <c r="S431" s="203"/>
      <c r="T431" s="204"/>
      <c r="AT431" s="198" t="s">
        <v>156</v>
      </c>
      <c r="AU431" s="198" t="s">
        <v>82</v>
      </c>
      <c r="AV431" s="12" t="s">
        <v>82</v>
      </c>
      <c r="AW431" s="12" t="s">
        <v>35</v>
      </c>
      <c r="AX431" s="12" t="s">
        <v>72</v>
      </c>
      <c r="AY431" s="198" t="s">
        <v>144</v>
      </c>
    </row>
    <row r="432" spans="2:51" s="12" customFormat="1">
      <c r="B432" s="197"/>
      <c r="D432" s="186" t="s">
        <v>156</v>
      </c>
      <c r="E432" s="198" t="s">
        <v>5</v>
      </c>
      <c r="F432" s="199" t="s">
        <v>304</v>
      </c>
      <c r="H432" s="200">
        <v>14.4</v>
      </c>
      <c r="I432" s="201"/>
      <c r="L432" s="197"/>
      <c r="M432" s="202"/>
      <c r="N432" s="203"/>
      <c r="O432" s="203"/>
      <c r="P432" s="203"/>
      <c r="Q432" s="203"/>
      <c r="R432" s="203"/>
      <c r="S432" s="203"/>
      <c r="T432" s="204"/>
      <c r="AT432" s="198" t="s">
        <v>156</v>
      </c>
      <c r="AU432" s="198" t="s">
        <v>82</v>
      </c>
      <c r="AV432" s="12" t="s">
        <v>82</v>
      </c>
      <c r="AW432" s="12" t="s">
        <v>35</v>
      </c>
      <c r="AX432" s="12" t="s">
        <v>72</v>
      </c>
      <c r="AY432" s="198" t="s">
        <v>144</v>
      </c>
    </row>
    <row r="433" spans="2:65" s="13" customFormat="1">
      <c r="B433" s="205"/>
      <c r="D433" s="186" t="s">
        <v>156</v>
      </c>
      <c r="E433" s="206" t="s">
        <v>5</v>
      </c>
      <c r="F433" s="207" t="s">
        <v>160</v>
      </c>
      <c r="H433" s="208">
        <v>270.7</v>
      </c>
      <c r="I433" s="209"/>
      <c r="L433" s="205"/>
      <c r="M433" s="210"/>
      <c r="N433" s="211"/>
      <c r="O433" s="211"/>
      <c r="P433" s="211"/>
      <c r="Q433" s="211"/>
      <c r="R433" s="211"/>
      <c r="S433" s="211"/>
      <c r="T433" s="212"/>
      <c r="AT433" s="206" t="s">
        <v>156</v>
      </c>
      <c r="AU433" s="206" t="s">
        <v>82</v>
      </c>
      <c r="AV433" s="13" t="s">
        <v>152</v>
      </c>
      <c r="AW433" s="13" t="s">
        <v>35</v>
      </c>
      <c r="AX433" s="13" t="s">
        <v>80</v>
      </c>
      <c r="AY433" s="206" t="s">
        <v>144</v>
      </c>
    </row>
    <row r="434" spans="2:65" s="1" customFormat="1" ht="38.25" customHeight="1">
      <c r="B434" s="173"/>
      <c r="C434" s="213" t="s">
        <v>373</v>
      </c>
      <c r="D434" s="213" t="s">
        <v>212</v>
      </c>
      <c r="E434" s="214" t="s">
        <v>374</v>
      </c>
      <c r="F434" s="215" t="s">
        <v>375</v>
      </c>
      <c r="G434" s="216" t="s">
        <v>292</v>
      </c>
      <c r="H434" s="217">
        <v>256.60000000000002</v>
      </c>
      <c r="I434" s="218"/>
      <c r="J434" s="219">
        <f>ROUND(I434*H434,2)</f>
        <v>0</v>
      </c>
      <c r="K434" s="215" t="s">
        <v>339</v>
      </c>
      <c r="L434" s="220"/>
      <c r="M434" s="221" t="s">
        <v>5</v>
      </c>
      <c r="N434" s="222" t="s">
        <v>43</v>
      </c>
      <c r="O434" s="42"/>
      <c r="P434" s="183">
        <f>O434*H434</f>
        <v>0</v>
      </c>
      <c r="Q434" s="183">
        <v>3.0000000000000001E-5</v>
      </c>
      <c r="R434" s="183">
        <f>Q434*H434</f>
        <v>7.6980000000000008E-3</v>
      </c>
      <c r="S434" s="183">
        <v>0</v>
      </c>
      <c r="T434" s="184">
        <f>S434*H434</f>
        <v>0</v>
      </c>
      <c r="AR434" s="24" t="s">
        <v>192</v>
      </c>
      <c r="AT434" s="24" t="s">
        <v>212</v>
      </c>
      <c r="AU434" s="24" t="s">
        <v>82</v>
      </c>
      <c r="AY434" s="24" t="s">
        <v>144</v>
      </c>
      <c r="BE434" s="185">
        <f>IF(N434="základní",J434,0)</f>
        <v>0</v>
      </c>
      <c r="BF434" s="185">
        <f>IF(N434="snížená",J434,0)</f>
        <v>0</v>
      </c>
      <c r="BG434" s="185">
        <f>IF(N434="zákl. přenesená",J434,0)</f>
        <v>0</v>
      </c>
      <c r="BH434" s="185">
        <f>IF(N434="sníž. přenesená",J434,0)</f>
        <v>0</v>
      </c>
      <c r="BI434" s="185">
        <f>IF(N434="nulová",J434,0)</f>
        <v>0</v>
      </c>
      <c r="BJ434" s="24" t="s">
        <v>80</v>
      </c>
      <c r="BK434" s="185">
        <f>ROUND(I434*H434,2)</f>
        <v>0</v>
      </c>
      <c r="BL434" s="24" t="s">
        <v>152</v>
      </c>
      <c r="BM434" s="24" t="s">
        <v>376</v>
      </c>
    </row>
    <row r="435" spans="2:65" s="1" customFormat="1" ht="27">
      <c r="B435" s="41"/>
      <c r="D435" s="186" t="s">
        <v>286</v>
      </c>
      <c r="F435" s="187" t="s">
        <v>377</v>
      </c>
      <c r="I435" s="188"/>
      <c r="L435" s="41"/>
      <c r="M435" s="189"/>
      <c r="N435" s="42"/>
      <c r="O435" s="42"/>
      <c r="P435" s="42"/>
      <c r="Q435" s="42"/>
      <c r="R435" s="42"/>
      <c r="S435" s="42"/>
      <c r="T435" s="70"/>
      <c r="AT435" s="24" t="s">
        <v>286</v>
      </c>
      <c r="AU435" s="24" t="s">
        <v>82</v>
      </c>
    </row>
    <row r="436" spans="2:65" s="11" customFormat="1">
      <c r="B436" s="190"/>
      <c r="D436" s="186" t="s">
        <v>156</v>
      </c>
      <c r="E436" s="191" t="s">
        <v>5</v>
      </c>
      <c r="F436" s="192" t="s">
        <v>357</v>
      </c>
      <c r="H436" s="191" t="s">
        <v>5</v>
      </c>
      <c r="I436" s="193"/>
      <c r="L436" s="190"/>
      <c r="M436" s="194"/>
      <c r="N436" s="195"/>
      <c r="O436" s="195"/>
      <c r="P436" s="195"/>
      <c r="Q436" s="195"/>
      <c r="R436" s="195"/>
      <c r="S436" s="195"/>
      <c r="T436" s="196"/>
      <c r="AT436" s="191" t="s">
        <v>156</v>
      </c>
      <c r="AU436" s="191" t="s">
        <v>82</v>
      </c>
      <c r="AV436" s="11" t="s">
        <v>80</v>
      </c>
      <c r="AW436" s="11" t="s">
        <v>35</v>
      </c>
      <c r="AX436" s="11" t="s">
        <v>72</v>
      </c>
      <c r="AY436" s="191" t="s">
        <v>144</v>
      </c>
    </row>
    <row r="437" spans="2:65" s="11" customFormat="1">
      <c r="B437" s="190"/>
      <c r="D437" s="186" t="s">
        <v>156</v>
      </c>
      <c r="E437" s="191" t="s">
        <v>5</v>
      </c>
      <c r="F437" s="192" t="s">
        <v>358</v>
      </c>
      <c r="H437" s="191" t="s">
        <v>5</v>
      </c>
      <c r="I437" s="193"/>
      <c r="L437" s="190"/>
      <c r="M437" s="194"/>
      <c r="N437" s="195"/>
      <c r="O437" s="195"/>
      <c r="P437" s="195"/>
      <c r="Q437" s="195"/>
      <c r="R437" s="195"/>
      <c r="S437" s="195"/>
      <c r="T437" s="196"/>
      <c r="AT437" s="191" t="s">
        <v>156</v>
      </c>
      <c r="AU437" s="191" t="s">
        <v>82</v>
      </c>
      <c r="AV437" s="11" t="s">
        <v>80</v>
      </c>
      <c r="AW437" s="11" t="s">
        <v>35</v>
      </c>
      <c r="AX437" s="11" t="s">
        <v>72</v>
      </c>
      <c r="AY437" s="191" t="s">
        <v>144</v>
      </c>
    </row>
    <row r="438" spans="2:65" s="11" customFormat="1">
      <c r="B438" s="190"/>
      <c r="D438" s="186" t="s">
        <v>156</v>
      </c>
      <c r="E438" s="191" t="s">
        <v>5</v>
      </c>
      <c r="F438" s="192" t="s">
        <v>378</v>
      </c>
      <c r="H438" s="191" t="s">
        <v>5</v>
      </c>
      <c r="I438" s="193"/>
      <c r="L438" s="190"/>
      <c r="M438" s="194"/>
      <c r="N438" s="195"/>
      <c r="O438" s="195"/>
      <c r="P438" s="195"/>
      <c r="Q438" s="195"/>
      <c r="R438" s="195"/>
      <c r="S438" s="195"/>
      <c r="T438" s="196"/>
      <c r="AT438" s="191" t="s">
        <v>156</v>
      </c>
      <c r="AU438" s="191" t="s">
        <v>82</v>
      </c>
      <c r="AV438" s="11" t="s">
        <v>80</v>
      </c>
      <c r="AW438" s="11" t="s">
        <v>35</v>
      </c>
      <c r="AX438" s="11" t="s">
        <v>72</v>
      </c>
      <c r="AY438" s="191" t="s">
        <v>144</v>
      </c>
    </row>
    <row r="439" spans="2:65" s="12" customFormat="1">
      <c r="B439" s="197"/>
      <c r="D439" s="186" t="s">
        <v>156</v>
      </c>
      <c r="E439" s="198" t="s">
        <v>5</v>
      </c>
      <c r="F439" s="199" t="s">
        <v>379</v>
      </c>
      <c r="H439" s="200">
        <v>27.2</v>
      </c>
      <c r="I439" s="201"/>
      <c r="L439" s="197"/>
      <c r="M439" s="202"/>
      <c r="N439" s="203"/>
      <c r="O439" s="203"/>
      <c r="P439" s="203"/>
      <c r="Q439" s="203"/>
      <c r="R439" s="203"/>
      <c r="S439" s="203"/>
      <c r="T439" s="204"/>
      <c r="AT439" s="198" t="s">
        <v>156</v>
      </c>
      <c r="AU439" s="198" t="s">
        <v>82</v>
      </c>
      <c r="AV439" s="12" t="s">
        <v>82</v>
      </c>
      <c r="AW439" s="12" t="s">
        <v>35</v>
      </c>
      <c r="AX439" s="12" t="s">
        <v>72</v>
      </c>
      <c r="AY439" s="198" t="s">
        <v>144</v>
      </c>
    </row>
    <row r="440" spans="2:65" s="12" customFormat="1">
      <c r="B440" s="197"/>
      <c r="D440" s="186" t="s">
        <v>156</v>
      </c>
      <c r="E440" s="198" t="s">
        <v>5</v>
      </c>
      <c r="F440" s="199" t="s">
        <v>380</v>
      </c>
      <c r="H440" s="200">
        <v>9.1999999999999993</v>
      </c>
      <c r="I440" s="201"/>
      <c r="L440" s="197"/>
      <c r="M440" s="202"/>
      <c r="N440" s="203"/>
      <c r="O440" s="203"/>
      <c r="P440" s="203"/>
      <c r="Q440" s="203"/>
      <c r="R440" s="203"/>
      <c r="S440" s="203"/>
      <c r="T440" s="204"/>
      <c r="AT440" s="198" t="s">
        <v>156</v>
      </c>
      <c r="AU440" s="198" t="s">
        <v>82</v>
      </c>
      <c r="AV440" s="12" t="s">
        <v>82</v>
      </c>
      <c r="AW440" s="12" t="s">
        <v>35</v>
      </c>
      <c r="AX440" s="12" t="s">
        <v>72</v>
      </c>
      <c r="AY440" s="198" t="s">
        <v>144</v>
      </c>
    </row>
    <row r="441" spans="2:65" s="12" customFormat="1">
      <c r="B441" s="197"/>
      <c r="D441" s="186" t="s">
        <v>156</v>
      </c>
      <c r="E441" s="198" t="s">
        <v>5</v>
      </c>
      <c r="F441" s="199" t="s">
        <v>381</v>
      </c>
      <c r="H441" s="200">
        <v>5.2</v>
      </c>
      <c r="I441" s="201"/>
      <c r="L441" s="197"/>
      <c r="M441" s="202"/>
      <c r="N441" s="203"/>
      <c r="O441" s="203"/>
      <c r="P441" s="203"/>
      <c r="Q441" s="203"/>
      <c r="R441" s="203"/>
      <c r="S441" s="203"/>
      <c r="T441" s="204"/>
      <c r="AT441" s="198" t="s">
        <v>156</v>
      </c>
      <c r="AU441" s="198" t="s">
        <v>82</v>
      </c>
      <c r="AV441" s="12" t="s">
        <v>82</v>
      </c>
      <c r="AW441" s="12" t="s">
        <v>35</v>
      </c>
      <c r="AX441" s="12" t="s">
        <v>72</v>
      </c>
      <c r="AY441" s="198" t="s">
        <v>144</v>
      </c>
    </row>
    <row r="442" spans="2:65" s="12" customFormat="1">
      <c r="B442" s="197"/>
      <c r="D442" s="186" t="s">
        <v>156</v>
      </c>
      <c r="E442" s="198" t="s">
        <v>5</v>
      </c>
      <c r="F442" s="199" t="s">
        <v>382</v>
      </c>
      <c r="H442" s="200">
        <v>4.8</v>
      </c>
      <c r="I442" s="201"/>
      <c r="L442" s="197"/>
      <c r="M442" s="202"/>
      <c r="N442" s="203"/>
      <c r="O442" s="203"/>
      <c r="P442" s="203"/>
      <c r="Q442" s="203"/>
      <c r="R442" s="203"/>
      <c r="S442" s="203"/>
      <c r="T442" s="204"/>
      <c r="AT442" s="198" t="s">
        <v>156</v>
      </c>
      <c r="AU442" s="198" t="s">
        <v>82</v>
      </c>
      <c r="AV442" s="12" t="s">
        <v>82</v>
      </c>
      <c r="AW442" s="12" t="s">
        <v>35</v>
      </c>
      <c r="AX442" s="12" t="s">
        <v>72</v>
      </c>
      <c r="AY442" s="198" t="s">
        <v>144</v>
      </c>
    </row>
    <row r="443" spans="2:65" s="12" customFormat="1">
      <c r="B443" s="197"/>
      <c r="D443" s="186" t="s">
        <v>156</v>
      </c>
      <c r="E443" s="198" t="s">
        <v>5</v>
      </c>
      <c r="F443" s="199" t="s">
        <v>383</v>
      </c>
      <c r="H443" s="200">
        <v>11.4</v>
      </c>
      <c r="I443" s="201"/>
      <c r="L443" s="197"/>
      <c r="M443" s="202"/>
      <c r="N443" s="203"/>
      <c r="O443" s="203"/>
      <c r="P443" s="203"/>
      <c r="Q443" s="203"/>
      <c r="R443" s="203"/>
      <c r="S443" s="203"/>
      <c r="T443" s="204"/>
      <c r="AT443" s="198" t="s">
        <v>156</v>
      </c>
      <c r="AU443" s="198" t="s">
        <v>82</v>
      </c>
      <c r="AV443" s="12" t="s">
        <v>82</v>
      </c>
      <c r="AW443" s="12" t="s">
        <v>35</v>
      </c>
      <c r="AX443" s="12" t="s">
        <v>72</v>
      </c>
      <c r="AY443" s="198" t="s">
        <v>144</v>
      </c>
    </row>
    <row r="444" spans="2:65" s="12" customFormat="1">
      <c r="B444" s="197"/>
      <c r="D444" s="186" t="s">
        <v>156</v>
      </c>
      <c r="E444" s="198" t="s">
        <v>5</v>
      </c>
      <c r="F444" s="199" t="s">
        <v>384</v>
      </c>
      <c r="H444" s="200">
        <v>14.4</v>
      </c>
      <c r="I444" s="201"/>
      <c r="L444" s="197"/>
      <c r="M444" s="202"/>
      <c r="N444" s="203"/>
      <c r="O444" s="203"/>
      <c r="P444" s="203"/>
      <c r="Q444" s="203"/>
      <c r="R444" s="203"/>
      <c r="S444" s="203"/>
      <c r="T444" s="204"/>
      <c r="AT444" s="198" t="s">
        <v>156</v>
      </c>
      <c r="AU444" s="198" t="s">
        <v>82</v>
      </c>
      <c r="AV444" s="12" t="s">
        <v>82</v>
      </c>
      <c r="AW444" s="12" t="s">
        <v>35</v>
      </c>
      <c r="AX444" s="12" t="s">
        <v>72</v>
      </c>
      <c r="AY444" s="198" t="s">
        <v>144</v>
      </c>
    </row>
    <row r="445" spans="2:65" s="12" customFormat="1">
      <c r="B445" s="197"/>
      <c r="D445" s="186" t="s">
        <v>156</v>
      </c>
      <c r="E445" s="198" t="s">
        <v>5</v>
      </c>
      <c r="F445" s="199" t="s">
        <v>385</v>
      </c>
      <c r="H445" s="200">
        <v>5.8</v>
      </c>
      <c r="I445" s="201"/>
      <c r="L445" s="197"/>
      <c r="M445" s="202"/>
      <c r="N445" s="203"/>
      <c r="O445" s="203"/>
      <c r="P445" s="203"/>
      <c r="Q445" s="203"/>
      <c r="R445" s="203"/>
      <c r="S445" s="203"/>
      <c r="T445" s="204"/>
      <c r="AT445" s="198" t="s">
        <v>156</v>
      </c>
      <c r="AU445" s="198" t="s">
        <v>82</v>
      </c>
      <c r="AV445" s="12" t="s">
        <v>82</v>
      </c>
      <c r="AW445" s="12" t="s">
        <v>35</v>
      </c>
      <c r="AX445" s="12" t="s">
        <v>72</v>
      </c>
      <c r="AY445" s="198" t="s">
        <v>144</v>
      </c>
    </row>
    <row r="446" spans="2:65" s="11" customFormat="1">
      <c r="B446" s="190"/>
      <c r="D446" s="186" t="s">
        <v>156</v>
      </c>
      <c r="E446" s="191" t="s">
        <v>5</v>
      </c>
      <c r="F446" s="192" t="s">
        <v>386</v>
      </c>
      <c r="H446" s="191" t="s">
        <v>5</v>
      </c>
      <c r="I446" s="193"/>
      <c r="L446" s="190"/>
      <c r="M446" s="194"/>
      <c r="N446" s="195"/>
      <c r="O446" s="195"/>
      <c r="P446" s="195"/>
      <c r="Q446" s="195"/>
      <c r="R446" s="195"/>
      <c r="S446" s="195"/>
      <c r="T446" s="196"/>
      <c r="AT446" s="191" t="s">
        <v>156</v>
      </c>
      <c r="AU446" s="191" t="s">
        <v>82</v>
      </c>
      <c r="AV446" s="11" t="s">
        <v>80</v>
      </c>
      <c r="AW446" s="11" t="s">
        <v>35</v>
      </c>
      <c r="AX446" s="11" t="s">
        <v>72</v>
      </c>
      <c r="AY446" s="191" t="s">
        <v>144</v>
      </c>
    </row>
    <row r="447" spans="2:65" s="12" customFormat="1">
      <c r="B447" s="197"/>
      <c r="D447" s="186" t="s">
        <v>156</v>
      </c>
      <c r="E447" s="198" t="s">
        <v>5</v>
      </c>
      <c r="F447" s="199" t="s">
        <v>387</v>
      </c>
      <c r="H447" s="200">
        <v>20.399999999999999</v>
      </c>
      <c r="I447" s="201"/>
      <c r="L447" s="197"/>
      <c r="M447" s="202"/>
      <c r="N447" s="203"/>
      <c r="O447" s="203"/>
      <c r="P447" s="203"/>
      <c r="Q447" s="203"/>
      <c r="R447" s="203"/>
      <c r="S447" s="203"/>
      <c r="T447" s="204"/>
      <c r="AT447" s="198" t="s">
        <v>156</v>
      </c>
      <c r="AU447" s="198" t="s">
        <v>82</v>
      </c>
      <c r="AV447" s="12" t="s">
        <v>82</v>
      </c>
      <c r="AW447" s="12" t="s">
        <v>35</v>
      </c>
      <c r="AX447" s="12" t="s">
        <v>72</v>
      </c>
      <c r="AY447" s="198" t="s">
        <v>144</v>
      </c>
    </row>
    <row r="448" spans="2:65" s="12" customFormat="1">
      <c r="B448" s="197"/>
      <c r="D448" s="186" t="s">
        <v>156</v>
      </c>
      <c r="E448" s="198" t="s">
        <v>5</v>
      </c>
      <c r="F448" s="199" t="s">
        <v>388</v>
      </c>
      <c r="H448" s="200">
        <v>158.19999999999999</v>
      </c>
      <c r="I448" s="201"/>
      <c r="L448" s="197"/>
      <c r="M448" s="202"/>
      <c r="N448" s="203"/>
      <c r="O448" s="203"/>
      <c r="P448" s="203"/>
      <c r="Q448" s="203"/>
      <c r="R448" s="203"/>
      <c r="S448" s="203"/>
      <c r="T448" s="204"/>
      <c r="AT448" s="198" t="s">
        <v>156</v>
      </c>
      <c r="AU448" s="198" t="s">
        <v>82</v>
      </c>
      <c r="AV448" s="12" t="s">
        <v>82</v>
      </c>
      <c r="AW448" s="12" t="s">
        <v>35</v>
      </c>
      <c r="AX448" s="12" t="s">
        <v>72</v>
      </c>
      <c r="AY448" s="198" t="s">
        <v>144</v>
      </c>
    </row>
    <row r="449" spans="2:65" s="13" customFormat="1">
      <c r="B449" s="205"/>
      <c r="D449" s="186" t="s">
        <v>156</v>
      </c>
      <c r="E449" s="206" t="s">
        <v>5</v>
      </c>
      <c r="F449" s="207" t="s">
        <v>160</v>
      </c>
      <c r="H449" s="208">
        <v>256.60000000000002</v>
      </c>
      <c r="I449" s="209"/>
      <c r="L449" s="205"/>
      <c r="M449" s="210"/>
      <c r="N449" s="211"/>
      <c r="O449" s="211"/>
      <c r="P449" s="211"/>
      <c r="Q449" s="211"/>
      <c r="R449" s="211"/>
      <c r="S449" s="211"/>
      <c r="T449" s="212"/>
      <c r="AT449" s="206" t="s">
        <v>156</v>
      </c>
      <c r="AU449" s="206" t="s">
        <v>82</v>
      </c>
      <c r="AV449" s="13" t="s">
        <v>152</v>
      </c>
      <c r="AW449" s="13" t="s">
        <v>35</v>
      </c>
      <c r="AX449" s="13" t="s">
        <v>80</v>
      </c>
      <c r="AY449" s="206" t="s">
        <v>144</v>
      </c>
    </row>
    <row r="450" spans="2:65" s="1" customFormat="1" ht="25.5" customHeight="1">
      <c r="B450" s="173"/>
      <c r="C450" s="174" t="s">
        <v>389</v>
      </c>
      <c r="D450" s="174" t="s">
        <v>147</v>
      </c>
      <c r="E450" s="175" t="s">
        <v>390</v>
      </c>
      <c r="F450" s="176" t="s">
        <v>391</v>
      </c>
      <c r="G450" s="177" t="s">
        <v>184</v>
      </c>
      <c r="H450" s="178">
        <v>60.671999999999997</v>
      </c>
      <c r="I450" s="179"/>
      <c r="J450" s="180">
        <f>ROUND(I450*H450,2)</f>
        <v>0</v>
      </c>
      <c r="K450" s="176" t="s">
        <v>151</v>
      </c>
      <c r="L450" s="41"/>
      <c r="M450" s="181" t="s">
        <v>5</v>
      </c>
      <c r="N450" s="182" t="s">
        <v>43</v>
      </c>
      <c r="O450" s="42"/>
      <c r="P450" s="183">
        <f>O450*H450</f>
        <v>0</v>
      </c>
      <c r="Q450" s="183">
        <v>6.28E-3</v>
      </c>
      <c r="R450" s="183">
        <f>Q450*H450</f>
        <v>0.38102016</v>
      </c>
      <c r="S450" s="183">
        <v>0</v>
      </c>
      <c r="T450" s="184">
        <f>S450*H450</f>
        <v>0</v>
      </c>
      <c r="AR450" s="24" t="s">
        <v>152</v>
      </c>
      <c r="AT450" s="24" t="s">
        <v>147</v>
      </c>
      <c r="AU450" s="24" t="s">
        <v>82</v>
      </c>
      <c r="AY450" s="24" t="s">
        <v>144</v>
      </c>
      <c r="BE450" s="185">
        <f>IF(N450="základní",J450,0)</f>
        <v>0</v>
      </c>
      <c r="BF450" s="185">
        <f>IF(N450="snížená",J450,0)</f>
        <v>0</v>
      </c>
      <c r="BG450" s="185">
        <f>IF(N450="zákl. přenesená",J450,0)</f>
        <v>0</v>
      </c>
      <c r="BH450" s="185">
        <f>IF(N450="sníž. přenesená",J450,0)</f>
        <v>0</v>
      </c>
      <c r="BI450" s="185">
        <f>IF(N450="nulová",J450,0)</f>
        <v>0</v>
      </c>
      <c r="BJ450" s="24" t="s">
        <v>80</v>
      </c>
      <c r="BK450" s="185">
        <f>ROUND(I450*H450,2)</f>
        <v>0</v>
      </c>
      <c r="BL450" s="24" t="s">
        <v>152</v>
      </c>
      <c r="BM450" s="24" t="s">
        <v>392</v>
      </c>
    </row>
    <row r="451" spans="2:65" s="11" customFormat="1">
      <c r="B451" s="190"/>
      <c r="D451" s="186" t="s">
        <v>156</v>
      </c>
      <c r="E451" s="191" t="s">
        <v>5</v>
      </c>
      <c r="F451" s="192" t="s">
        <v>157</v>
      </c>
      <c r="H451" s="191" t="s">
        <v>5</v>
      </c>
      <c r="I451" s="193"/>
      <c r="L451" s="190"/>
      <c r="M451" s="194"/>
      <c r="N451" s="195"/>
      <c r="O451" s="195"/>
      <c r="P451" s="195"/>
      <c r="Q451" s="195"/>
      <c r="R451" s="195"/>
      <c r="S451" s="195"/>
      <c r="T451" s="196"/>
      <c r="AT451" s="191" t="s">
        <v>156</v>
      </c>
      <c r="AU451" s="191" t="s">
        <v>82</v>
      </c>
      <c r="AV451" s="11" t="s">
        <v>80</v>
      </c>
      <c r="AW451" s="11" t="s">
        <v>35</v>
      </c>
      <c r="AX451" s="11" t="s">
        <v>72</v>
      </c>
      <c r="AY451" s="191" t="s">
        <v>144</v>
      </c>
    </row>
    <row r="452" spans="2:65" s="11" customFormat="1">
      <c r="B452" s="190"/>
      <c r="D452" s="186" t="s">
        <v>156</v>
      </c>
      <c r="E452" s="191" t="s">
        <v>5</v>
      </c>
      <c r="F452" s="192" t="s">
        <v>158</v>
      </c>
      <c r="H452" s="191" t="s">
        <v>5</v>
      </c>
      <c r="I452" s="193"/>
      <c r="L452" s="190"/>
      <c r="M452" s="194"/>
      <c r="N452" s="195"/>
      <c r="O452" s="195"/>
      <c r="P452" s="195"/>
      <c r="Q452" s="195"/>
      <c r="R452" s="195"/>
      <c r="S452" s="195"/>
      <c r="T452" s="196"/>
      <c r="AT452" s="191" t="s">
        <v>156</v>
      </c>
      <c r="AU452" s="191" t="s">
        <v>82</v>
      </c>
      <c r="AV452" s="11" t="s">
        <v>80</v>
      </c>
      <c r="AW452" s="11" t="s">
        <v>35</v>
      </c>
      <c r="AX452" s="11" t="s">
        <v>72</v>
      </c>
      <c r="AY452" s="191" t="s">
        <v>144</v>
      </c>
    </row>
    <row r="453" spans="2:65" s="11" customFormat="1">
      <c r="B453" s="190"/>
      <c r="D453" s="186" t="s">
        <v>156</v>
      </c>
      <c r="E453" s="191" t="s">
        <v>5</v>
      </c>
      <c r="F453" s="192" t="s">
        <v>224</v>
      </c>
      <c r="H453" s="191" t="s">
        <v>5</v>
      </c>
      <c r="I453" s="193"/>
      <c r="L453" s="190"/>
      <c r="M453" s="194"/>
      <c r="N453" s="195"/>
      <c r="O453" s="195"/>
      <c r="P453" s="195"/>
      <c r="Q453" s="195"/>
      <c r="R453" s="195"/>
      <c r="S453" s="195"/>
      <c r="T453" s="196"/>
      <c r="AT453" s="191" t="s">
        <v>156</v>
      </c>
      <c r="AU453" s="191" t="s">
        <v>82</v>
      </c>
      <c r="AV453" s="11" t="s">
        <v>80</v>
      </c>
      <c r="AW453" s="11" t="s">
        <v>35</v>
      </c>
      <c r="AX453" s="11" t="s">
        <v>72</v>
      </c>
      <c r="AY453" s="191" t="s">
        <v>144</v>
      </c>
    </row>
    <row r="454" spans="2:65" s="11" customFormat="1">
      <c r="B454" s="190"/>
      <c r="D454" s="186" t="s">
        <v>156</v>
      </c>
      <c r="E454" s="191" t="s">
        <v>5</v>
      </c>
      <c r="F454" s="192" t="s">
        <v>225</v>
      </c>
      <c r="H454" s="191" t="s">
        <v>5</v>
      </c>
      <c r="I454" s="193"/>
      <c r="L454" s="190"/>
      <c r="M454" s="194"/>
      <c r="N454" s="195"/>
      <c r="O454" s="195"/>
      <c r="P454" s="195"/>
      <c r="Q454" s="195"/>
      <c r="R454" s="195"/>
      <c r="S454" s="195"/>
      <c r="T454" s="196"/>
      <c r="AT454" s="191" t="s">
        <v>156</v>
      </c>
      <c r="AU454" s="191" t="s">
        <v>82</v>
      </c>
      <c r="AV454" s="11" t="s">
        <v>80</v>
      </c>
      <c r="AW454" s="11" t="s">
        <v>35</v>
      </c>
      <c r="AX454" s="11" t="s">
        <v>72</v>
      </c>
      <c r="AY454" s="191" t="s">
        <v>144</v>
      </c>
    </row>
    <row r="455" spans="2:65" s="12" customFormat="1">
      <c r="B455" s="197"/>
      <c r="D455" s="186" t="s">
        <v>156</v>
      </c>
      <c r="E455" s="198" t="s">
        <v>5</v>
      </c>
      <c r="F455" s="199" t="s">
        <v>393</v>
      </c>
      <c r="H455" s="200">
        <v>65.471999999999994</v>
      </c>
      <c r="I455" s="201"/>
      <c r="L455" s="197"/>
      <c r="M455" s="202"/>
      <c r="N455" s="203"/>
      <c r="O455" s="203"/>
      <c r="P455" s="203"/>
      <c r="Q455" s="203"/>
      <c r="R455" s="203"/>
      <c r="S455" s="203"/>
      <c r="T455" s="204"/>
      <c r="AT455" s="198" t="s">
        <v>156</v>
      </c>
      <c r="AU455" s="198" t="s">
        <v>82</v>
      </c>
      <c r="AV455" s="12" t="s">
        <v>82</v>
      </c>
      <c r="AW455" s="12" t="s">
        <v>35</v>
      </c>
      <c r="AX455" s="12" t="s">
        <v>72</v>
      </c>
      <c r="AY455" s="198" t="s">
        <v>144</v>
      </c>
    </row>
    <row r="456" spans="2:65" s="11" customFormat="1">
      <c r="B456" s="190"/>
      <c r="D456" s="186" t="s">
        <v>156</v>
      </c>
      <c r="E456" s="191" t="s">
        <v>5</v>
      </c>
      <c r="F456" s="192" t="s">
        <v>228</v>
      </c>
      <c r="H456" s="191" t="s">
        <v>5</v>
      </c>
      <c r="I456" s="193"/>
      <c r="L456" s="190"/>
      <c r="M456" s="194"/>
      <c r="N456" s="195"/>
      <c r="O456" s="195"/>
      <c r="P456" s="195"/>
      <c r="Q456" s="195"/>
      <c r="R456" s="195"/>
      <c r="S456" s="195"/>
      <c r="T456" s="196"/>
      <c r="AT456" s="191" t="s">
        <v>156</v>
      </c>
      <c r="AU456" s="191" t="s">
        <v>82</v>
      </c>
      <c r="AV456" s="11" t="s">
        <v>80</v>
      </c>
      <c r="AW456" s="11" t="s">
        <v>35</v>
      </c>
      <c r="AX456" s="11" t="s">
        <v>72</v>
      </c>
      <c r="AY456" s="191" t="s">
        <v>144</v>
      </c>
    </row>
    <row r="457" spans="2:65" s="11" customFormat="1">
      <c r="B457" s="190"/>
      <c r="D457" s="186" t="s">
        <v>156</v>
      </c>
      <c r="E457" s="191" t="s">
        <v>5</v>
      </c>
      <c r="F457" s="192" t="s">
        <v>229</v>
      </c>
      <c r="H457" s="191" t="s">
        <v>5</v>
      </c>
      <c r="I457" s="193"/>
      <c r="L457" s="190"/>
      <c r="M457" s="194"/>
      <c r="N457" s="195"/>
      <c r="O457" s="195"/>
      <c r="P457" s="195"/>
      <c r="Q457" s="195"/>
      <c r="R457" s="195"/>
      <c r="S457" s="195"/>
      <c r="T457" s="196"/>
      <c r="AT457" s="191" t="s">
        <v>156</v>
      </c>
      <c r="AU457" s="191" t="s">
        <v>82</v>
      </c>
      <c r="AV457" s="11" t="s">
        <v>80</v>
      </c>
      <c r="AW457" s="11" t="s">
        <v>35</v>
      </c>
      <c r="AX457" s="11" t="s">
        <v>72</v>
      </c>
      <c r="AY457" s="191" t="s">
        <v>144</v>
      </c>
    </row>
    <row r="458" spans="2:65" s="12" customFormat="1">
      <c r="B458" s="197"/>
      <c r="D458" s="186" t="s">
        <v>156</v>
      </c>
      <c r="E458" s="198" t="s">
        <v>5</v>
      </c>
      <c r="F458" s="199" t="s">
        <v>394</v>
      </c>
      <c r="H458" s="200">
        <v>-0.6</v>
      </c>
      <c r="I458" s="201"/>
      <c r="L458" s="197"/>
      <c r="M458" s="202"/>
      <c r="N458" s="203"/>
      <c r="O458" s="203"/>
      <c r="P458" s="203"/>
      <c r="Q458" s="203"/>
      <c r="R458" s="203"/>
      <c r="S458" s="203"/>
      <c r="T458" s="204"/>
      <c r="AT458" s="198" t="s">
        <v>156</v>
      </c>
      <c r="AU458" s="198" t="s">
        <v>82</v>
      </c>
      <c r="AV458" s="12" t="s">
        <v>82</v>
      </c>
      <c r="AW458" s="12" t="s">
        <v>35</v>
      </c>
      <c r="AX458" s="12" t="s">
        <v>72</v>
      </c>
      <c r="AY458" s="198" t="s">
        <v>144</v>
      </c>
    </row>
    <row r="459" spans="2:65" s="12" customFormat="1">
      <c r="B459" s="197"/>
      <c r="D459" s="186" t="s">
        <v>156</v>
      </c>
      <c r="E459" s="198" t="s">
        <v>5</v>
      </c>
      <c r="F459" s="199" t="s">
        <v>395</v>
      </c>
      <c r="H459" s="200">
        <v>-1.92</v>
      </c>
      <c r="I459" s="201"/>
      <c r="L459" s="197"/>
      <c r="M459" s="202"/>
      <c r="N459" s="203"/>
      <c r="O459" s="203"/>
      <c r="P459" s="203"/>
      <c r="Q459" s="203"/>
      <c r="R459" s="203"/>
      <c r="S459" s="203"/>
      <c r="T459" s="204"/>
      <c r="AT459" s="198" t="s">
        <v>156</v>
      </c>
      <c r="AU459" s="198" t="s">
        <v>82</v>
      </c>
      <c r="AV459" s="12" t="s">
        <v>82</v>
      </c>
      <c r="AW459" s="12" t="s">
        <v>35</v>
      </c>
      <c r="AX459" s="12" t="s">
        <v>72</v>
      </c>
      <c r="AY459" s="198" t="s">
        <v>144</v>
      </c>
    </row>
    <row r="460" spans="2:65" s="12" customFormat="1">
      <c r="B460" s="197"/>
      <c r="D460" s="186" t="s">
        <v>156</v>
      </c>
      <c r="E460" s="198" t="s">
        <v>5</v>
      </c>
      <c r="F460" s="199" t="s">
        <v>396</v>
      </c>
      <c r="H460" s="200">
        <v>-2.2799999999999998</v>
      </c>
      <c r="I460" s="201"/>
      <c r="L460" s="197"/>
      <c r="M460" s="202"/>
      <c r="N460" s="203"/>
      <c r="O460" s="203"/>
      <c r="P460" s="203"/>
      <c r="Q460" s="203"/>
      <c r="R460" s="203"/>
      <c r="S460" s="203"/>
      <c r="T460" s="204"/>
      <c r="AT460" s="198" t="s">
        <v>156</v>
      </c>
      <c r="AU460" s="198" t="s">
        <v>82</v>
      </c>
      <c r="AV460" s="12" t="s">
        <v>82</v>
      </c>
      <c r="AW460" s="12" t="s">
        <v>35</v>
      </c>
      <c r="AX460" s="12" t="s">
        <v>72</v>
      </c>
      <c r="AY460" s="198" t="s">
        <v>144</v>
      </c>
    </row>
    <row r="461" spans="2:65" s="13" customFormat="1">
      <c r="B461" s="205"/>
      <c r="D461" s="186" t="s">
        <v>156</v>
      </c>
      <c r="E461" s="206" t="s">
        <v>5</v>
      </c>
      <c r="F461" s="207" t="s">
        <v>160</v>
      </c>
      <c r="H461" s="208">
        <v>60.671999999999997</v>
      </c>
      <c r="I461" s="209"/>
      <c r="L461" s="205"/>
      <c r="M461" s="210"/>
      <c r="N461" s="211"/>
      <c r="O461" s="211"/>
      <c r="P461" s="211"/>
      <c r="Q461" s="211"/>
      <c r="R461" s="211"/>
      <c r="S461" s="211"/>
      <c r="T461" s="212"/>
      <c r="AT461" s="206" t="s">
        <v>156</v>
      </c>
      <c r="AU461" s="206" t="s">
        <v>82</v>
      </c>
      <c r="AV461" s="13" t="s">
        <v>152</v>
      </c>
      <c r="AW461" s="13" t="s">
        <v>35</v>
      </c>
      <c r="AX461" s="13" t="s">
        <v>80</v>
      </c>
      <c r="AY461" s="206" t="s">
        <v>144</v>
      </c>
    </row>
    <row r="462" spans="2:65" s="1" customFormat="1" ht="25.5" customHeight="1">
      <c r="B462" s="173"/>
      <c r="C462" s="174" t="s">
        <v>397</v>
      </c>
      <c r="D462" s="174" t="s">
        <v>147</v>
      </c>
      <c r="E462" s="175" t="s">
        <v>398</v>
      </c>
      <c r="F462" s="176" t="s">
        <v>399</v>
      </c>
      <c r="G462" s="177" t="s">
        <v>184</v>
      </c>
      <c r="H462" s="178">
        <v>586.71799999999996</v>
      </c>
      <c r="I462" s="179"/>
      <c r="J462" s="180">
        <f>ROUND(I462*H462,2)</f>
        <v>0</v>
      </c>
      <c r="K462" s="176" t="s">
        <v>339</v>
      </c>
      <c r="L462" s="41"/>
      <c r="M462" s="181" t="s">
        <v>5</v>
      </c>
      <c r="N462" s="182" t="s">
        <v>43</v>
      </c>
      <c r="O462" s="42"/>
      <c r="P462" s="183">
        <f>O462*H462</f>
        <v>0</v>
      </c>
      <c r="Q462" s="183">
        <v>3.48E-3</v>
      </c>
      <c r="R462" s="183">
        <f>Q462*H462</f>
        <v>2.04177864</v>
      </c>
      <c r="S462" s="183">
        <v>0</v>
      </c>
      <c r="T462" s="184">
        <f>S462*H462</f>
        <v>0</v>
      </c>
      <c r="AR462" s="24" t="s">
        <v>152</v>
      </c>
      <c r="AT462" s="24" t="s">
        <v>147</v>
      </c>
      <c r="AU462" s="24" t="s">
        <v>82</v>
      </c>
      <c r="AY462" s="24" t="s">
        <v>144</v>
      </c>
      <c r="BE462" s="185">
        <f>IF(N462="základní",J462,0)</f>
        <v>0</v>
      </c>
      <c r="BF462" s="185">
        <f>IF(N462="snížená",J462,0)</f>
        <v>0</v>
      </c>
      <c r="BG462" s="185">
        <f>IF(N462="zákl. přenesená",J462,0)</f>
        <v>0</v>
      </c>
      <c r="BH462" s="185">
        <f>IF(N462="sníž. přenesená",J462,0)</f>
        <v>0</v>
      </c>
      <c r="BI462" s="185">
        <f>IF(N462="nulová",J462,0)</f>
        <v>0</v>
      </c>
      <c r="BJ462" s="24" t="s">
        <v>80</v>
      </c>
      <c r="BK462" s="185">
        <f>ROUND(I462*H462,2)</f>
        <v>0</v>
      </c>
      <c r="BL462" s="24" t="s">
        <v>152</v>
      </c>
      <c r="BM462" s="24" t="s">
        <v>400</v>
      </c>
    </row>
    <row r="463" spans="2:65" s="11" customFormat="1">
      <c r="B463" s="190"/>
      <c r="D463" s="186" t="s">
        <v>156</v>
      </c>
      <c r="E463" s="191" t="s">
        <v>5</v>
      </c>
      <c r="F463" s="192" t="s">
        <v>157</v>
      </c>
      <c r="H463" s="191" t="s">
        <v>5</v>
      </c>
      <c r="I463" s="193"/>
      <c r="L463" s="190"/>
      <c r="M463" s="194"/>
      <c r="N463" s="195"/>
      <c r="O463" s="195"/>
      <c r="P463" s="195"/>
      <c r="Q463" s="195"/>
      <c r="R463" s="195"/>
      <c r="S463" s="195"/>
      <c r="T463" s="196"/>
      <c r="AT463" s="191" t="s">
        <v>156</v>
      </c>
      <c r="AU463" s="191" t="s">
        <v>82</v>
      </c>
      <c r="AV463" s="11" t="s">
        <v>80</v>
      </c>
      <c r="AW463" s="11" t="s">
        <v>35</v>
      </c>
      <c r="AX463" s="11" t="s">
        <v>72</v>
      </c>
      <c r="AY463" s="191" t="s">
        <v>144</v>
      </c>
    </row>
    <row r="464" spans="2:65" s="11" customFormat="1">
      <c r="B464" s="190"/>
      <c r="D464" s="186" t="s">
        <v>156</v>
      </c>
      <c r="E464" s="191" t="s">
        <v>5</v>
      </c>
      <c r="F464" s="192" t="s">
        <v>158</v>
      </c>
      <c r="H464" s="191" t="s">
        <v>5</v>
      </c>
      <c r="I464" s="193"/>
      <c r="L464" s="190"/>
      <c r="M464" s="194"/>
      <c r="N464" s="195"/>
      <c r="O464" s="195"/>
      <c r="P464" s="195"/>
      <c r="Q464" s="195"/>
      <c r="R464" s="195"/>
      <c r="S464" s="195"/>
      <c r="T464" s="196"/>
      <c r="AT464" s="191" t="s">
        <v>156</v>
      </c>
      <c r="AU464" s="191" t="s">
        <v>82</v>
      </c>
      <c r="AV464" s="11" t="s">
        <v>80</v>
      </c>
      <c r="AW464" s="11" t="s">
        <v>35</v>
      </c>
      <c r="AX464" s="11" t="s">
        <v>72</v>
      </c>
      <c r="AY464" s="191" t="s">
        <v>144</v>
      </c>
    </row>
    <row r="465" spans="2:51" s="11" customFormat="1">
      <c r="B465" s="190"/>
      <c r="D465" s="186" t="s">
        <v>156</v>
      </c>
      <c r="E465" s="191" t="s">
        <v>5</v>
      </c>
      <c r="F465" s="192" t="s">
        <v>223</v>
      </c>
      <c r="H465" s="191" t="s">
        <v>5</v>
      </c>
      <c r="I465" s="193"/>
      <c r="L465" s="190"/>
      <c r="M465" s="194"/>
      <c r="N465" s="195"/>
      <c r="O465" s="195"/>
      <c r="P465" s="195"/>
      <c r="Q465" s="195"/>
      <c r="R465" s="195"/>
      <c r="S465" s="195"/>
      <c r="T465" s="196"/>
      <c r="AT465" s="191" t="s">
        <v>156</v>
      </c>
      <c r="AU465" s="191" t="s">
        <v>82</v>
      </c>
      <c r="AV465" s="11" t="s">
        <v>80</v>
      </c>
      <c r="AW465" s="11" t="s">
        <v>35</v>
      </c>
      <c r="AX465" s="11" t="s">
        <v>72</v>
      </c>
      <c r="AY465" s="191" t="s">
        <v>144</v>
      </c>
    </row>
    <row r="466" spans="2:51" s="11" customFormat="1">
      <c r="B466" s="190"/>
      <c r="D466" s="186" t="s">
        <v>156</v>
      </c>
      <c r="E466" s="191" t="s">
        <v>5</v>
      </c>
      <c r="F466" s="192" t="s">
        <v>224</v>
      </c>
      <c r="H466" s="191" t="s">
        <v>5</v>
      </c>
      <c r="I466" s="193"/>
      <c r="L466" s="190"/>
      <c r="M466" s="194"/>
      <c r="N466" s="195"/>
      <c r="O466" s="195"/>
      <c r="P466" s="195"/>
      <c r="Q466" s="195"/>
      <c r="R466" s="195"/>
      <c r="S466" s="195"/>
      <c r="T466" s="196"/>
      <c r="AT466" s="191" t="s">
        <v>156</v>
      </c>
      <c r="AU466" s="191" t="s">
        <v>82</v>
      </c>
      <c r="AV466" s="11" t="s">
        <v>80</v>
      </c>
      <c r="AW466" s="11" t="s">
        <v>35</v>
      </c>
      <c r="AX466" s="11" t="s">
        <v>72</v>
      </c>
      <c r="AY466" s="191" t="s">
        <v>144</v>
      </c>
    </row>
    <row r="467" spans="2:51" s="11" customFormat="1">
      <c r="B467" s="190"/>
      <c r="D467" s="186" t="s">
        <v>156</v>
      </c>
      <c r="E467" s="191" t="s">
        <v>5</v>
      </c>
      <c r="F467" s="192" t="s">
        <v>225</v>
      </c>
      <c r="H467" s="191" t="s">
        <v>5</v>
      </c>
      <c r="I467" s="193"/>
      <c r="L467" s="190"/>
      <c r="M467" s="194"/>
      <c r="N467" s="195"/>
      <c r="O467" s="195"/>
      <c r="P467" s="195"/>
      <c r="Q467" s="195"/>
      <c r="R467" s="195"/>
      <c r="S467" s="195"/>
      <c r="T467" s="196"/>
      <c r="AT467" s="191" t="s">
        <v>156</v>
      </c>
      <c r="AU467" s="191" t="s">
        <v>82</v>
      </c>
      <c r="AV467" s="11" t="s">
        <v>80</v>
      </c>
      <c r="AW467" s="11" t="s">
        <v>35</v>
      </c>
      <c r="AX467" s="11" t="s">
        <v>72</v>
      </c>
      <c r="AY467" s="191" t="s">
        <v>144</v>
      </c>
    </row>
    <row r="468" spans="2:51" s="11" customFormat="1">
      <c r="B468" s="190"/>
      <c r="D468" s="186" t="s">
        <v>156</v>
      </c>
      <c r="E468" s="191" t="s">
        <v>5</v>
      </c>
      <c r="F468" s="192" t="s">
        <v>266</v>
      </c>
      <c r="H468" s="191" t="s">
        <v>5</v>
      </c>
      <c r="I468" s="193"/>
      <c r="L468" s="190"/>
      <c r="M468" s="194"/>
      <c r="N468" s="195"/>
      <c r="O468" s="195"/>
      <c r="P468" s="195"/>
      <c r="Q468" s="195"/>
      <c r="R468" s="195"/>
      <c r="S468" s="195"/>
      <c r="T468" s="196"/>
      <c r="AT468" s="191" t="s">
        <v>156</v>
      </c>
      <c r="AU468" s="191" t="s">
        <v>82</v>
      </c>
      <c r="AV468" s="11" t="s">
        <v>80</v>
      </c>
      <c r="AW468" s="11" t="s">
        <v>35</v>
      </c>
      <c r="AX468" s="11" t="s">
        <v>72</v>
      </c>
      <c r="AY468" s="191" t="s">
        <v>144</v>
      </c>
    </row>
    <row r="469" spans="2:51" s="12" customFormat="1">
      <c r="B469" s="197"/>
      <c r="D469" s="186" t="s">
        <v>156</v>
      </c>
      <c r="E469" s="198" t="s">
        <v>5</v>
      </c>
      <c r="F469" s="199" t="s">
        <v>267</v>
      </c>
      <c r="H469" s="200">
        <v>703.82399999999996</v>
      </c>
      <c r="I469" s="201"/>
      <c r="L469" s="197"/>
      <c r="M469" s="202"/>
      <c r="N469" s="203"/>
      <c r="O469" s="203"/>
      <c r="P469" s="203"/>
      <c r="Q469" s="203"/>
      <c r="R469" s="203"/>
      <c r="S469" s="203"/>
      <c r="T469" s="204"/>
      <c r="AT469" s="198" t="s">
        <v>156</v>
      </c>
      <c r="AU469" s="198" t="s">
        <v>82</v>
      </c>
      <c r="AV469" s="12" t="s">
        <v>82</v>
      </c>
      <c r="AW469" s="12" t="s">
        <v>35</v>
      </c>
      <c r="AX469" s="12" t="s">
        <v>72</v>
      </c>
      <c r="AY469" s="198" t="s">
        <v>144</v>
      </c>
    </row>
    <row r="470" spans="2:51" s="12" customFormat="1">
      <c r="B470" s="197"/>
      <c r="D470" s="186" t="s">
        <v>156</v>
      </c>
      <c r="E470" s="198" t="s">
        <v>5</v>
      </c>
      <c r="F470" s="199" t="s">
        <v>268</v>
      </c>
      <c r="H470" s="200">
        <v>28.611999999999998</v>
      </c>
      <c r="I470" s="201"/>
      <c r="L470" s="197"/>
      <c r="M470" s="202"/>
      <c r="N470" s="203"/>
      <c r="O470" s="203"/>
      <c r="P470" s="203"/>
      <c r="Q470" s="203"/>
      <c r="R470" s="203"/>
      <c r="S470" s="203"/>
      <c r="T470" s="204"/>
      <c r="AT470" s="198" t="s">
        <v>156</v>
      </c>
      <c r="AU470" s="198" t="s">
        <v>82</v>
      </c>
      <c r="AV470" s="12" t="s">
        <v>82</v>
      </c>
      <c r="AW470" s="12" t="s">
        <v>35</v>
      </c>
      <c r="AX470" s="12" t="s">
        <v>72</v>
      </c>
      <c r="AY470" s="198" t="s">
        <v>144</v>
      </c>
    </row>
    <row r="471" spans="2:51" s="11" customFormat="1">
      <c r="B471" s="190"/>
      <c r="D471" s="186" t="s">
        <v>156</v>
      </c>
      <c r="E471" s="191" t="s">
        <v>5</v>
      </c>
      <c r="F471" s="192" t="s">
        <v>228</v>
      </c>
      <c r="H471" s="191" t="s">
        <v>5</v>
      </c>
      <c r="I471" s="193"/>
      <c r="L471" s="190"/>
      <c r="M471" s="194"/>
      <c r="N471" s="195"/>
      <c r="O471" s="195"/>
      <c r="P471" s="195"/>
      <c r="Q471" s="195"/>
      <c r="R471" s="195"/>
      <c r="S471" s="195"/>
      <c r="T471" s="196"/>
      <c r="AT471" s="191" t="s">
        <v>156</v>
      </c>
      <c r="AU471" s="191" t="s">
        <v>82</v>
      </c>
      <c r="AV471" s="11" t="s">
        <v>80</v>
      </c>
      <c r="AW471" s="11" t="s">
        <v>35</v>
      </c>
      <c r="AX471" s="11" t="s">
        <v>72</v>
      </c>
      <c r="AY471" s="191" t="s">
        <v>144</v>
      </c>
    </row>
    <row r="472" spans="2:51" s="11" customFormat="1">
      <c r="B472" s="190"/>
      <c r="D472" s="186" t="s">
        <v>156</v>
      </c>
      <c r="E472" s="191" t="s">
        <v>5</v>
      </c>
      <c r="F472" s="192" t="s">
        <v>229</v>
      </c>
      <c r="H472" s="191" t="s">
        <v>5</v>
      </c>
      <c r="I472" s="193"/>
      <c r="L472" s="190"/>
      <c r="M472" s="194"/>
      <c r="N472" s="195"/>
      <c r="O472" s="195"/>
      <c r="P472" s="195"/>
      <c r="Q472" s="195"/>
      <c r="R472" s="195"/>
      <c r="S472" s="195"/>
      <c r="T472" s="196"/>
      <c r="AT472" s="191" t="s">
        <v>156</v>
      </c>
      <c r="AU472" s="191" t="s">
        <v>82</v>
      </c>
      <c r="AV472" s="11" t="s">
        <v>80</v>
      </c>
      <c r="AW472" s="11" t="s">
        <v>35</v>
      </c>
      <c r="AX472" s="11" t="s">
        <v>72</v>
      </c>
      <c r="AY472" s="191" t="s">
        <v>144</v>
      </c>
    </row>
    <row r="473" spans="2:51" s="12" customFormat="1">
      <c r="B473" s="197"/>
      <c r="D473" s="186" t="s">
        <v>156</v>
      </c>
      <c r="E473" s="198" t="s">
        <v>5</v>
      </c>
      <c r="F473" s="199" t="s">
        <v>230</v>
      </c>
      <c r="H473" s="200">
        <v>-11.52</v>
      </c>
      <c r="I473" s="201"/>
      <c r="L473" s="197"/>
      <c r="M473" s="202"/>
      <c r="N473" s="203"/>
      <c r="O473" s="203"/>
      <c r="P473" s="203"/>
      <c r="Q473" s="203"/>
      <c r="R473" s="203"/>
      <c r="S473" s="203"/>
      <c r="T473" s="204"/>
      <c r="AT473" s="198" t="s">
        <v>156</v>
      </c>
      <c r="AU473" s="198" t="s">
        <v>82</v>
      </c>
      <c r="AV473" s="12" t="s">
        <v>82</v>
      </c>
      <c r="AW473" s="12" t="s">
        <v>35</v>
      </c>
      <c r="AX473" s="12" t="s">
        <v>72</v>
      </c>
      <c r="AY473" s="198" t="s">
        <v>144</v>
      </c>
    </row>
    <row r="474" spans="2:51" s="12" customFormat="1">
      <c r="B474" s="197"/>
      <c r="D474" s="186" t="s">
        <v>156</v>
      </c>
      <c r="E474" s="198" t="s">
        <v>5</v>
      </c>
      <c r="F474" s="199" t="s">
        <v>231</v>
      </c>
      <c r="H474" s="200">
        <v>-0.56000000000000005</v>
      </c>
      <c r="I474" s="201"/>
      <c r="L474" s="197"/>
      <c r="M474" s="202"/>
      <c r="N474" s="203"/>
      <c r="O474" s="203"/>
      <c r="P474" s="203"/>
      <c r="Q474" s="203"/>
      <c r="R474" s="203"/>
      <c r="S474" s="203"/>
      <c r="T474" s="204"/>
      <c r="AT474" s="198" t="s">
        <v>156</v>
      </c>
      <c r="AU474" s="198" t="s">
        <v>82</v>
      </c>
      <c r="AV474" s="12" t="s">
        <v>82</v>
      </c>
      <c r="AW474" s="12" t="s">
        <v>35</v>
      </c>
      <c r="AX474" s="12" t="s">
        <v>72</v>
      </c>
      <c r="AY474" s="198" t="s">
        <v>144</v>
      </c>
    </row>
    <row r="475" spans="2:51" s="12" customFormat="1">
      <c r="B475" s="197"/>
      <c r="D475" s="186" t="s">
        <v>156</v>
      </c>
      <c r="E475" s="198" t="s">
        <v>5</v>
      </c>
      <c r="F475" s="199" t="s">
        <v>232</v>
      </c>
      <c r="H475" s="200">
        <v>-2.8180000000000001</v>
      </c>
      <c r="I475" s="201"/>
      <c r="L475" s="197"/>
      <c r="M475" s="202"/>
      <c r="N475" s="203"/>
      <c r="O475" s="203"/>
      <c r="P475" s="203"/>
      <c r="Q475" s="203"/>
      <c r="R475" s="203"/>
      <c r="S475" s="203"/>
      <c r="T475" s="204"/>
      <c r="AT475" s="198" t="s">
        <v>156</v>
      </c>
      <c r="AU475" s="198" t="s">
        <v>82</v>
      </c>
      <c r="AV475" s="12" t="s">
        <v>82</v>
      </c>
      <c r="AW475" s="12" t="s">
        <v>35</v>
      </c>
      <c r="AX475" s="12" t="s">
        <v>72</v>
      </c>
      <c r="AY475" s="198" t="s">
        <v>144</v>
      </c>
    </row>
    <row r="476" spans="2:51" s="12" customFormat="1">
      <c r="B476" s="197"/>
      <c r="D476" s="186" t="s">
        <v>156</v>
      </c>
      <c r="E476" s="198" t="s">
        <v>5</v>
      </c>
      <c r="F476" s="199" t="s">
        <v>233</v>
      </c>
      <c r="H476" s="200">
        <v>-2.8180000000000001</v>
      </c>
      <c r="I476" s="201"/>
      <c r="L476" s="197"/>
      <c r="M476" s="202"/>
      <c r="N476" s="203"/>
      <c r="O476" s="203"/>
      <c r="P476" s="203"/>
      <c r="Q476" s="203"/>
      <c r="R476" s="203"/>
      <c r="S476" s="203"/>
      <c r="T476" s="204"/>
      <c r="AT476" s="198" t="s">
        <v>156</v>
      </c>
      <c r="AU476" s="198" t="s">
        <v>82</v>
      </c>
      <c r="AV476" s="12" t="s">
        <v>82</v>
      </c>
      <c r="AW476" s="12" t="s">
        <v>35</v>
      </c>
      <c r="AX476" s="12" t="s">
        <v>72</v>
      </c>
      <c r="AY476" s="198" t="s">
        <v>144</v>
      </c>
    </row>
    <row r="477" spans="2:51" s="12" customFormat="1">
      <c r="B477" s="197"/>
      <c r="D477" s="186" t="s">
        <v>156</v>
      </c>
      <c r="E477" s="198" t="s">
        <v>5</v>
      </c>
      <c r="F477" s="199" t="s">
        <v>234</v>
      </c>
      <c r="H477" s="200">
        <v>-0.99</v>
      </c>
      <c r="I477" s="201"/>
      <c r="L477" s="197"/>
      <c r="M477" s="202"/>
      <c r="N477" s="203"/>
      <c r="O477" s="203"/>
      <c r="P477" s="203"/>
      <c r="Q477" s="203"/>
      <c r="R477" s="203"/>
      <c r="S477" s="203"/>
      <c r="T477" s="204"/>
      <c r="AT477" s="198" t="s">
        <v>156</v>
      </c>
      <c r="AU477" s="198" t="s">
        <v>82</v>
      </c>
      <c r="AV477" s="12" t="s">
        <v>82</v>
      </c>
      <c r="AW477" s="12" t="s">
        <v>35</v>
      </c>
      <c r="AX477" s="12" t="s">
        <v>72</v>
      </c>
      <c r="AY477" s="198" t="s">
        <v>144</v>
      </c>
    </row>
    <row r="478" spans="2:51" s="12" customFormat="1">
      <c r="B478" s="197"/>
      <c r="D478" s="186" t="s">
        <v>156</v>
      </c>
      <c r="E478" s="198" t="s">
        <v>5</v>
      </c>
      <c r="F478" s="199" t="s">
        <v>235</v>
      </c>
      <c r="H478" s="200">
        <v>-9.92</v>
      </c>
      <c r="I478" s="201"/>
      <c r="L478" s="197"/>
      <c r="M478" s="202"/>
      <c r="N478" s="203"/>
      <c r="O478" s="203"/>
      <c r="P478" s="203"/>
      <c r="Q478" s="203"/>
      <c r="R478" s="203"/>
      <c r="S478" s="203"/>
      <c r="T478" s="204"/>
      <c r="AT478" s="198" t="s">
        <v>156</v>
      </c>
      <c r="AU478" s="198" t="s">
        <v>82</v>
      </c>
      <c r="AV478" s="12" t="s">
        <v>82</v>
      </c>
      <c r="AW478" s="12" t="s">
        <v>35</v>
      </c>
      <c r="AX478" s="12" t="s">
        <v>72</v>
      </c>
      <c r="AY478" s="198" t="s">
        <v>144</v>
      </c>
    </row>
    <row r="479" spans="2:51" s="12" customFormat="1">
      <c r="B479" s="197"/>
      <c r="D479" s="186" t="s">
        <v>156</v>
      </c>
      <c r="E479" s="198" t="s">
        <v>5</v>
      </c>
      <c r="F479" s="199" t="s">
        <v>236</v>
      </c>
      <c r="H479" s="200">
        <v>-13.87</v>
      </c>
      <c r="I479" s="201"/>
      <c r="L479" s="197"/>
      <c r="M479" s="202"/>
      <c r="N479" s="203"/>
      <c r="O479" s="203"/>
      <c r="P479" s="203"/>
      <c r="Q479" s="203"/>
      <c r="R479" s="203"/>
      <c r="S479" s="203"/>
      <c r="T479" s="204"/>
      <c r="AT479" s="198" t="s">
        <v>156</v>
      </c>
      <c r="AU479" s="198" t="s">
        <v>82</v>
      </c>
      <c r="AV479" s="12" t="s">
        <v>82</v>
      </c>
      <c r="AW479" s="12" t="s">
        <v>35</v>
      </c>
      <c r="AX479" s="12" t="s">
        <v>72</v>
      </c>
      <c r="AY479" s="198" t="s">
        <v>144</v>
      </c>
    </row>
    <row r="480" spans="2:51" s="11" customFormat="1">
      <c r="B480" s="190"/>
      <c r="D480" s="186" t="s">
        <v>156</v>
      </c>
      <c r="E480" s="191" t="s">
        <v>5</v>
      </c>
      <c r="F480" s="192" t="s">
        <v>237</v>
      </c>
      <c r="H480" s="191" t="s">
        <v>5</v>
      </c>
      <c r="I480" s="193"/>
      <c r="L480" s="190"/>
      <c r="M480" s="194"/>
      <c r="N480" s="195"/>
      <c r="O480" s="195"/>
      <c r="P480" s="195"/>
      <c r="Q480" s="195"/>
      <c r="R480" s="195"/>
      <c r="S480" s="195"/>
      <c r="T480" s="196"/>
      <c r="AT480" s="191" t="s">
        <v>156</v>
      </c>
      <c r="AU480" s="191" t="s">
        <v>82</v>
      </c>
      <c r="AV480" s="11" t="s">
        <v>80</v>
      </c>
      <c r="AW480" s="11" t="s">
        <v>35</v>
      </c>
      <c r="AX480" s="11" t="s">
        <v>72</v>
      </c>
      <c r="AY480" s="191" t="s">
        <v>144</v>
      </c>
    </row>
    <row r="481" spans="2:51" s="12" customFormat="1">
      <c r="B481" s="197"/>
      <c r="D481" s="186" t="s">
        <v>156</v>
      </c>
      <c r="E481" s="198" t="s">
        <v>5</v>
      </c>
      <c r="F481" s="199" t="s">
        <v>238</v>
      </c>
      <c r="H481" s="200">
        <v>-97.02</v>
      </c>
      <c r="I481" s="201"/>
      <c r="L481" s="197"/>
      <c r="M481" s="202"/>
      <c r="N481" s="203"/>
      <c r="O481" s="203"/>
      <c r="P481" s="203"/>
      <c r="Q481" s="203"/>
      <c r="R481" s="203"/>
      <c r="S481" s="203"/>
      <c r="T481" s="204"/>
      <c r="AT481" s="198" t="s">
        <v>156</v>
      </c>
      <c r="AU481" s="198" t="s">
        <v>82</v>
      </c>
      <c r="AV481" s="12" t="s">
        <v>82</v>
      </c>
      <c r="AW481" s="12" t="s">
        <v>35</v>
      </c>
      <c r="AX481" s="12" t="s">
        <v>72</v>
      </c>
      <c r="AY481" s="198" t="s">
        <v>144</v>
      </c>
    </row>
    <row r="482" spans="2:51" s="12" customFormat="1">
      <c r="B482" s="197"/>
      <c r="D482" s="186" t="s">
        <v>156</v>
      </c>
      <c r="E482" s="198" t="s">
        <v>5</v>
      </c>
      <c r="F482" s="199" t="s">
        <v>239</v>
      </c>
      <c r="H482" s="200">
        <v>-8.64</v>
      </c>
      <c r="I482" s="201"/>
      <c r="L482" s="197"/>
      <c r="M482" s="202"/>
      <c r="N482" s="203"/>
      <c r="O482" s="203"/>
      <c r="P482" s="203"/>
      <c r="Q482" s="203"/>
      <c r="R482" s="203"/>
      <c r="S482" s="203"/>
      <c r="T482" s="204"/>
      <c r="AT482" s="198" t="s">
        <v>156</v>
      </c>
      <c r="AU482" s="198" t="s">
        <v>82</v>
      </c>
      <c r="AV482" s="12" t="s">
        <v>82</v>
      </c>
      <c r="AW482" s="12" t="s">
        <v>35</v>
      </c>
      <c r="AX482" s="12" t="s">
        <v>72</v>
      </c>
      <c r="AY482" s="198" t="s">
        <v>144</v>
      </c>
    </row>
    <row r="483" spans="2:51" s="12" customFormat="1">
      <c r="B483" s="197"/>
      <c r="D483" s="186" t="s">
        <v>156</v>
      </c>
      <c r="E483" s="198" t="s">
        <v>5</v>
      </c>
      <c r="F483" s="199" t="s">
        <v>240</v>
      </c>
      <c r="H483" s="200">
        <v>-0.24</v>
      </c>
      <c r="I483" s="201"/>
      <c r="L483" s="197"/>
      <c r="M483" s="202"/>
      <c r="N483" s="203"/>
      <c r="O483" s="203"/>
      <c r="P483" s="203"/>
      <c r="Q483" s="203"/>
      <c r="R483" s="203"/>
      <c r="S483" s="203"/>
      <c r="T483" s="204"/>
      <c r="AT483" s="198" t="s">
        <v>156</v>
      </c>
      <c r="AU483" s="198" t="s">
        <v>82</v>
      </c>
      <c r="AV483" s="12" t="s">
        <v>82</v>
      </c>
      <c r="AW483" s="12" t="s">
        <v>35</v>
      </c>
      <c r="AX483" s="12" t="s">
        <v>72</v>
      </c>
      <c r="AY483" s="198" t="s">
        <v>144</v>
      </c>
    </row>
    <row r="484" spans="2:51" s="12" customFormat="1">
      <c r="B484" s="197"/>
      <c r="D484" s="186" t="s">
        <v>156</v>
      </c>
      <c r="E484" s="198" t="s">
        <v>5</v>
      </c>
      <c r="F484" s="199" t="s">
        <v>5</v>
      </c>
      <c r="H484" s="200">
        <v>0</v>
      </c>
      <c r="I484" s="201"/>
      <c r="L484" s="197"/>
      <c r="M484" s="202"/>
      <c r="N484" s="203"/>
      <c r="O484" s="203"/>
      <c r="P484" s="203"/>
      <c r="Q484" s="203"/>
      <c r="R484" s="203"/>
      <c r="S484" s="203"/>
      <c r="T484" s="204"/>
      <c r="AT484" s="198" t="s">
        <v>156</v>
      </c>
      <c r="AU484" s="198" t="s">
        <v>82</v>
      </c>
      <c r="AV484" s="12" t="s">
        <v>82</v>
      </c>
      <c r="AW484" s="12" t="s">
        <v>35</v>
      </c>
      <c r="AX484" s="12" t="s">
        <v>72</v>
      </c>
      <c r="AY484" s="198" t="s">
        <v>144</v>
      </c>
    </row>
    <row r="485" spans="2:51" s="11" customFormat="1">
      <c r="B485" s="190"/>
      <c r="D485" s="186" t="s">
        <v>156</v>
      </c>
      <c r="E485" s="191" t="s">
        <v>5</v>
      </c>
      <c r="F485" s="192" t="s">
        <v>269</v>
      </c>
      <c r="H485" s="191" t="s">
        <v>5</v>
      </c>
      <c r="I485" s="193"/>
      <c r="L485" s="190"/>
      <c r="M485" s="194"/>
      <c r="N485" s="195"/>
      <c r="O485" s="195"/>
      <c r="P485" s="195"/>
      <c r="Q485" s="195"/>
      <c r="R485" s="195"/>
      <c r="S485" s="195"/>
      <c r="T485" s="196"/>
      <c r="AT485" s="191" t="s">
        <v>156</v>
      </c>
      <c r="AU485" s="191" t="s">
        <v>82</v>
      </c>
      <c r="AV485" s="11" t="s">
        <v>80</v>
      </c>
      <c r="AW485" s="11" t="s">
        <v>35</v>
      </c>
      <c r="AX485" s="11" t="s">
        <v>72</v>
      </c>
      <c r="AY485" s="191" t="s">
        <v>144</v>
      </c>
    </row>
    <row r="486" spans="2:51" s="11" customFormat="1">
      <c r="B486" s="190"/>
      <c r="D486" s="186" t="s">
        <v>156</v>
      </c>
      <c r="E486" s="191" t="s">
        <v>5</v>
      </c>
      <c r="F486" s="192" t="s">
        <v>229</v>
      </c>
      <c r="H486" s="191" t="s">
        <v>5</v>
      </c>
      <c r="I486" s="193"/>
      <c r="L486" s="190"/>
      <c r="M486" s="194"/>
      <c r="N486" s="195"/>
      <c r="O486" s="195"/>
      <c r="P486" s="195"/>
      <c r="Q486" s="195"/>
      <c r="R486" s="195"/>
      <c r="S486" s="195"/>
      <c r="T486" s="196"/>
      <c r="AT486" s="191" t="s">
        <v>156</v>
      </c>
      <c r="AU486" s="191" t="s">
        <v>82</v>
      </c>
      <c r="AV486" s="11" t="s">
        <v>80</v>
      </c>
      <c r="AW486" s="11" t="s">
        <v>35</v>
      </c>
      <c r="AX486" s="11" t="s">
        <v>72</v>
      </c>
      <c r="AY486" s="191" t="s">
        <v>144</v>
      </c>
    </row>
    <row r="487" spans="2:51" s="12" customFormat="1">
      <c r="B487" s="197"/>
      <c r="D487" s="186" t="s">
        <v>156</v>
      </c>
      <c r="E487" s="198" t="s">
        <v>5</v>
      </c>
      <c r="F487" s="199" t="s">
        <v>270</v>
      </c>
      <c r="H487" s="200">
        <v>6.24</v>
      </c>
      <c r="I487" s="201"/>
      <c r="L487" s="197"/>
      <c r="M487" s="202"/>
      <c r="N487" s="203"/>
      <c r="O487" s="203"/>
      <c r="P487" s="203"/>
      <c r="Q487" s="203"/>
      <c r="R487" s="203"/>
      <c r="S487" s="203"/>
      <c r="T487" s="204"/>
      <c r="AT487" s="198" t="s">
        <v>156</v>
      </c>
      <c r="AU487" s="198" t="s">
        <v>82</v>
      </c>
      <c r="AV487" s="12" t="s">
        <v>82</v>
      </c>
      <c r="AW487" s="12" t="s">
        <v>35</v>
      </c>
      <c r="AX487" s="12" t="s">
        <v>72</v>
      </c>
      <c r="AY487" s="198" t="s">
        <v>144</v>
      </c>
    </row>
    <row r="488" spans="2:51" s="12" customFormat="1">
      <c r="B488" s="197"/>
      <c r="D488" s="186" t="s">
        <v>156</v>
      </c>
      <c r="E488" s="198" t="s">
        <v>5</v>
      </c>
      <c r="F488" s="199" t="s">
        <v>271</v>
      </c>
      <c r="H488" s="200">
        <v>2.58</v>
      </c>
      <c r="I488" s="201"/>
      <c r="L488" s="197"/>
      <c r="M488" s="202"/>
      <c r="N488" s="203"/>
      <c r="O488" s="203"/>
      <c r="P488" s="203"/>
      <c r="Q488" s="203"/>
      <c r="R488" s="203"/>
      <c r="S488" s="203"/>
      <c r="T488" s="204"/>
      <c r="AT488" s="198" t="s">
        <v>156</v>
      </c>
      <c r="AU488" s="198" t="s">
        <v>82</v>
      </c>
      <c r="AV488" s="12" t="s">
        <v>82</v>
      </c>
      <c r="AW488" s="12" t="s">
        <v>35</v>
      </c>
      <c r="AX488" s="12" t="s">
        <v>72</v>
      </c>
      <c r="AY488" s="198" t="s">
        <v>144</v>
      </c>
    </row>
    <row r="489" spans="2:51" s="12" customFormat="1">
      <c r="B489" s="197"/>
      <c r="D489" s="186" t="s">
        <v>156</v>
      </c>
      <c r="E489" s="198" t="s">
        <v>5</v>
      </c>
      <c r="F489" s="199" t="s">
        <v>272</v>
      </c>
      <c r="H489" s="200">
        <v>1.8149999999999999</v>
      </c>
      <c r="I489" s="201"/>
      <c r="L489" s="197"/>
      <c r="M489" s="202"/>
      <c r="N489" s="203"/>
      <c r="O489" s="203"/>
      <c r="P489" s="203"/>
      <c r="Q489" s="203"/>
      <c r="R489" s="203"/>
      <c r="S489" s="203"/>
      <c r="T489" s="204"/>
      <c r="AT489" s="198" t="s">
        <v>156</v>
      </c>
      <c r="AU489" s="198" t="s">
        <v>82</v>
      </c>
      <c r="AV489" s="12" t="s">
        <v>82</v>
      </c>
      <c r="AW489" s="12" t="s">
        <v>35</v>
      </c>
      <c r="AX489" s="12" t="s">
        <v>72</v>
      </c>
      <c r="AY489" s="198" t="s">
        <v>144</v>
      </c>
    </row>
    <row r="490" spans="2:51" s="12" customFormat="1">
      <c r="B490" s="197"/>
      <c r="D490" s="186" t="s">
        <v>156</v>
      </c>
      <c r="E490" s="198" t="s">
        <v>5</v>
      </c>
      <c r="F490" s="199" t="s">
        <v>273</v>
      </c>
      <c r="H490" s="200">
        <v>1.8149999999999999</v>
      </c>
      <c r="I490" s="201"/>
      <c r="L490" s="197"/>
      <c r="M490" s="202"/>
      <c r="N490" s="203"/>
      <c r="O490" s="203"/>
      <c r="P490" s="203"/>
      <c r="Q490" s="203"/>
      <c r="R490" s="203"/>
      <c r="S490" s="203"/>
      <c r="T490" s="204"/>
      <c r="AT490" s="198" t="s">
        <v>156</v>
      </c>
      <c r="AU490" s="198" t="s">
        <v>82</v>
      </c>
      <c r="AV490" s="12" t="s">
        <v>82</v>
      </c>
      <c r="AW490" s="12" t="s">
        <v>35</v>
      </c>
      <c r="AX490" s="12" t="s">
        <v>72</v>
      </c>
      <c r="AY490" s="198" t="s">
        <v>144</v>
      </c>
    </row>
    <row r="491" spans="2:51" s="12" customFormat="1">
      <c r="B491" s="197"/>
      <c r="D491" s="186" t="s">
        <v>156</v>
      </c>
      <c r="E491" s="198" t="s">
        <v>5</v>
      </c>
      <c r="F491" s="199" t="s">
        <v>274</v>
      </c>
      <c r="H491" s="200">
        <v>1.2</v>
      </c>
      <c r="I491" s="201"/>
      <c r="L491" s="197"/>
      <c r="M491" s="202"/>
      <c r="N491" s="203"/>
      <c r="O491" s="203"/>
      <c r="P491" s="203"/>
      <c r="Q491" s="203"/>
      <c r="R491" s="203"/>
      <c r="S491" s="203"/>
      <c r="T491" s="204"/>
      <c r="AT491" s="198" t="s">
        <v>156</v>
      </c>
      <c r="AU491" s="198" t="s">
        <v>82</v>
      </c>
      <c r="AV491" s="12" t="s">
        <v>82</v>
      </c>
      <c r="AW491" s="12" t="s">
        <v>35</v>
      </c>
      <c r="AX491" s="12" t="s">
        <v>72</v>
      </c>
      <c r="AY491" s="198" t="s">
        <v>144</v>
      </c>
    </row>
    <row r="492" spans="2:51" s="12" customFormat="1">
      <c r="B492" s="197"/>
      <c r="D492" s="186" t="s">
        <v>156</v>
      </c>
      <c r="E492" s="198" t="s">
        <v>5</v>
      </c>
      <c r="F492" s="199" t="s">
        <v>248</v>
      </c>
      <c r="H492" s="200">
        <v>4.7</v>
      </c>
      <c r="I492" s="201"/>
      <c r="L492" s="197"/>
      <c r="M492" s="202"/>
      <c r="N492" s="203"/>
      <c r="O492" s="203"/>
      <c r="P492" s="203"/>
      <c r="Q492" s="203"/>
      <c r="R492" s="203"/>
      <c r="S492" s="203"/>
      <c r="T492" s="204"/>
      <c r="AT492" s="198" t="s">
        <v>156</v>
      </c>
      <c r="AU492" s="198" t="s">
        <v>82</v>
      </c>
      <c r="AV492" s="12" t="s">
        <v>82</v>
      </c>
      <c r="AW492" s="12" t="s">
        <v>35</v>
      </c>
      <c r="AX492" s="12" t="s">
        <v>72</v>
      </c>
      <c r="AY492" s="198" t="s">
        <v>144</v>
      </c>
    </row>
    <row r="493" spans="2:51" s="12" customFormat="1">
      <c r="B493" s="197"/>
      <c r="D493" s="186" t="s">
        <v>156</v>
      </c>
      <c r="E493" s="198" t="s">
        <v>5</v>
      </c>
      <c r="F493" s="199" t="s">
        <v>249</v>
      </c>
      <c r="H493" s="200">
        <v>5.55</v>
      </c>
      <c r="I493" s="201"/>
      <c r="L493" s="197"/>
      <c r="M493" s="202"/>
      <c r="N493" s="203"/>
      <c r="O493" s="203"/>
      <c r="P493" s="203"/>
      <c r="Q493" s="203"/>
      <c r="R493" s="203"/>
      <c r="S493" s="203"/>
      <c r="T493" s="204"/>
      <c r="AT493" s="198" t="s">
        <v>156</v>
      </c>
      <c r="AU493" s="198" t="s">
        <v>82</v>
      </c>
      <c r="AV493" s="12" t="s">
        <v>82</v>
      </c>
      <c r="AW493" s="12" t="s">
        <v>35</v>
      </c>
      <c r="AX493" s="12" t="s">
        <v>72</v>
      </c>
      <c r="AY493" s="198" t="s">
        <v>144</v>
      </c>
    </row>
    <row r="494" spans="2:51" s="11" customFormat="1">
      <c r="B494" s="190"/>
      <c r="D494" s="186" t="s">
        <v>156</v>
      </c>
      <c r="E494" s="191" t="s">
        <v>5</v>
      </c>
      <c r="F494" s="192" t="s">
        <v>237</v>
      </c>
      <c r="H494" s="191" t="s">
        <v>5</v>
      </c>
      <c r="I494" s="193"/>
      <c r="L494" s="190"/>
      <c r="M494" s="194"/>
      <c r="N494" s="195"/>
      <c r="O494" s="195"/>
      <c r="P494" s="195"/>
      <c r="Q494" s="195"/>
      <c r="R494" s="195"/>
      <c r="S494" s="195"/>
      <c r="T494" s="196"/>
      <c r="AT494" s="191" t="s">
        <v>156</v>
      </c>
      <c r="AU494" s="191" t="s">
        <v>82</v>
      </c>
      <c r="AV494" s="11" t="s">
        <v>80</v>
      </c>
      <c r="AW494" s="11" t="s">
        <v>35</v>
      </c>
      <c r="AX494" s="11" t="s">
        <v>72</v>
      </c>
      <c r="AY494" s="191" t="s">
        <v>144</v>
      </c>
    </row>
    <row r="495" spans="2:51" s="12" customFormat="1">
      <c r="B495" s="197"/>
      <c r="D495" s="186" t="s">
        <v>156</v>
      </c>
      <c r="E495" s="198" t="s">
        <v>5</v>
      </c>
      <c r="F495" s="199" t="s">
        <v>275</v>
      </c>
      <c r="H495" s="200">
        <v>31.29</v>
      </c>
      <c r="I495" s="201"/>
      <c r="L495" s="197"/>
      <c r="M495" s="202"/>
      <c r="N495" s="203"/>
      <c r="O495" s="203"/>
      <c r="P495" s="203"/>
      <c r="Q495" s="203"/>
      <c r="R495" s="203"/>
      <c r="S495" s="203"/>
      <c r="T495" s="204"/>
      <c r="AT495" s="198" t="s">
        <v>156</v>
      </c>
      <c r="AU495" s="198" t="s">
        <v>82</v>
      </c>
      <c r="AV495" s="12" t="s">
        <v>82</v>
      </c>
      <c r="AW495" s="12" t="s">
        <v>35</v>
      </c>
      <c r="AX495" s="12" t="s">
        <v>72</v>
      </c>
      <c r="AY495" s="198" t="s">
        <v>144</v>
      </c>
    </row>
    <row r="496" spans="2:51" s="12" customFormat="1">
      <c r="B496" s="197"/>
      <c r="D496" s="186" t="s">
        <v>156</v>
      </c>
      <c r="E496" s="198" t="s">
        <v>5</v>
      </c>
      <c r="F496" s="199" t="s">
        <v>276</v>
      </c>
      <c r="H496" s="200">
        <v>4.68</v>
      </c>
      <c r="I496" s="201"/>
      <c r="L496" s="197"/>
      <c r="M496" s="202"/>
      <c r="N496" s="203"/>
      <c r="O496" s="203"/>
      <c r="P496" s="203"/>
      <c r="Q496" s="203"/>
      <c r="R496" s="203"/>
      <c r="S496" s="203"/>
      <c r="T496" s="204"/>
      <c r="AT496" s="198" t="s">
        <v>156</v>
      </c>
      <c r="AU496" s="198" t="s">
        <v>82</v>
      </c>
      <c r="AV496" s="12" t="s">
        <v>82</v>
      </c>
      <c r="AW496" s="12" t="s">
        <v>35</v>
      </c>
      <c r="AX496" s="12" t="s">
        <v>72</v>
      </c>
      <c r="AY496" s="198" t="s">
        <v>144</v>
      </c>
    </row>
    <row r="497" spans="2:65" s="12" customFormat="1">
      <c r="B497" s="197"/>
      <c r="D497" s="186" t="s">
        <v>156</v>
      </c>
      <c r="E497" s="198" t="s">
        <v>5</v>
      </c>
      <c r="F497" s="199" t="s">
        <v>277</v>
      </c>
      <c r="H497" s="200">
        <v>3.48</v>
      </c>
      <c r="I497" s="201"/>
      <c r="L497" s="197"/>
      <c r="M497" s="202"/>
      <c r="N497" s="203"/>
      <c r="O497" s="203"/>
      <c r="P497" s="203"/>
      <c r="Q497" s="203"/>
      <c r="R497" s="203"/>
      <c r="S497" s="203"/>
      <c r="T497" s="204"/>
      <c r="AT497" s="198" t="s">
        <v>156</v>
      </c>
      <c r="AU497" s="198" t="s">
        <v>82</v>
      </c>
      <c r="AV497" s="12" t="s">
        <v>82</v>
      </c>
      <c r="AW497" s="12" t="s">
        <v>35</v>
      </c>
      <c r="AX497" s="12" t="s">
        <v>72</v>
      </c>
      <c r="AY497" s="198" t="s">
        <v>144</v>
      </c>
    </row>
    <row r="498" spans="2:65" s="11" customFormat="1">
      <c r="B498" s="190"/>
      <c r="D498" s="186" t="s">
        <v>156</v>
      </c>
      <c r="E498" s="191" t="s">
        <v>5</v>
      </c>
      <c r="F498" s="192" t="s">
        <v>401</v>
      </c>
      <c r="H498" s="191" t="s">
        <v>5</v>
      </c>
      <c r="I498" s="193"/>
      <c r="L498" s="190"/>
      <c r="M498" s="194"/>
      <c r="N498" s="195"/>
      <c r="O498" s="195"/>
      <c r="P498" s="195"/>
      <c r="Q498" s="195"/>
      <c r="R498" s="195"/>
      <c r="S498" s="195"/>
      <c r="T498" s="196"/>
      <c r="AT498" s="191" t="s">
        <v>156</v>
      </c>
      <c r="AU498" s="191" t="s">
        <v>82</v>
      </c>
      <c r="AV498" s="11" t="s">
        <v>80</v>
      </c>
      <c r="AW498" s="11" t="s">
        <v>35</v>
      </c>
      <c r="AX498" s="11" t="s">
        <v>72</v>
      </c>
      <c r="AY498" s="191" t="s">
        <v>144</v>
      </c>
    </row>
    <row r="499" spans="2:65" s="12" customFormat="1">
      <c r="B499" s="197"/>
      <c r="D499" s="186" t="s">
        <v>156</v>
      </c>
      <c r="E499" s="198" t="s">
        <v>5</v>
      </c>
      <c r="F499" s="199" t="s">
        <v>402</v>
      </c>
      <c r="H499" s="200">
        <v>-60.671999999999997</v>
      </c>
      <c r="I499" s="201"/>
      <c r="L499" s="197"/>
      <c r="M499" s="202"/>
      <c r="N499" s="203"/>
      <c r="O499" s="203"/>
      <c r="P499" s="203"/>
      <c r="Q499" s="203"/>
      <c r="R499" s="203"/>
      <c r="S499" s="203"/>
      <c r="T499" s="204"/>
      <c r="AT499" s="198" t="s">
        <v>156</v>
      </c>
      <c r="AU499" s="198" t="s">
        <v>82</v>
      </c>
      <c r="AV499" s="12" t="s">
        <v>82</v>
      </c>
      <c r="AW499" s="12" t="s">
        <v>35</v>
      </c>
      <c r="AX499" s="12" t="s">
        <v>72</v>
      </c>
      <c r="AY499" s="198" t="s">
        <v>144</v>
      </c>
    </row>
    <row r="500" spans="2:65" s="13" customFormat="1">
      <c r="B500" s="205"/>
      <c r="D500" s="186" t="s">
        <v>156</v>
      </c>
      <c r="E500" s="206" t="s">
        <v>5</v>
      </c>
      <c r="F500" s="207" t="s">
        <v>160</v>
      </c>
      <c r="H500" s="208">
        <v>586.71799999999996</v>
      </c>
      <c r="I500" s="209"/>
      <c r="L500" s="205"/>
      <c r="M500" s="210"/>
      <c r="N500" s="211"/>
      <c r="O500" s="211"/>
      <c r="P500" s="211"/>
      <c r="Q500" s="211"/>
      <c r="R500" s="211"/>
      <c r="S500" s="211"/>
      <c r="T500" s="212"/>
      <c r="AT500" s="206" t="s">
        <v>156</v>
      </c>
      <c r="AU500" s="206" t="s">
        <v>82</v>
      </c>
      <c r="AV500" s="13" t="s">
        <v>152</v>
      </c>
      <c r="AW500" s="13" t="s">
        <v>35</v>
      </c>
      <c r="AX500" s="13" t="s">
        <v>80</v>
      </c>
      <c r="AY500" s="206" t="s">
        <v>144</v>
      </c>
    </row>
    <row r="501" spans="2:65" s="1" customFormat="1" ht="25.5" customHeight="1">
      <c r="B501" s="173"/>
      <c r="C501" s="174" t="s">
        <v>403</v>
      </c>
      <c r="D501" s="174" t="s">
        <v>147</v>
      </c>
      <c r="E501" s="175" t="s">
        <v>404</v>
      </c>
      <c r="F501" s="176" t="s">
        <v>405</v>
      </c>
      <c r="G501" s="177" t="s">
        <v>150</v>
      </c>
      <c r="H501" s="178">
        <v>66.691999999999993</v>
      </c>
      <c r="I501" s="179"/>
      <c r="J501" s="180">
        <f>ROUND(I501*H501,2)</f>
        <v>0</v>
      </c>
      <c r="K501" s="176" t="s">
        <v>151</v>
      </c>
      <c r="L501" s="41"/>
      <c r="M501" s="181" t="s">
        <v>5</v>
      </c>
      <c r="N501" s="182" t="s">
        <v>43</v>
      </c>
      <c r="O501" s="42"/>
      <c r="P501" s="183">
        <f>O501*H501</f>
        <v>0</v>
      </c>
      <c r="Q501" s="183">
        <v>2.45329</v>
      </c>
      <c r="R501" s="183">
        <f>Q501*H501</f>
        <v>163.61481667999999</v>
      </c>
      <c r="S501" s="183">
        <v>0</v>
      </c>
      <c r="T501" s="184">
        <f>S501*H501</f>
        <v>0</v>
      </c>
      <c r="AR501" s="24" t="s">
        <v>152</v>
      </c>
      <c r="AT501" s="24" t="s">
        <v>147</v>
      </c>
      <c r="AU501" s="24" t="s">
        <v>82</v>
      </c>
      <c r="AY501" s="24" t="s">
        <v>144</v>
      </c>
      <c r="BE501" s="185">
        <f>IF(N501="základní",J501,0)</f>
        <v>0</v>
      </c>
      <c r="BF501" s="185">
        <f>IF(N501="snížená",J501,0)</f>
        <v>0</v>
      </c>
      <c r="BG501" s="185">
        <f>IF(N501="zákl. přenesená",J501,0)</f>
        <v>0</v>
      </c>
      <c r="BH501" s="185">
        <f>IF(N501="sníž. přenesená",J501,0)</f>
        <v>0</v>
      </c>
      <c r="BI501" s="185">
        <f>IF(N501="nulová",J501,0)</f>
        <v>0</v>
      </c>
      <c r="BJ501" s="24" t="s">
        <v>80</v>
      </c>
      <c r="BK501" s="185">
        <f>ROUND(I501*H501,2)</f>
        <v>0</v>
      </c>
      <c r="BL501" s="24" t="s">
        <v>152</v>
      </c>
      <c r="BM501" s="24" t="s">
        <v>406</v>
      </c>
    </row>
    <row r="502" spans="2:65" s="1" customFormat="1" ht="175.5">
      <c r="B502" s="41"/>
      <c r="D502" s="186" t="s">
        <v>154</v>
      </c>
      <c r="F502" s="187" t="s">
        <v>407</v>
      </c>
      <c r="I502" s="188"/>
      <c r="L502" s="41"/>
      <c r="M502" s="189"/>
      <c r="N502" s="42"/>
      <c r="O502" s="42"/>
      <c r="P502" s="42"/>
      <c r="Q502" s="42"/>
      <c r="R502" s="42"/>
      <c r="S502" s="42"/>
      <c r="T502" s="70"/>
      <c r="AT502" s="24" t="s">
        <v>154</v>
      </c>
      <c r="AU502" s="24" t="s">
        <v>82</v>
      </c>
    </row>
    <row r="503" spans="2:65" s="11" customFormat="1">
      <c r="B503" s="190"/>
      <c r="D503" s="186" t="s">
        <v>156</v>
      </c>
      <c r="E503" s="191" t="s">
        <v>5</v>
      </c>
      <c r="F503" s="192" t="s">
        <v>157</v>
      </c>
      <c r="H503" s="191" t="s">
        <v>5</v>
      </c>
      <c r="I503" s="193"/>
      <c r="L503" s="190"/>
      <c r="M503" s="194"/>
      <c r="N503" s="195"/>
      <c r="O503" s="195"/>
      <c r="P503" s="195"/>
      <c r="Q503" s="195"/>
      <c r="R503" s="195"/>
      <c r="S503" s="195"/>
      <c r="T503" s="196"/>
      <c r="AT503" s="191" t="s">
        <v>156</v>
      </c>
      <c r="AU503" s="191" t="s">
        <v>82</v>
      </c>
      <c r="AV503" s="11" t="s">
        <v>80</v>
      </c>
      <c r="AW503" s="11" t="s">
        <v>35</v>
      </c>
      <c r="AX503" s="11" t="s">
        <v>72</v>
      </c>
      <c r="AY503" s="191" t="s">
        <v>144</v>
      </c>
    </row>
    <row r="504" spans="2:65" s="11" customFormat="1">
      <c r="B504" s="190"/>
      <c r="D504" s="186" t="s">
        <v>156</v>
      </c>
      <c r="E504" s="191" t="s">
        <v>5</v>
      </c>
      <c r="F504" s="192" t="s">
        <v>158</v>
      </c>
      <c r="H504" s="191" t="s">
        <v>5</v>
      </c>
      <c r="I504" s="193"/>
      <c r="L504" s="190"/>
      <c r="M504" s="194"/>
      <c r="N504" s="195"/>
      <c r="O504" s="195"/>
      <c r="P504" s="195"/>
      <c r="Q504" s="195"/>
      <c r="R504" s="195"/>
      <c r="S504" s="195"/>
      <c r="T504" s="196"/>
      <c r="AT504" s="191" t="s">
        <v>156</v>
      </c>
      <c r="AU504" s="191" t="s">
        <v>82</v>
      </c>
      <c r="AV504" s="11" t="s">
        <v>80</v>
      </c>
      <c r="AW504" s="11" t="s">
        <v>35</v>
      </c>
      <c r="AX504" s="11" t="s">
        <v>72</v>
      </c>
      <c r="AY504" s="191" t="s">
        <v>144</v>
      </c>
    </row>
    <row r="505" spans="2:65" s="11" customFormat="1">
      <c r="B505" s="190"/>
      <c r="D505" s="186" t="s">
        <v>156</v>
      </c>
      <c r="E505" s="191" t="s">
        <v>5</v>
      </c>
      <c r="F505" s="192" t="s">
        <v>224</v>
      </c>
      <c r="H505" s="191" t="s">
        <v>5</v>
      </c>
      <c r="I505" s="193"/>
      <c r="L505" s="190"/>
      <c r="M505" s="194"/>
      <c r="N505" s="195"/>
      <c r="O505" s="195"/>
      <c r="P505" s="195"/>
      <c r="Q505" s="195"/>
      <c r="R505" s="195"/>
      <c r="S505" s="195"/>
      <c r="T505" s="196"/>
      <c r="AT505" s="191" t="s">
        <v>156</v>
      </c>
      <c r="AU505" s="191" t="s">
        <v>82</v>
      </c>
      <c r="AV505" s="11" t="s">
        <v>80</v>
      </c>
      <c r="AW505" s="11" t="s">
        <v>35</v>
      </c>
      <c r="AX505" s="11" t="s">
        <v>72</v>
      </c>
      <c r="AY505" s="191" t="s">
        <v>144</v>
      </c>
    </row>
    <row r="506" spans="2:65" s="11" customFormat="1">
      <c r="B506" s="190"/>
      <c r="D506" s="186" t="s">
        <v>156</v>
      </c>
      <c r="E506" s="191" t="s">
        <v>5</v>
      </c>
      <c r="F506" s="192" t="s">
        <v>408</v>
      </c>
      <c r="H506" s="191" t="s">
        <v>5</v>
      </c>
      <c r="I506" s="193"/>
      <c r="L506" s="190"/>
      <c r="M506" s="194"/>
      <c r="N506" s="195"/>
      <c r="O506" s="195"/>
      <c r="P506" s="195"/>
      <c r="Q506" s="195"/>
      <c r="R506" s="195"/>
      <c r="S506" s="195"/>
      <c r="T506" s="196"/>
      <c r="AT506" s="191" t="s">
        <v>156</v>
      </c>
      <c r="AU506" s="191" t="s">
        <v>82</v>
      </c>
      <c r="AV506" s="11" t="s">
        <v>80</v>
      </c>
      <c r="AW506" s="11" t="s">
        <v>35</v>
      </c>
      <c r="AX506" s="11" t="s">
        <v>72</v>
      </c>
      <c r="AY506" s="191" t="s">
        <v>144</v>
      </c>
    </row>
    <row r="507" spans="2:65" s="12" customFormat="1">
      <c r="B507" s="197"/>
      <c r="D507" s="186" t="s">
        <v>156</v>
      </c>
      <c r="E507" s="198" t="s">
        <v>5</v>
      </c>
      <c r="F507" s="199" t="s">
        <v>409</v>
      </c>
      <c r="H507" s="200">
        <v>55.061999999999998</v>
      </c>
      <c r="I507" s="201"/>
      <c r="L507" s="197"/>
      <c r="M507" s="202"/>
      <c r="N507" s="203"/>
      <c r="O507" s="203"/>
      <c r="P507" s="203"/>
      <c r="Q507" s="203"/>
      <c r="R507" s="203"/>
      <c r="S507" s="203"/>
      <c r="T507" s="204"/>
      <c r="AT507" s="198" t="s">
        <v>156</v>
      </c>
      <c r="AU507" s="198" t="s">
        <v>82</v>
      </c>
      <c r="AV507" s="12" t="s">
        <v>82</v>
      </c>
      <c r="AW507" s="12" t="s">
        <v>35</v>
      </c>
      <c r="AX507" s="12" t="s">
        <v>72</v>
      </c>
      <c r="AY507" s="198" t="s">
        <v>144</v>
      </c>
    </row>
    <row r="508" spans="2:65" s="12" customFormat="1">
      <c r="B508" s="197"/>
      <c r="D508" s="186" t="s">
        <v>156</v>
      </c>
      <c r="E508" s="198" t="s">
        <v>5</v>
      </c>
      <c r="F508" s="199" t="s">
        <v>410</v>
      </c>
      <c r="H508" s="200">
        <v>11.63</v>
      </c>
      <c r="I508" s="201"/>
      <c r="L508" s="197"/>
      <c r="M508" s="202"/>
      <c r="N508" s="203"/>
      <c r="O508" s="203"/>
      <c r="P508" s="203"/>
      <c r="Q508" s="203"/>
      <c r="R508" s="203"/>
      <c r="S508" s="203"/>
      <c r="T508" s="204"/>
      <c r="AT508" s="198" t="s">
        <v>156</v>
      </c>
      <c r="AU508" s="198" t="s">
        <v>82</v>
      </c>
      <c r="AV508" s="12" t="s">
        <v>82</v>
      </c>
      <c r="AW508" s="12" t="s">
        <v>35</v>
      </c>
      <c r="AX508" s="12" t="s">
        <v>72</v>
      </c>
      <c r="AY508" s="198" t="s">
        <v>144</v>
      </c>
    </row>
    <row r="509" spans="2:65" s="13" customFormat="1">
      <c r="B509" s="205"/>
      <c r="D509" s="186" t="s">
        <v>156</v>
      </c>
      <c r="E509" s="206" t="s">
        <v>5</v>
      </c>
      <c r="F509" s="207" t="s">
        <v>160</v>
      </c>
      <c r="H509" s="208">
        <v>66.691999999999993</v>
      </c>
      <c r="I509" s="209"/>
      <c r="L509" s="205"/>
      <c r="M509" s="210"/>
      <c r="N509" s="211"/>
      <c r="O509" s="211"/>
      <c r="P509" s="211"/>
      <c r="Q509" s="211"/>
      <c r="R509" s="211"/>
      <c r="S509" s="211"/>
      <c r="T509" s="212"/>
      <c r="AT509" s="206" t="s">
        <v>156</v>
      </c>
      <c r="AU509" s="206" t="s">
        <v>82</v>
      </c>
      <c r="AV509" s="13" t="s">
        <v>152</v>
      </c>
      <c r="AW509" s="13" t="s">
        <v>35</v>
      </c>
      <c r="AX509" s="13" t="s">
        <v>80</v>
      </c>
      <c r="AY509" s="206" t="s">
        <v>144</v>
      </c>
    </row>
    <row r="510" spans="2:65" s="1" customFormat="1" ht="25.5" customHeight="1">
      <c r="B510" s="173"/>
      <c r="C510" s="174" t="s">
        <v>411</v>
      </c>
      <c r="D510" s="174" t="s">
        <v>147</v>
      </c>
      <c r="E510" s="175" t="s">
        <v>412</v>
      </c>
      <c r="F510" s="176" t="s">
        <v>413</v>
      </c>
      <c r="G510" s="177" t="s">
        <v>150</v>
      </c>
      <c r="H510" s="178">
        <v>66.691999999999993</v>
      </c>
      <c r="I510" s="179"/>
      <c r="J510" s="180">
        <f>ROUND(I510*H510,2)</f>
        <v>0</v>
      </c>
      <c r="K510" s="176" t="s">
        <v>151</v>
      </c>
      <c r="L510" s="41"/>
      <c r="M510" s="181" t="s">
        <v>5</v>
      </c>
      <c r="N510" s="182" t="s">
        <v>43</v>
      </c>
      <c r="O510" s="42"/>
      <c r="P510" s="183">
        <f>O510*H510</f>
        <v>0</v>
      </c>
      <c r="Q510" s="183">
        <v>2.5250000000000002E-2</v>
      </c>
      <c r="R510" s="183">
        <f>Q510*H510</f>
        <v>1.6839729999999999</v>
      </c>
      <c r="S510" s="183">
        <v>0</v>
      </c>
      <c r="T510" s="184">
        <f>S510*H510</f>
        <v>0</v>
      </c>
      <c r="AR510" s="24" t="s">
        <v>152</v>
      </c>
      <c r="AT510" s="24" t="s">
        <v>147</v>
      </c>
      <c r="AU510" s="24" t="s">
        <v>82</v>
      </c>
      <c r="AY510" s="24" t="s">
        <v>144</v>
      </c>
      <c r="BE510" s="185">
        <f>IF(N510="základní",J510,0)</f>
        <v>0</v>
      </c>
      <c r="BF510" s="185">
        <f>IF(N510="snížená",J510,0)</f>
        <v>0</v>
      </c>
      <c r="BG510" s="185">
        <f>IF(N510="zákl. přenesená",J510,0)</f>
        <v>0</v>
      </c>
      <c r="BH510" s="185">
        <f>IF(N510="sníž. přenesená",J510,0)</f>
        <v>0</v>
      </c>
      <c r="BI510" s="185">
        <f>IF(N510="nulová",J510,0)</f>
        <v>0</v>
      </c>
      <c r="BJ510" s="24" t="s">
        <v>80</v>
      </c>
      <c r="BK510" s="185">
        <f>ROUND(I510*H510,2)</f>
        <v>0</v>
      </c>
      <c r="BL510" s="24" t="s">
        <v>152</v>
      </c>
      <c r="BM510" s="24" t="s">
        <v>414</v>
      </c>
    </row>
    <row r="511" spans="2:65" s="1" customFormat="1" ht="16.5" customHeight="1">
      <c r="B511" s="173"/>
      <c r="C511" s="174" t="s">
        <v>415</v>
      </c>
      <c r="D511" s="174" t="s">
        <v>147</v>
      </c>
      <c r="E511" s="175" t="s">
        <v>416</v>
      </c>
      <c r="F511" s="176" t="s">
        <v>417</v>
      </c>
      <c r="G511" s="177" t="s">
        <v>184</v>
      </c>
      <c r="H511" s="178">
        <v>22.11</v>
      </c>
      <c r="I511" s="179"/>
      <c r="J511" s="180">
        <f>ROUND(I511*H511,2)</f>
        <v>0</v>
      </c>
      <c r="K511" s="176" t="s">
        <v>151</v>
      </c>
      <c r="L511" s="41"/>
      <c r="M511" s="181" t="s">
        <v>5</v>
      </c>
      <c r="N511" s="182" t="s">
        <v>43</v>
      </c>
      <c r="O511" s="42"/>
      <c r="P511" s="183">
        <f>O511*H511</f>
        <v>0</v>
      </c>
      <c r="Q511" s="183">
        <v>0.1386</v>
      </c>
      <c r="R511" s="183">
        <f>Q511*H511</f>
        <v>3.0644459999999998</v>
      </c>
      <c r="S511" s="183">
        <v>0</v>
      </c>
      <c r="T511" s="184">
        <f>S511*H511</f>
        <v>0</v>
      </c>
      <c r="AR511" s="24" t="s">
        <v>152</v>
      </c>
      <c r="AT511" s="24" t="s">
        <v>147</v>
      </c>
      <c r="AU511" s="24" t="s">
        <v>82</v>
      </c>
      <c r="AY511" s="24" t="s">
        <v>144</v>
      </c>
      <c r="BE511" s="185">
        <f>IF(N511="základní",J511,0)</f>
        <v>0</v>
      </c>
      <c r="BF511" s="185">
        <f>IF(N511="snížená",J511,0)</f>
        <v>0</v>
      </c>
      <c r="BG511" s="185">
        <f>IF(N511="zákl. přenesená",J511,0)</f>
        <v>0</v>
      </c>
      <c r="BH511" s="185">
        <f>IF(N511="sníž. přenesená",J511,0)</f>
        <v>0</v>
      </c>
      <c r="BI511" s="185">
        <f>IF(N511="nulová",J511,0)</f>
        <v>0</v>
      </c>
      <c r="BJ511" s="24" t="s">
        <v>80</v>
      </c>
      <c r="BK511" s="185">
        <f>ROUND(I511*H511,2)</f>
        <v>0</v>
      </c>
      <c r="BL511" s="24" t="s">
        <v>152</v>
      </c>
      <c r="BM511" s="24" t="s">
        <v>418</v>
      </c>
    </row>
    <row r="512" spans="2:65" s="1" customFormat="1" ht="27">
      <c r="B512" s="41"/>
      <c r="D512" s="186" t="s">
        <v>154</v>
      </c>
      <c r="F512" s="187" t="s">
        <v>419</v>
      </c>
      <c r="I512" s="188"/>
      <c r="L512" s="41"/>
      <c r="M512" s="189"/>
      <c r="N512" s="42"/>
      <c r="O512" s="42"/>
      <c r="P512" s="42"/>
      <c r="Q512" s="42"/>
      <c r="R512" s="42"/>
      <c r="S512" s="42"/>
      <c r="T512" s="70"/>
      <c r="AT512" s="24" t="s">
        <v>154</v>
      </c>
      <c r="AU512" s="24" t="s">
        <v>82</v>
      </c>
    </row>
    <row r="513" spans="2:65" s="11" customFormat="1">
      <c r="B513" s="190"/>
      <c r="D513" s="186" t="s">
        <v>156</v>
      </c>
      <c r="E513" s="191" t="s">
        <v>5</v>
      </c>
      <c r="F513" s="192" t="s">
        <v>157</v>
      </c>
      <c r="H513" s="191" t="s">
        <v>5</v>
      </c>
      <c r="I513" s="193"/>
      <c r="L513" s="190"/>
      <c r="M513" s="194"/>
      <c r="N513" s="195"/>
      <c r="O513" s="195"/>
      <c r="P513" s="195"/>
      <c r="Q513" s="195"/>
      <c r="R513" s="195"/>
      <c r="S513" s="195"/>
      <c r="T513" s="196"/>
      <c r="AT513" s="191" t="s">
        <v>156</v>
      </c>
      <c r="AU513" s="191" t="s">
        <v>82</v>
      </c>
      <c r="AV513" s="11" t="s">
        <v>80</v>
      </c>
      <c r="AW513" s="11" t="s">
        <v>35</v>
      </c>
      <c r="AX513" s="11" t="s">
        <v>72</v>
      </c>
      <c r="AY513" s="191" t="s">
        <v>144</v>
      </c>
    </row>
    <row r="514" spans="2:65" s="11" customFormat="1">
      <c r="B514" s="190"/>
      <c r="D514" s="186" t="s">
        <v>156</v>
      </c>
      <c r="E514" s="191" t="s">
        <v>5</v>
      </c>
      <c r="F514" s="192" t="s">
        <v>158</v>
      </c>
      <c r="H514" s="191" t="s">
        <v>5</v>
      </c>
      <c r="I514" s="193"/>
      <c r="L514" s="190"/>
      <c r="M514" s="194"/>
      <c r="N514" s="195"/>
      <c r="O514" s="195"/>
      <c r="P514" s="195"/>
      <c r="Q514" s="195"/>
      <c r="R514" s="195"/>
      <c r="S514" s="195"/>
      <c r="T514" s="196"/>
      <c r="AT514" s="191" t="s">
        <v>156</v>
      </c>
      <c r="AU514" s="191" t="s">
        <v>82</v>
      </c>
      <c r="AV514" s="11" t="s">
        <v>80</v>
      </c>
      <c r="AW514" s="11" t="s">
        <v>35</v>
      </c>
      <c r="AX514" s="11" t="s">
        <v>72</v>
      </c>
      <c r="AY514" s="191" t="s">
        <v>144</v>
      </c>
    </row>
    <row r="515" spans="2:65" s="11" customFormat="1">
      <c r="B515" s="190"/>
      <c r="D515" s="186" t="s">
        <v>156</v>
      </c>
      <c r="E515" s="191" t="s">
        <v>5</v>
      </c>
      <c r="F515" s="192" t="s">
        <v>224</v>
      </c>
      <c r="H515" s="191" t="s">
        <v>5</v>
      </c>
      <c r="I515" s="193"/>
      <c r="L515" s="190"/>
      <c r="M515" s="194"/>
      <c r="N515" s="195"/>
      <c r="O515" s="195"/>
      <c r="P515" s="195"/>
      <c r="Q515" s="195"/>
      <c r="R515" s="195"/>
      <c r="S515" s="195"/>
      <c r="T515" s="196"/>
      <c r="AT515" s="191" t="s">
        <v>156</v>
      </c>
      <c r="AU515" s="191" t="s">
        <v>82</v>
      </c>
      <c r="AV515" s="11" t="s">
        <v>80</v>
      </c>
      <c r="AW515" s="11" t="s">
        <v>35</v>
      </c>
      <c r="AX515" s="11" t="s">
        <v>72</v>
      </c>
      <c r="AY515" s="191" t="s">
        <v>144</v>
      </c>
    </row>
    <row r="516" spans="2:65" s="11" customFormat="1">
      <c r="B516" s="190"/>
      <c r="D516" s="186" t="s">
        <v>156</v>
      </c>
      <c r="E516" s="191" t="s">
        <v>5</v>
      </c>
      <c r="F516" s="192" t="s">
        <v>420</v>
      </c>
      <c r="H516" s="191" t="s">
        <v>5</v>
      </c>
      <c r="I516" s="193"/>
      <c r="L516" s="190"/>
      <c r="M516" s="194"/>
      <c r="N516" s="195"/>
      <c r="O516" s="195"/>
      <c r="P516" s="195"/>
      <c r="Q516" s="195"/>
      <c r="R516" s="195"/>
      <c r="S516" s="195"/>
      <c r="T516" s="196"/>
      <c r="AT516" s="191" t="s">
        <v>156</v>
      </c>
      <c r="AU516" s="191" t="s">
        <v>82</v>
      </c>
      <c r="AV516" s="11" t="s">
        <v>80</v>
      </c>
      <c r="AW516" s="11" t="s">
        <v>35</v>
      </c>
      <c r="AX516" s="11" t="s">
        <v>72</v>
      </c>
      <c r="AY516" s="191" t="s">
        <v>144</v>
      </c>
    </row>
    <row r="517" spans="2:65" s="12" customFormat="1">
      <c r="B517" s="197"/>
      <c r="D517" s="186" t="s">
        <v>156</v>
      </c>
      <c r="E517" s="198" t="s">
        <v>5</v>
      </c>
      <c r="F517" s="199" t="s">
        <v>421</v>
      </c>
      <c r="H517" s="200">
        <v>12.91</v>
      </c>
      <c r="I517" s="201"/>
      <c r="L517" s="197"/>
      <c r="M517" s="202"/>
      <c r="N517" s="203"/>
      <c r="O517" s="203"/>
      <c r="P517" s="203"/>
      <c r="Q517" s="203"/>
      <c r="R517" s="203"/>
      <c r="S517" s="203"/>
      <c r="T517" s="204"/>
      <c r="AT517" s="198" t="s">
        <v>156</v>
      </c>
      <c r="AU517" s="198" t="s">
        <v>82</v>
      </c>
      <c r="AV517" s="12" t="s">
        <v>82</v>
      </c>
      <c r="AW517" s="12" t="s">
        <v>35</v>
      </c>
      <c r="AX517" s="12" t="s">
        <v>72</v>
      </c>
      <c r="AY517" s="198" t="s">
        <v>144</v>
      </c>
    </row>
    <row r="518" spans="2:65" s="12" customFormat="1">
      <c r="B518" s="197"/>
      <c r="D518" s="186" t="s">
        <v>156</v>
      </c>
      <c r="E518" s="198" t="s">
        <v>5</v>
      </c>
      <c r="F518" s="199" t="s">
        <v>422</v>
      </c>
      <c r="H518" s="200">
        <v>2.91</v>
      </c>
      <c r="I518" s="201"/>
      <c r="L518" s="197"/>
      <c r="M518" s="202"/>
      <c r="N518" s="203"/>
      <c r="O518" s="203"/>
      <c r="P518" s="203"/>
      <c r="Q518" s="203"/>
      <c r="R518" s="203"/>
      <c r="S518" s="203"/>
      <c r="T518" s="204"/>
      <c r="AT518" s="198" t="s">
        <v>156</v>
      </c>
      <c r="AU518" s="198" t="s">
        <v>82</v>
      </c>
      <c r="AV518" s="12" t="s">
        <v>82</v>
      </c>
      <c r="AW518" s="12" t="s">
        <v>35</v>
      </c>
      <c r="AX518" s="12" t="s">
        <v>72</v>
      </c>
      <c r="AY518" s="198" t="s">
        <v>144</v>
      </c>
    </row>
    <row r="519" spans="2:65" s="12" customFormat="1">
      <c r="B519" s="197"/>
      <c r="D519" s="186" t="s">
        <v>156</v>
      </c>
      <c r="E519" s="198" t="s">
        <v>5</v>
      </c>
      <c r="F519" s="199" t="s">
        <v>423</v>
      </c>
      <c r="H519" s="200">
        <v>1.82</v>
      </c>
      <c r="I519" s="201"/>
      <c r="L519" s="197"/>
      <c r="M519" s="202"/>
      <c r="N519" s="203"/>
      <c r="O519" s="203"/>
      <c r="P519" s="203"/>
      <c r="Q519" s="203"/>
      <c r="R519" s="203"/>
      <c r="S519" s="203"/>
      <c r="T519" s="204"/>
      <c r="AT519" s="198" t="s">
        <v>156</v>
      </c>
      <c r="AU519" s="198" t="s">
        <v>82</v>
      </c>
      <c r="AV519" s="12" t="s">
        <v>82</v>
      </c>
      <c r="AW519" s="12" t="s">
        <v>35</v>
      </c>
      <c r="AX519" s="12" t="s">
        <v>72</v>
      </c>
      <c r="AY519" s="198" t="s">
        <v>144</v>
      </c>
    </row>
    <row r="520" spans="2:65" s="12" customFormat="1">
      <c r="B520" s="197"/>
      <c r="D520" s="186" t="s">
        <v>156</v>
      </c>
      <c r="E520" s="198" t="s">
        <v>5</v>
      </c>
      <c r="F520" s="199" t="s">
        <v>424</v>
      </c>
      <c r="H520" s="200">
        <v>1.49</v>
      </c>
      <c r="I520" s="201"/>
      <c r="L520" s="197"/>
      <c r="M520" s="202"/>
      <c r="N520" s="203"/>
      <c r="O520" s="203"/>
      <c r="P520" s="203"/>
      <c r="Q520" s="203"/>
      <c r="R520" s="203"/>
      <c r="S520" s="203"/>
      <c r="T520" s="204"/>
      <c r="AT520" s="198" t="s">
        <v>156</v>
      </c>
      <c r="AU520" s="198" t="s">
        <v>82</v>
      </c>
      <c r="AV520" s="12" t="s">
        <v>82</v>
      </c>
      <c r="AW520" s="12" t="s">
        <v>35</v>
      </c>
      <c r="AX520" s="12" t="s">
        <v>72</v>
      </c>
      <c r="AY520" s="198" t="s">
        <v>144</v>
      </c>
    </row>
    <row r="521" spans="2:65" s="12" customFormat="1">
      <c r="B521" s="197"/>
      <c r="D521" s="186" t="s">
        <v>156</v>
      </c>
      <c r="E521" s="198" t="s">
        <v>5</v>
      </c>
      <c r="F521" s="199" t="s">
        <v>425</v>
      </c>
      <c r="H521" s="200">
        <v>1.49</v>
      </c>
      <c r="I521" s="201"/>
      <c r="L521" s="197"/>
      <c r="M521" s="202"/>
      <c r="N521" s="203"/>
      <c r="O521" s="203"/>
      <c r="P521" s="203"/>
      <c r="Q521" s="203"/>
      <c r="R521" s="203"/>
      <c r="S521" s="203"/>
      <c r="T521" s="204"/>
      <c r="AT521" s="198" t="s">
        <v>156</v>
      </c>
      <c r="AU521" s="198" t="s">
        <v>82</v>
      </c>
      <c r="AV521" s="12" t="s">
        <v>82</v>
      </c>
      <c r="AW521" s="12" t="s">
        <v>35</v>
      </c>
      <c r="AX521" s="12" t="s">
        <v>72</v>
      </c>
      <c r="AY521" s="198" t="s">
        <v>144</v>
      </c>
    </row>
    <row r="522" spans="2:65" s="12" customFormat="1">
      <c r="B522" s="197"/>
      <c r="D522" s="186" t="s">
        <v>156</v>
      </c>
      <c r="E522" s="198" t="s">
        <v>5</v>
      </c>
      <c r="F522" s="199" t="s">
        <v>426</v>
      </c>
      <c r="H522" s="200">
        <v>1.49</v>
      </c>
      <c r="I522" s="201"/>
      <c r="L522" s="197"/>
      <c r="M522" s="202"/>
      <c r="N522" s="203"/>
      <c r="O522" s="203"/>
      <c r="P522" s="203"/>
      <c r="Q522" s="203"/>
      <c r="R522" s="203"/>
      <c r="S522" s="203"/>
      <c r="T522" s="204"/>
      <c r="AT522" s="198" t="s">
        <v>156</v>
      </c>
      <c r="AU522" s="198" t="s">
        <v>82</v>
      </c>
      <c r="AV522" s="12" t="s">
        <v>82</v>
      </c>
      <c r="AW522" s="12" t="s">
        <v>35</v>
      </c>
      <c r="AX522" s="12" t="s">
        <v>72</v>
      </c>
      <c r="AY522" s="198" t="s">
        <v>144</v>
      </c>
    </row>
    <row r="523" spans="2:65" s="13" customFormat="1">
      <c r="B523" s="205"/>
      <c r="D523" s="186" t="s">
        <v>156</v>
      </c>
      <c r="E523" s="206" t="s">
        <v>5</v>
      </c>
      <c r="F523" s="207" t="s">
        <v>160</v>
      </c>
      <c r="H523" s="208">
        <v>22.11</v>
      </c>
      <c r="I523" s="209"/>
      <c r="L523" s="205"/>
      <c r="M523" s="210"/>
      <c r="N523" s="211"/>
      <c r="O523" s="211"/>
      <c r="P523" s="211"/>
      <c r="Q523" s="211"/>
      <c r="R523" s="211"/>
      <c r="S523" s="211"/>
      <c r="T523" s="212"/>
      <c r="AT523" s="206" t="s">
        <v>156</v>
      </c>
      <c r="AU523" s="206" t="s">
        <v>82</v>
      </c>
      <c r="AV523" s="13" t="s">
        <v>152</v>
      </c>
      <c r="AW523" s="13" t="s">
        <v>35</v>
      </c>
      <c r="AX523" s="13" t="s">
        <v>80</v>
      </c>
      <c r="AY523" s="206" t="s">
        <v>144</v>
      </c>
    </row>
    <row r="524" spans="2:65" s="1" customFormat="1" ht="16.5" customHeight="1">
      <c r="B524" s="173"/>
      <c r="C524" s="174" t="s">
        <v>427</v>
      </c>
      <c r="D524" s="174" t="s">
        <v>147</v>
      </c>
      <c r="E524" s="175" t="s">
        <v>428</v>
      </c>
      <c r="F524" s="176" t="s">
        <v>429</v>
      </c>
      <c r="G524" s="177" t="s">
        <v>184</v>
      </c>
      <c r="H524" s="178">
        <v>22.11</v>
      </c>
      <c r="I524" s="179"/>
      <c r="J524" s="180">
        <f>ROUND(I524*H524,2)</f>
        <v>0</v>
      </c>
      <c r="K524" s="176" t="s">
        <v>151</v>
      </c>
      <c r="L524" s="41"/>
      <c r="M524" s="181" t="s">
        <v>5</v>
      </c>
      <c r="N524" s="182" t="s">
        <v>43</v>
      </c>
      <c r="O524" s="42"/>
      <c r="P524" s="183">
        <f>O524*H524</f>
        <v>0</v>
      </c>
      <c r="Q524" s="183">
        <v>1.2E-4</v>
      </c>
      <c r="R524" s="183">
        <f>Q524*H524</f>
        <v>2.6532000000000001E-3</v>
      </c>
      <c r="S524" s="183">
        <v>0</v>
      </c>
      <c r="T524" s="184">
        <f>S524*H524</f>
        <v>0</v>
      </c>
      <c r="AR524" s="24" t="s">
        <v>152</v>
      </c>
      <c r="AT524" s="24" t="s">
        <v>147</v>
      </c>
      <c r="AU524" s="24" t="s">
        <v>82</v>
      </c>
      <c r="AY524" s="24" t="s">
        <v>144</v>
      </c>
      <c r="BE524" s="185">
        <f>IF(N524="základní",J524,0)</f>
        <v>0</v>
      </c>
      <c r="BF524" s="185">
        <f>IF(N524="snížená",J524,0)</f>
        <v>0</v>
      </c>
      <c r="BG524" s="185">
        <f>IF(N524="zákl. přenesená",J524,0)</f>
        <v>0</v>
      </c>
      <c r="BH524" s="185">
        <f>IF(N524="sníž. přenesená",J524,0)</f>
        <v>0</v>
      </c>
      <c r="BI524" s="185">
        <f>IF(N524="nulová",J524,0)</f>
        <v>0</v>
      </c>
      <c r="BJ524" s="24" t="s">
        <v>80</v>
      </c>
      <c r="BK524" s="185">
        <f>ROUND(I524*H524,2)</f>
        <v>0</v>
      </c>
      <c r="BL524" s="24" t="s">
        <v>152</v>
      </c>
      <c r="BM524" s="24" t="s">
        <v>430</v>
      </c>
    </row>
    <row r="525" spans="2:65" s="11" customFormat="1">
      <c r="B525" s="190"/>
      <c r="D525" s="186" t="s">
        <v>156</v>
      </c>
      <c r="E525" s="191" t="s">
        <v>5</v>
      </c>
      <c r="F525" s="192" t="s">
        <v>157</v>
      </c>
      <c r="H525" s="191" t="s">
        <v>5</v>
      </c>
      <c r="I525" s="193"/>
      <c r="L525" s="190"/>
      <c r="M525" s="194"/>
      <c r="N525" s="195"/>
      <c r="O525" s="195"/>
      <c r="P525" s="195"/>
      <c r="Q525" s="195"/>
      <c r="R525" s="195"/>
      <c r="S525" s="195"/>
      <c r="T525" s="196"/>
      <c r="AT525" s="191" t="s">
        <v>156</v>
      </c>
      <c r="AU525" s="191" t="s">
        <v>82</v>
      </c>
      <c r="AV525" s="11" t="s">
        <v>80</v>
      </c>
      <c r="AW525" s="11" t="s">
        <v>35</v>
      </c>
      <c r="AX525" s="11" t="s">
        <v>72</v>
      </c>
      <c r="AY525" s="191" t="s">
        <v>144</v>
      </c>
    </row>
    <row r="526" spans="2:65" s="11" customFormat="1">
      <c r="B526" s="190"/>
      <c r="D526" s="186" t="s">
        <v>156</v>
      </c>
      <c r="E526" s="191" t="s">
        <v>5</v>
      </c>
      <c r="F526" s="192" t="s">
        <v>158</v>
      </c>
      <c r="H526" s="191" t="s">
        <v>5</v>
      </c>
      <c r="I526" s="193"/>
      <c r="L526" s="190"/>
      <c r="M526" s="194"/>
      <c r="N526" s="195"/>
      <c r="O526" s="195"/>
      <c r="P526" s="195"/>
      <c r="Q526" s="195"/>
      <c r="R526" s="195"/>
      <c r="S526" s="195"/>
      <c r="T526" s="196"/>
      <c r="AT526" s="191" t="s">
        <v>156</v>
      </c>
      <c r="AU526" s="191" t="s">
        <v>82</v>
      </c>
      <c r="AV526" s="11" t="s">
        <v>80</v>
      </c>
      <c r="AW526" s="11" t="s">
        <v>35</v>
      </c>
      <c r="AX526" s="11" t="s">
        <v>72</v>
      </c>
      <c r="AY526" s="191" t="s">
        <v>144</v>
      </c>
    </row>
    <row r="527" spans="2:65" s="11" customFormat="1">
      <c r="B527" s="190"/>
      <c r="D527" s="186" t="s">
        <v>156</v>
      </c>
      <c r="E527" s="191" t="s">
        <v>5</v>
      </c>
      <c r="F527" s="192" t="s">
        <v>224</v>
      </c>
      <c r="H527" s="191" t="s">
        <v>5</v>
      </c>
      <c r="I527" s="193"/>
      <c r="L527" s="190"/>
      <c r="M527" s="194"/>
      <c r="N527" s="195"/>
      <c r="O527" s="195"/>
      <c r="P527" s="195"/>
      <c r="Q527" s="195"/>
      <c r="R527" s="195"/>
      <c r="S527" s="195"/>
      <c r="T527" s="196"/>
      <c r="AT527" s="191" t="s">
        <v>156</v>
      </c>
      <c r="AU527" s="191" t="s">
        <v>82</v>
      </c>
      <c r="AV527" s="11" t="s">
        <v>80</v>
      </c>
      <c r="AW527" s="11" t="s">
        <v>35</v>
      </c>
      <c r="AX527" s="11" t="s">
        <v>72</v>
      </c>
      <c r="AY527" s="191" t="s">
        <v>144</v>
      </c>
    </row>
    <row r="528" spans="2:65" s="11" customFormat="1">
      <c r="B528" s="190"/>
      <c r="D528" s="186" t="s">
        <v>156</v>
      </c>
      <c r="E528" s="191" t="s">
        <v>5</v>
      </c>
      <c r="F528" s="192" t="s">
        <v>420</v>
      </c>
      <c r="H528" s="191" t="s">
        <v>5</v>
      </c>
      <c r="I528" s="193"/>
      <c r="L528" s="190"/>
      <c r="M528" s="194"/>
      <c r="N528" s="195"/>
      <c r="O528" s="195"/>
      <c r="P528" s="195"/>
      <c r="Q528" s="195"/>
      <c r="R528" s="195"/>
      <c r="S528" s="195"/>
      <c r="T528" s="196"/>
      <c r="AT528" s="191" t="s">
        <v>156</v>
      </c>
      <c r="AU528" s="191" t="s">
        <v>82</v>
      </c>
      <c r="AV528" s="11" t="s">
        <v>80</v>
      </c>
      <c r="AW528" s="11" t="s">
        <v>35</v>
      </c>
      <c r="AX528" s="11" t="s">
        <v>72</v>
      </c>
      <c r="AY528" s="191" t="s">
        <v>144</v>
      </c>
    </row>
    <row r="529" spans="2:65" s="12" customFormat="1">
      <c r="B529" s="197"/>
      <c r="D529" s="186" t="s">
        <v>156</v>
      </c>
      <c r="E529" s="198" t="s">
        <v>5</v>
      </c>
      <c r="F529" s="199" t="s">
        <v>421</v>
      </c>
      <c r="H529" s="200">
        <v>12.91</v>
      </c>
      <c r="I529" s="201"/>
      <c r="L529" s="197"/>
      <c r="M529" s="202"/>
      <c r="N529" s="203"/>
      <c r="O529" s="203"/>
      <c r="P529" s="203"/>
      <c r="Q529" s="203"/>
      <c r="R529" s="203"/>
      <c r="S529" s="203"/>
      <c r="T529" s="204"/>
      <c r="AT529" s="198" t="s">
        <v>156</v>
      </c>
      <c r="AU529" s="198" t="s">
        <v>82</v>
      </c>
      <c r="AV529" s="12" t="s">
        <v>82</v>
      </c>
      <c r="AW529" s="12" t="s">
        <v>35</v>
      </c>
      <c r="AX529" s="12" t="s">
        <v>72</v>
      </c>
      <c r="AY529" s="198" t="s">
        <v>144</v>
      </c>
    </row>
    <row r="530" spans="2:65" s="12" customFormat="1">
      <c r="B530" s="197"/>
      <c r="D530" s="186" t="s">
        <v>156</v>
      </c>
      <c r="E530" s="198" t="s">
        <v>5</v>
      </c>
      <c r="F530" s="199" t="s">
        <v>422</v>
      </c>
      <c r="H530" s="200">
        <v>2.91</v>
      </c>
      <c r="I530" s="201"/>
      <c r="L530" s="197"/>
      <c r="M530" s="202"/>
      <c r="N530" s="203"/>
      <c r="O530" s="203"/>
      <c r="P530" s="203"/>
      <c r="Q530" s="203"/>
      <c r="R530" s="203"/>
      <c r="S530" s="203"/>
      <c r="T530" s="204"/>
      <c r="AT530" s="198" t="s">
        <v>156</v>
      </c>
      <c r="AU530" s="198" t="s">
        <v>82</v>
      </c>
      <c r="AV530" s="12" t="s">
        <v>82</v>
      </c>
      <c r="AW530" s="12" t="s">
        <v>35</v>
      </c>
      <c r="AX530" s="12" t="s">
        <v>72</v>
      </c>
      <c r="AY530" s="198" t="s">
        <v>144</v>
      </c>
    </row>
    <row r="531" spans="2:65" s="12" customFormat="1">
      <c r="B531" s="197"/>
      <c r="D531" s="186" t="s">
        <v>156</v>
      </c>
      <c r="E531" s="198" t="s">
        <v>5</v>
      </c>
      <c r="F531" s="199" t="s">
        <v>423</v>
      </c>
      <c r="H531" s="200">
        <v>1.82</v>
      </c>
      <c r="I531" s="201"/>
      <c r="L531" s="197"/>
      <c r="M531" s="202"/>
      <c r="N531" s="203"/>
      <c r="O531" s="203"/>
      <c r="P531" s="203"/>
      <c r="Q531" s="203"/>
      <c r="R531" s="203"/>
      <c r="S531" s="203"/>
      <c r="T531" s="204"/>
      <c r="AT531" s="198" t="s">
        <v>156</v>
      </c>
      <c r="AU531" s="198" t="s">
        <v>82</v>
      </c>
      <c r="AV531" s="12" t="s">
        <v>82</v>
      </c>
      <c r="AW531" s="12" t="s">
        <v>35</v>
      </c>
      <c r="AX531" s="12" t="s">
        <v>72</v>
      </c>
      <c r="AY531" s="198" t="s">
        <v>144</v>
      </c>
    </row>
    <row r="532" spans="2:65" s="12" customFormat="1">
      <c r="B532" s="197"/>
      <c r="D532" s="186" t="s">
        <v>156</v>
      </c>
      <c r="E532" s="198" t="s">
        <v>5</v>
      </c>
      <c r="F532" s="199" t="s">
        <v>424</v>
      </c>
      <c r="H532" s="200">
        <v>1.49</v>
      </c>
      <c r="I532" s="201"/>
      <c r="L532" s="197"/>
      <c r="M532" s="202"/>
      <c r="N532" s="203"/>
      <c r="O532" s="203"/>
      <c r="P532" s="203"/>
      <c r="Q532" s="203"/>
      <c r="R532" s="203"/>
      <c r="S532" s="203"/>
      <c r="T532" s="204"/>
      <c r="AT532" s="198" t="s">
        <v>156</v>
      </c>
      <c r="AU532" s="198" t="s">
        <v>82</v>
      </c>
      <c r="AV532" s="12" t="s">
        <v>82</v>
      </c>
      <c r="AW532" s="12" t="s">
        <v>35</v>
      </c>
      <c r="AX532" s="12" t="s">
        <v>72</v>
      </c>
      <c r="AY532" s="198" t="s">
        <v>144</v>
      </c>
    </row>
    <row r="533" spans="2:65" s="12" customFormat="1">
      <c r="B533" s="197"/>
      <c r="D533" s="186" t="s">
        <v>156</v>
      </c>
      <c r="E533" s="198" t="s">
        <v>5</v>
      </c>
      <c r="F533" s="199" t="s">
        <v>425</v>
      </c>
      <c r="H533" s="200">
        <v>1.49</v>
      </c>
      <c r="I533" s="201"/>
      <c r="L533" s="197"/>
      <c r="M533" s="202"/>
      <c r="N533" s="203"/>
      <c r="O533" s="203"/>
      <c r="P533" s="203"/>
      <c r="Q533" s="203"/>
      <c r="R533" s="203"/>
      <c r="S533" s="203"/>
      <c r="T533" s="204"/>
      <c r="AT533" s="198" t="s">
        <v>156</v>
      </c>
      <c r="AU533" s="198" t="s">
        <v>82</v>
      </c>
      <c r="AV533" s="12" t="s">
        <v>82</v>
      </c>
      <c r="AW533" s="12" t="s">
        <v>35</v>
      </c>
      <c r="AX533" s="12" t="s">
        <v>72</v>
      </c>
      <c r="AY533" s="198" t="s">
        <v>144</v>
      </c>
    </row>
    <row r="534" spans="2:65" s="12" customFormat="1">
      <c r="B534" s="197"/>
      <c r="D534" s="186" t="s">
        <v>156</v>
      </c>
      <c r="E534" s="198" t="s">
        <v>5</v>
      </c>
      <c r="F534" s="199" t="s">
        <v>426</v>
      </c>
      <c r="H534" s="200">
        <v>1.49</v>
      </c>
      <c r="I534" s="201"/>
      <c r="L534" s="197"/>
      <c r="M534" s="202"/>
      <c r="N534" s="203"/>
      <c r="O534" s="203"/>
      <c r="P534" s="203"/>
      <c r="Q534" s="203"/>
      <c r="R534" s="203"/>
      <c r="S534" s="203"/>
      <c r="T534" s="204"/>
      <c r="AT534" s="198" t="s">
        <v>156</v>
      </c>
      <c r="AU534" s="198" t="s">
        <v>82</v>
      </c>
      <c r="AV534" s="12" t="s">
        <v>82</v>
      </c>
      <c r="AW534" s="12" t="s">
        <v>35</v>
      </c>
      <c r="AX534" s="12" t="s">
        <v>72</v>
      </c>
      <c r="AY534" s="198" t="s">
        <v>144</v>
      </c>
    </row>
    <row r="535" spans="2:65" s="13" customFormat="1">
      <c r="B535" s="205"/>
      <c r="D535" s="186" t="s">
        <v>156</v>
      </c>
      <c r="E535" s="206" t="s">
        <v>5</v>
      </c>
      <c r="F535" s="207" t="s">
        <v>160</v>
      </c>
      <c r="H535" s="208">
        <v>22.11</v>
      </c>
      <c r="I535" s="209"/>
      <c r="L535" s="205"/>
      <c r="M535" s="210"/>
      <c r="N535" s="211"/>
      <c r="O535" s="211"/>
      <c r="P535" s="211"/>
      <c r="Q535" s="211"/>
      <c r="R535" s="211"/>
      <c r="S535" s="211"/>
      <c r="T535" s="212"/>
      <c r="AT535" s="206" t="s">
        <v>156</v>
      </c>
      <c r="AU535" s="206" t="s">
        <v>82</v>
      </c>
      <c r="AV535" s="13" t="s">
        <v>152</v>
      </c>
      <c r="AW535" s="13" t="s">
        <v>35</v>
      </c>
      <c r="AX535" s="13" t="s">
        <v>80</v>
      </c>
      <c r="AY535" s="206" t="s">
        <v>144</v>
      </c>
    </row>
    <row r="536" spans="2:65" s="1" customFormat="1" ht="25.5" customHeight="1">
      <c r="B536" s="173"/>
      <c r="C536" s="174" t="s">
        <v>431</v>
      </c>
      <c r="D536" s="174" t="s">
        <v>147</v>
      </c>
      <c r="E536" s="175" t="s">
        <v>432</v>
      </c>
      <c r="F536" s="176" t="s">
        <v>433</v>
      </c>
      <c r="G536" s="177" t="s">
        <v>184</v>
      </c>
      <c r="H536" s="178">
        <v>635.16</v>
      </c>
      <c r="I536" s="179"/>
      <c r="J536" s="180">
        <f>ROUND(I536*H536,2)</f>
        <v>0</v>
      </c>
      <c r="K536" s="176" t="s">
        <v>151</v>
      </c>
      <c r="L536" s="41"/>
      <c r="M536" s="181" t="s">
        <v>5</v>
      </c>
      <c r="N536" s="182" t="s">
        <v>43</v>
      </c>
      <c r="O536" s="42"/>
      <c r="P536" s="183">
        <f>O536*H536</f>
        <v>0</v>
      </c>
      <c r="Q536" s="183">
        <v>5.2399999999999999E-3</v>
      </c>
      <c r="R536" s="183">
        <f>Q536*H536</f>
        <v>3.3282383999999996</v>
      </c>
      <c r="S536" s="183">
        <v>0</v>
      </c>
      <c r="T536" s="184">
        <f>S536*H536</f>
        <v>0</v>
      </c>
      <c r="AR536" s="24" t="s">
        <v>152</v>
      </c>
      <c r="AT536" s="24" t="s">
        <v>147</v>
      </c>
      <c r="AU536" s="24" t="s">
        <v>82</v>
      </c>
      <c r="AY536" s="24" t="s">
        <v>144</v>
      </c>
      <c r="BE536" s="185">
        <f>IF(N536="základní",J536,0)</f>
        <v>0</v>
      </c>
      <c r="BF536" s="185">
        <f>IF(N536="snížená",J536,0)</f>
        <v>0</v>
      </c>
      <c r="BG536" s="185">
        <f>IF(N536="zákl. přenesená",J536,0)</f>
        <v>0</v>
      </c>
      <c r="BH536" s="185">
        <f>IF(N536="sníž. přenesená",J536,0)</f>
        <v>0</v>
      </c>
      <c r="BI536" s="185">
        <f>IF(N536="nulová",J536,0)</f>
        <v>0</v>
      </c>
      <c r="BJ536" s="24" t="s">
        <v>80</v>
      </c>
      <c r="BK536" s="185">
        <f>ROUND(I536*H536,2)</f>
        <v>0</v>
      </c>
      <c r="BL536" s="24" t="s">
        <v>152</v>
      </c>
      <c r="BM536" s="24" t="s">
        <v>434</v>
      </c>
    </row>
    <row r="537" spans="2:65" s="1" customFormat="1" ht="54">
      <c r="B537" s="41"/>
      <c r="D537" s="186" t="s">
        <v>154</v>
      </c>
      <c r="F537" s="187" t="s">
        <v>435</v>
      </c>
      <c r="I537" s="188"/>
      <c r="L537" s="41"/>
      <c r="M537" s="189"/>
      <c r="N537" s="42"/>
      <c r="O537" s="42"/>
      <c r="P537" s="42"/>
      <c r="Q537" s="42"/>
      <c r="R537" s="42"/>
      <c r="S537" s="42"/>
      <c r="T537" s="70"/>
      <c r="AT537" s="24" t="s">
        <v>154</v>
      </c>
      <c r="AU537" s="24" t="s">
        <v>82</v>
      </c>
    </row>
    <row r="538" spans="2:65" s="11" customFormat="1">
      <c r="B538" s="190"/>
      <c r="D538" s="186" t="s">
        <v>156</v>
      </c>
      <c r="E538" s="191" t="s">
        <v>5</v>
      </c>
      <c r="F538" s="192" t="s">
        <v>157</v>
      </c>
      <c r="H538" s="191" t="s">
        <v>5</v>
      </c>
      <c r="I538" s="193"/>
      <c r="L538" s="190"/>
      <c r="M538" s="194"/>
      <c r="N538" s="195"/>
      <c r="O538" s="195"/>
      <c r="P538" s="195"/>
      <c r="Q538" s="195"/>
      <c r="R538" s="195"/>
      <c r="S538" s="195"/>
      <c r="T538" s="196"/>
      <c r="AT538" s="191" t="s">
        <v>156</v>
      </c>
      <c r="AU538" s="191" t="s">
        <v>82</v>
      </c>
      <c r="AV538" s="11" t="s">
        <v>80</v>
      </c>
      <c r="AW538" s="11" t="s">
        <v>35</v>
      </c>
      <c r="AX538" s="11" t="s">
        <v>72</v>
      </c>
      <c r="AY538" s="191" t="s">
        <v>144</v>
      </c>
    </row>
    <row r="539" spans="2:65" s="11" customFormat="1">
      <c r="B539" s="190"/>
      <c r="D539" s="186" t="s">
        <v>156</v>
      </c>
      <c r="E539" s="191" t="s">
        <v>5</v>
      </c>
      <c r="F539" s="192" t="s">
        <v>158</v>
      </c>
      <c r="H539" s="191" t="s">
        <v>5</v>
      </c>
      <c r="I539" s="193"/>
      <c r="L539" s="190"/>
      <c r="M539" s="194"/>
      <c r="N539" s="195"/>
      <c r="O539" s="195"/>
      <c r="P539" s="195"/>
      <c r="Q539" s="195"/>
      <c r="R539" s="195"/>
      <c r="S539" s="195"/>
      <c r="T539" s="196"/>
      <c r="AT539" s="191" t="s">
        <v>156</v>
      </c>
      <c r="AU539" s="191" t="s">
        <v>82</v>
      </c>
      <c r="AV539" s="11" t="s">
        <v>80</v>
      </c>
      <c r="AW539" s="11" t="s">
        <v>35</v>
      </c>
      <c r="AX539" s="11" t="s">
        <v>72</v>
      </c>
      <c r="AY539" s="191" t="s">
        <v>144</v>
      </c>
    </row>
    <row r="540" spans="2:65" s="11" customFormat="1">
      <c r="B540" s="190"/>
      <c r="D540" s="186" t="s">
        <v>156</v>
      </c>
      <c r="E540" s="191" t="s">
        <v>5</v>
      </c>
      <c r="F540" s="192" t="s">
        <v>224</v>
      </c>
      <c r="H540" s="191" t="s">
        <v>5</v>
      </c>
      <c r="I540" s="193"/>
      <c r="L540" s="190"/>
      <c r="M540" s="194"/>
      <c r="N540" s="195"/>
      <c r="O540" s="195"/>
      <c r="P540" s="195"/>
      <c r="Q540" s="195"/>
      <c r="R540" s="195"/>
      <c r="S540" s="195"/>
      <c r="T540" s="196"/>
      <c r="AT540" s="191" t="s">
        <v>156</v>
      </c>
      <c r="AU540" s="191" t="s">
        <v>82</v>
      </c>
      <c r="AV540" s="11" t="s">
        <v>80</v>
      </c>
      <c r="AW540" s="11" t="s">
        <v>35</v>
      </c>
      <c r="AX540" s="11" t="s">
        <v>72</v>
      </c>
      <c r="AY540" s="191" t="s">
        <v>144</v>
      </c>
    </row>
    <row r="541" spans="2:65" s="12" customFormat="1">
      <c r="B541" s="197"/>
      <c r="D541" s="186" t="s">
        <v>156</v>
      </c>
      <c r="E541" s="198" t="s">
        <v>5</v>
      </c>
      <c r="F541" s="199" t="s">
        <v>436</v>
      </c>
      <c r="H541" s="200">
        <v>524.4</v>
      </c>
      <c r="I541" s="201"/>
      <c r="L541" s="197"/>
      <c r="M541" s="202"/>
      <c r="N541" s="203"/>
      <c r="O541" s="203"/>
      <c r="P541" s="203"/>
      <c r="Q541" s="203"/>
      <c r="R541" s="203"/>
      <c r="S541" s="203"/>
      <c r="T541" s="204"/>
      <c r="AT541" s="198" t="s">
        <v>156</v>
      </c>
      <c r="AU541" s="198" t="s">
        <v>82</v>
      </c>
      <c r="AV541" s="12" t="s">
        <v>82</v>
      </c>
      <c r="AW541" s="12" t="s">
        <v>35</v>
      </c>
      <c r="AX541" s="12" t="s">
        <v>72</v>
      </c>
      <c r="AY541" s="198" t="s">
        <v>144</v>
      </c>
    </row>
    <row r="542" spans="2:65" s="12" customFormat="1">
      <c r="B542" s="197"/>
      <c r="D542" s="186" t="s">
        <v>156</v>
      </c>
      <c r="E542" s="198" t="s">
        <v>5</v>
      </c>
      <c r="F542" s="199" t="s">
        <v>437</v>
      </c>
      <c r="H542" s="200">
        <v>110.76</v>
      </c>
      <c r="I542" s="201"/>
      <c r="L542" s="197"/>
      <c r="M542" s="202"/>
      <c r="N542" s="203"/>
      <c r="O542" s="203"/>
      <c r="P542" s="203"/>
      <c r="Q542" s="203"/>
      <c r="R542" s="203"/>
      <c r="S542" s="203"/>
      <c r="T542" s="204"/>
      <c r="AT542" s="198" t="s">
        <v>156</v>
      </c>
      <c r="AU542" s="198" t="s">
        <v>82</v>
      </c>
      <c r="AV542" s="12" t="s">
        <v>82</v>
      </c>
      <c r="AW542" s="12" t="s">
        <v>35</v>
      </c>
      <c r="AX542" s="12" t="s">
        <v>72</v>
      </c>
      <c r="AY542" s="198" t="s">
        <v>144</v>
      </c>
    </row>
    <row r="543" spans="2:65" s="13" customFormat="1">
      <c r="B543" s="205"/>
      <c r="D543" s="186" t="s">
        <v>156</v>
      </c>
      <c r="E543" s="206" t="s">
        <v>5</v>
      </c>
      <c r="F543" s="207" t="s">
        <v>160</v>
      </c>
      <c r="H543" s="208">
        <v>635.16</v>
      </c>
      <c r="I543" s="209"/>
      <c r="L543" s="205"/>
      <c r="M543" s="210"/>
      <c r="N543" s="211"/>
      <c r="O543" s="211"/>
      <c r="P543" s="211"/>
      <c r="Q543" s="211"/>
      <c r="R543" s="211"/>
      <c r="S543" s="211"/>
      <c r="T543" s="212"/>
      <c r="AT543" s="206" t="s">
        <v>156</v>
      </c>
      <c r="AU543" s="206" t="s">
        <v>82</v>
      </c>
      <c r="AV543" s="13" t="s">
        <v>152</v>
      </c>
      <c r="AW543" s="13" t="s">
        <v>35</v>
      </c>
      <c r="AX543" s="13" t="s">
        <v>80</v>
      </c>
      <c r="AY543" s="206" t="s">
        <v>144</v>
      </c>
    </row>
    <row r="544" spans="2:65" s="1" customFormat="1" ht="16.5" customHeight="1">
      <c r="B544" s="173"/>
      <c r="C544" s="174" t="s">
        <v>438</v>
      </c>
      <c r="D544" s="174" t="s">
        <v>147</v>
      </c>
      <c r="E544" s="175" t="s">
        <v>439</v>
      </c>
      <c r="F544" s="176" t="s">
        <v>440</v>
      </c>
      <c r="G544" s="177" t="s">
        <v>184</v>
      </c>
      <c r="H544" s="178">
        <v>635.16</v>
      </c>
      <c r="I544" s="179"/>
      <c r="J544" s="180">
        <f>ROUND(I544*H544,2)</f>
        <v>0</v>
      </c>
      <c r="K544" s="176" t="s">
        <v>151</v>
      </c>
      <c r="L544" s="41"/>
      <c r="M544" s="181" t="s">
        <v>5</v>
      </c>
      <c r="N544" s="182" t="s">
        <v>43</v>
      </c>
      <c r="O544" s="42"/>
      <c r="P544" s="183">
        <f>O544*H544</f>
        <v>0</v>
      </c>
      <c r="Q544" s="183">
        <v>2.2000000000000001E-4</v>
      </c>
      <c r="R544" s="183">
        <f>Q544*H544</f>
        <v>0.1397352</v>
      </c>
      <c r="S544" s="183">
        <v>0</v>
      </c>
      <c r="T544" s="184">
        <f>S544*H544</f>
        <v>0</v>
      </c>
      <c r="AR544" s="24" t="s">
        <v>152</v>
      </c>
      <c r="AT544" s="24" t="s">
        <v>147</v>
      </c>
      <c r="AU544" s="24" t="s">
        <v>82</v>
      </c>
      <c r="AY544" s="24" t="s">
        <v>144</v>
      </c>
      <c r="BE544" s="185">
        <f>IF(N544="základní",J544,0)</f>
        <v>0</v>
      </c>
      <c r="BF544" s="185">
        <f>IF(N544="snížená",J544,0)</f>
        <v>0</v>
      </c>
      <c r="BG544" s="185">
        <f>IF(N544="zákl. přenesená",J544,0)</f>
        <v>0</v>
      </c>
      <c r="BH544" s="185">
        <f>IF(N544="sníž. přenesená",J544,0)</f>
        <v>0</v>
      </c>
      <c r="BI544" s="185">
        <f>IF(N544="nulová",J544,0)</f>
        <v>0</v>
      </c>
      <c r="BJ544" s="24" t="s">
        <v>80</v>
      </c>
      <c r="BK544" s="185">
        <f>ROUND(I544*H544,2)</f>
        <v>0</v>
      </c>
      <c r="BL544" s="24" t="s">
        <v>152</v>
      </c>
      <c r="BM544" s="24" t="s">
        <v>441</v>
      </c>
    </row>
    <row r="545" spans="2:65" s="11" customFormat="1">
      <c r="B545" s="190"/>
      <c r="D545" s="186" t="s">
        <v>156</v>
      </c>
      <c r="E545" s="191" t="s">
        <v>5</v>
      </c>
      <c r="F545" s="192" t="s">
        <v>157</v>
      </c>
      <c r="H545" s="191" t="s">
        <v>5</v>
      </c>
      <c r="I545" s="193"/>
      <c r="L545" s="190"/>
      <c r="M545" s="194"/>
      <c r="N545" s="195"/>
      <c r="O545" s="195"/>
      <c r="P545" s="195"/>
      <c r="Q545" s="195"/>
      <c r="R545" s="195"/>
      <c r="S545" s="195"/>
      <c r="T545" s="196"/>
      <c r="AT545" s="191" t="s">
        <v>156</v>
      </c>
      <c r="AU545" s="191" t="s">
        <v>82</v>
      </c>
      <c r="AV545" s="11" t="s">
        <v>80</v>
      </c>
      <c r="AW545" s="11" t="s">
        <v>35</v>
      </c>
      <c r="AX545" s="11" t="s">
        <v>72</v>
      </c>
      <c r="AY545" s="191" t="s">
        <v>144</v>
      </c>
    </row>
    <row r="546" spans="2:65" s="11" customFormat="1">
      <c r="B546" s="190"/>
      <c r="D546" s="186" t="s">
        <v>156</v>
      </c>
      <c r="E546" s="191" t="s">
        <v>5</v>
      </c>
      <c r="F546" s="192" t="s">
        <v>158</v>
      </c>
      <c r="H546" s="191" t="s">
        <v>5</v>
      </c>
      <c r="I546" s="193"/>
      <c r="L546" s="190"/>
      <c r="M546" s="194"/>
      <c r="N546" s="195"/>
      <c r="O546" s="195"/>
      <c r="P546" s="195"/>
      <c r="Q546" s="195"/>
      <c r="R546" s="195"/>
      <c r="S546" s="195"/>
      <c r="T546" s="196"/>
      <c r="AT546" s="191" t="s">
        <v>156</v>
      </c>
      <c r="AU546" s="191" t="s">
        <v>82</v>
      </c>
      <c r="AV546" s="11" t="s">
        <v>80</v>
      </c>
      <c r="AW546" s="11" t="s">
        <v>35</v>
      </c>
      <c r="AX546" s="11" t="s">
        <v>72</v>
      </c>
      <c r="AY546" s="191" t="s">
        <v>144</v>
      </c>
    </row>
    <row r="547" spans="2:65" s="11" customFormat="1">
      <c r="B547" s="190"/>
      <c r="D547" s="186" t="s">
        <v>156</v>
      </c>
      <c r="E547" s="191" t="s">
        <v>5</v>
      </c>
      <c r="F547" s="192" t="s">
        <v>224</v>
      </c>
      <c r="H547" s="191" t="s">
        <v>5</v>
      </c>
      <c r="I547" s="193"/>
      <c r="L547" s="190"/>
      <c r="M547" s="194"/>
      <c r="N547" s="195"/>
      <c r="O547" s="195"/>
      <c r="P547" s="195"/>
      <c r="Q547" s="195"/>
      <c r="R547" s="195"/>
      <c r="S547" s="195"/>
      <c r="T547" s="196"/>
      <c r="AT547" s="191" t="s">
        <v>156</v>
      </c>
      <c r="AU547" s="191" t="s">
        <v>82</v>
      </c>
      <c r="AV547" s="11" t="s">
        <v>80</v>
      </c>
      <c r="AW547" s="11" t="s">
        <v>35</v>
      </c>
      <c r="AX547" s="11" t="s">
        <v>72</v>
      </c>
      <c r="AY547" s="191" t="s">
        <v>144</v>
      </c>
    </row>
    <row r="548" spans="2:65" s="12" customFormat="1">
      <c r="B548" s="197"/>
      <c r="D548" s="186" t="s">
        <v>156</v>
      </c>
      <c r="E548" s="198" t="s">
        <v>5</v>
      </c>
      <c r="F548" s="199" t="s">
        <v>436</v>
      </c>
      <c r="H548" s="200">
        <v>524.4</v>
      </c>
      <c r="I548" s="201"/>
      <c r="L548" s="197"/>
      <c r="M548" s="202"/>
      <c r="N548" s="203"/>
      <c r="O548" s="203"/>
      <c r="P548" s="203"/>
      <c r="Q548" s="203"/>
      <c r="R548" s="203"/>
      <c r="S548" s="203"/>
      <c r="T548" s="204"/>
      <c r="AT548" s="198" t="s">
        <v>156</v>
      </c>
      <c r="AU548" s="198" t="s">
        <v>82</v>
      </c>
      <c r="AV548" s="12" t="s">
        <v>82</v>
      </c>
      <c r="AW548" s="12" t="s">
        <v>35</v>
      </c>
      <c r="AX548" s="12" t="s">
        <v>72</v>
      </c>
      <c r="AY548" s="198" t="s">
        <v>144</v>
      </c>
    </row>
    <row r="549" spans="2:65" s="12" customFormat="1">
      <c r="B549" s="197"/>
      <c r="D549" s="186" t="s">
        <v>156</v>
      </c>
      <c r="E549" s="198" t="s">
        <v>5</v>
      </c>
      <c r="F549" s="199" t="s">
        <v>437</v>
      </c>
      <c r="H549" s="200">
        <v>110.76</v>
      </c>
      <c r="I549" s="201"/>
      <c r="L549" s="197"/>
      <c r="M549" s="202"/>
      <c r="N549" s="203"/>
      <c r="O549" s="203"/>
      <c r="P549" s="203"/>
      <c r="Q549" s="203"/>
      <c r="R549" s="203"/>
      <c r="S549" s="203"/>
      <c r="T549" s="204"/>
      <c r="AT549" s="198" t="s">
        <v>156</v>
      </c>
      <c r="AU549" s="198" t="s">
        <v>82</v>
      </c>
      <c r="AV549" s="12" t="s">
        <v>82</v>
      </c>
      <c r="AW549" s="12" t="s">
        <v>35</v>
      </c>
      <c r="AX549" s="12" t="s">
        <v>72</v>
      </c>
      <c r="AY549" s="198" t="s">
        <v>144</v>
      </c>
    </row>
    <row r="550" spans="2:65" s="13" customFormat="1">
      <c r="B550" s="205"/>
      <c r="D550" s="186" t="s">
        <v>156</v>
      </c>
      <c r="E550" s="206" t="s">
        <v>5</v>
      </c>
      <c r="F550" s="207" t="s">
        <v>160</v>
      </c>
      <c r="H550" s="208">
        <v>635.16</v>
      </c>
      <c r="I550" s="209"/>
      <c r="L550" s="205"/>
      <c r="M550" s="210"/>
      <c r="N550" s="211"/>
      <c r="O550" s="211"/>
      <c r="P550" s="211"/>
      <c r="Q550" s="211"/>
      <c r="R550" s="211"/>
      <c r="S550" s="211"/>
      <c r="T550" s="212"/>
      <c r="AT550" s="206" t="s">
        <v>156</v>
      </c>
      <c r="AU550" s="206" t="s">
        <v>82</v>
      </c>
      <c r="AV550" s="13" t="s">
        <v>152</v>
      </c>
      <c r="AW550" s="13" t="s">
        <v>35</v>
      </c>
      <c r="AX550" s="13" t="s">
        <v>80</v>
      </c>
      <c r="AY550" s="206" t="s">
        <v>144</v>
      </c>
    </row>
    <row r="551" spans="2:65" s="1" customFormat="1" ht="25.5" customHeight="1">
      <c r="B551" s="173"/>
      <c r="C551" s="174" t="s">
        <v>442</v>
      </c>
      <c r="D551" s="174" t="s">
        <v>147</v>
      </c>
      <c r="E551" s="175" t="s">
        <v>443</v>
      </c>
      <c r="F551" s="176" t="s">
        <v>444</v>
      </c>
      <c r="G551" s="177" t="s">
        <v>292</v>
      </c>
      <c r="H551" s="178">
        <v>45.14</v>
      </c>
      <c r="I551" s="179"/>
      <c r="J551" s="180">
        <f>ROUND(I551*H551,2)</f>
        <v>0</v>
      </c>
      <c r="K551" s="176" t="s">
        <v>151</v>
      </c>
      <c r="L551" s="41"/>
      <c r="M551" s="181" t="s">
        <v>5</v>
      </c>
      <c r="N551" s="182" t="s">
        <v>43</v>
      </c>
      <c r="O551" s="42"/>
      <c r="P551" s="183">
        <f>O551*H551</f>
        <v>0</v>
      </c>
      <c r="Q551" s="183">
        <v>6.0000000000000002E-5</v>
      </c>
      <c r="R551" s="183">
        <f>Q551*H551</f>
        <v>2.7084000000000001E-3</v>
      </c>
      <c r="S551" s="183">
        <v>0</v>
      </c>
      <c r="T551" s="184">
        <f>S551*H551</f>
        <v>0</v>
      </c>
      <c r="AR551" s="24" t="s">
        <v>152</v>
      </c>
      <c r="AT551" s="24" t="s">
        <v>147</v>
      </c>
      <c r="AU551" s="24" t="s">
        <v>82</v>
      </c>
      <c r="AY551" s="24" t="s">
        <v>144</v>
      </c>
      <c r="BE551" s="185">
        <f>IF(N551="základní",J551,0)</f>
        <v>0</v>
      </c>
      <c r="BF551" s="185">
        <f>IF(N551="snížená",J551,0)</f>
        <v>0</v>
      </c>
      <c r="BG551" s="185">
        <f>IF(N551="zákl. přenesená",J551,0)</f>
        <v>0</v>
      </c>
      <c r="BH551" s="185">
        <f>IF(N551="sníž. přenesená",J551,0)</f>
        <v>0</v>
      </c>
      <c r="BI551" s="185">
        <f>IF(N551="nulová",J551,0)</f>
        <v>0</v>
      </c>
      <c r="BJ551" s="24" t="s">
        <v>80</v>
      </c>
      <c r="BK551" s="185">
        <f>ROUND(I551*H551,2)</f>
        <v>0</v>
      </c>
      <c r="BL551" s="24" t="s">
        <v>152</v>
      </c>
      <c r="BM551" s="24" t="s">
        <v>445</v>
      </c>
    </row>
    <row r="552" spans="2:65" s="11" customFormat="1">
      <c r="B552" s="190"/>
      <c r="D552" s="186" t="s">
        <v>156</v>
      </c>
      <c r="E552" s="191" t="s">
        <v>5</v>
      </c>
      <c r="F552" s="192" t="s">
        <v>157</v>
      </c>
      <c r="H552" s="191" t="s">
        <v>5</v>
      </c>
      <c r="I552" s="193"/>
      <c r="L552" s="190"/>
      <c r="M552" s="194"/>
      <c r="N552" s="195"/>
      <c r="O552" s="195"/>
      <c r="P552" s="195"/>
      <c r="Q552" s="195"/>
      <c r="R552" s="195"/>
      <c r="S552" s="195"/>
      <c r="T552" s="196"/>
      <c r="AT552" s="191" t="s">
        <v>156</v>
      </c>
      <c r="AU552" s="191" t="s">
        <v>82</v>
      </c>
      <c r="AV552" s="11" t="s">
        <v>80</v>
      </c>
      <c r="AW552" s="11" t="s">
        <v>35</v>
      </c>
      <c r="AX552" s="11" t="s">
        <v>72</v>
      </c>
      <c r="AY552" s="191" t="s">
        <v>144</v>
      </c>
    </row>
    <row r="553" spans="2:65" s="11" customFormat="1">
      <c r="B553" s="190"/>
      <c r="D553" s="186" t="s">
        <v>156</v>
      </c>
      <c r="E553" s="191" t="s">
        <v>5</v>
      </c>
      <c r="F553" s="192" t="s">
        <v>158</v>
      </c>
      <c r="H553" s="191" t="s">
        <v>5</v>
      </c>
      <c r="I553" s="193"/>
      <c r="L553" s="190"/>
      <c r="M553" s="194"/>
      <c r="N553" s="195"/>
      <c r="O553" s="195"/>
      <c r="P553" s="195"/>
      <c r="Q553" s="195"/>
      <c r="R553" s="195"/>
      <c r="S553" s="195"/>
      <c r="T553" s="196"/>
      <c r="AT553" s="191" t="s">
        <v>156</v>
      </c>
      <c r="AU553" s="191" t="s">
        <v>82</v>
      </c>
      <c r="AV553" s="11" t="s">
        <v>80</v>
      </c>
      <c r="AW553" s="11" t="s">
        <v>35</v>
      </c>
      <c r="AX553" s="11" t="s">
        <v>72</v>
      </c>
      <c r="AY553" s="191" t="s">
        <v>144</v>
      </c>
    </row>
    <row r="554" spans="2:65" s="11" customFormat="1">
      <c r="B554" s="190"/>
      <c r="D554" s="186" t="s">
        <v>156</v>
      </c>
      <c r="E554" s="191" t="s">
        <v>5</v>
      </c>
      <c r="F554" s="192" t="s">
        <v>224</v>
      </c>
      <c r="H554" s="191" t="s">
        <v>5</v>
      </c>
      <c r="I554" s="193"/>
      <c r="L554" s="190"/>
      <c r="M554" s="194"/>
      <c r="N554" s="195"/>
      <c r="O554" s="195"/>
      <c r="P554" s="195"/>
      <c r="Q554" s="195"/>
      <c r="R554" s="195"/>
      <c r="S554" s="195"/>
      <c r="T554" s="196"/>
      <c r="AT554" s="191" t="s">
        <v>156</v>
      </c>
      <c r="AU554" s="191" t="s">
        <v>82</v>
      </c>
      <c r="AV554" s="11" t="s">
        <v>80</v>
      </c>
      <c r="AW554" s="11" t="s">
        <v>35</v>
      </c>
      <c r="AX554" s="11" t="s">
        <v>72</v>
      </c>
      <c r="AY554" s="191" t="s">
        <v>144</v>
      </c>
    </row>
    <row r="555" spans="2:65" s="11" customFormat="1">
      <c r="B555" s="190"/>
      <c r="D555" s="186" t="s">
        <v>156</v>
      </c>
      <c r="E555" s="191" t="s">
        <v>5</v>
      </c>
      <c r="F555" s="192" t="s">
        <v>420</v>
      </c>
      <c r="H555" s="191" t="s">
        <v>5</v>
      </c>
      <c r="I555" s="193"/>
      <c r="L555" s="190"/>
      <c r="M555" s="194"/>
      <c r="N555" s="195"/>
      <c r="O555" s="195"/>
      <c r="P555" s="195"/>
      <c r="Q555" s="195"/>
      <c r="R555" s="195"/>
      <c r="S555" s="195"/>
      <c r="T555" s="196"/>
      <c r="AT555" s="191" t="s">
        <v>156</v>
      </c>
      <c r="AU555" s="191" t="s">
        <v>82</v>
      </c>
      <c r="AV555" s="11" t="s">
        <v>80</v>
      </c>
      <c r="AW555" s="11" t="s">
        <v>35</v>
      </c>
      <c r="AX555" s="11" t="s">
        <v>72</v>
      </c>
      <c r="AY555" s="191" t="s">
        <v>144</v>
      </c>
    </row>
    <row r="556" spans="2:65" s="12" customFormat="1">
      <c r="B556" s="197"/>
      <c r="D556" s="186" t="s">
        <v>156</v>
      </c>
      <c r="E556" s="198" t="s">
        <v>5</v>
      </c>
      <c r="F556" s="199" t="s">
        <v>446</v>
      </c>
      <c r="H556" s="200">
        <v>15.58</v>
      </c>
      <c r="I556" s="201"/>
      <c r="L556" s="197"/>
      <c r="M556" s="202"/>
      <c r="N556" s="203"/>
      <c r="O556" s="203"/>
      <c r="P556" s="203"/>
      <c r="Q556" s="203"/>
      <c r="R556" s="203"/>
      <c r="S556" s="203"/>
      <c r="T556" s="204"/>
      <c r="AT556" s="198" t="s">
        <v>156</v>
      </c>
      <c r="AU556" s="198" t="s">
        <v>82</v>
      </c>
      <c r="AV556" s="12" t="s">
        <v>82</v>
      </c>
      <c r="AW556" s="12" t="s">
        <v>35</v>
      </c>
      <c r="AX556" s="12" t="s">
        <v>72</v>
      </c>
      <c r="AY556" s="198" t="s">
        <v>144</v>
      </c>
    </row>
    <row r="557" spans="2:65" s="12" customFormat="1">
      <c r="B557" s="197"/>
      <c r="D557" s="186" t="s">
        <v>156</v>
      </c>
      <c r="E557" s="198" t="s">
        <v>5</v>
      </c>
      <c r="F557" s="199" t="s">
        <v>447</v>
      </c>
      <c r="H557" s="200">
        <v>7.1</v>
      </c>
      <c r="I557" s="201"/>
      <c r="L557" s="197"/>
      <c r="M557" s="202"/>
      <c r="N557" s="203"/>
      <c r="O557" s="203"/>
      <c r="P557" s="203"/>
      <c r="Q557" s="203"/>
      <c r="R557" s="203"/>
      <c r="S557" s="203"/>
      <c r="T557" s="204"/>
      <c r="AT557" s="198" t="s">
        <v>156</v>
      </c>
      <c r="AU557" s="198" t="s">
        <v>82</v>
      </c>
      <c r="AV557" s="12" t="s">
        <v>82</v>
      </c>
      <c r="AW557" s="12" t="s">
        <v>35</v>
      </c>
      <c r="AX557" s="12" t="s">
        <v>72</v>
      </c>
      <c r="AY557" s="198" t="s">
        <v>144</v>
      </c>
    </row>
    <row r="558" spans="2:65" s="12" customFormat="1">
      <c r="B558" s="197"/>
      <c r="D558" s="186" t="s">
        <v>156</v>
      </c>
      <c r="E558" s="198" t="s">
        <v>5</v>
      </c>
      <c r="F558" s="199" t="s">
        <v>448</v>
      </c>
      <c r="H558" s="200">
        <v>5.84</v>
      </c>
      <c r="I558" s="201"/>
      <c r="L558" s="197"/>
      <c r="M558" s="202"/>
      <c r="N558" s="203"/>
      <c r="O558" s="203"/>
      <c r="P558" s="203"/>
      <c r="Q558" s="203"/>
      <c r="R558" s="203"/>
      <c r="S558" s="203"/>
      <c r="T558" s="204"/>
      <c r="AT558" s="198" t="s">
        <v>156</v>
      </c>
      <c r="AU558" s="198" t="s">
        <v>82</v>
      </c>
      <c r="AV558" s="12" t="s">
        <v>82</v>
      </c>
      <c r="AW558" s="12" t="s">
        <v>35</v>
      </c>
      <c r="AX558" s="12" t="s">
        <v>72</v>
      </c>
      <c r="AY558" s="198" t="s">
        <v>144</v>
      </c>
    </row>
    <row r="559" spans="2:65" s="12" customFormat="1">
      <c r="B559" s="197"/>
      <c r="D559" s="186" t="s">
        <v>156</v>
      </c>
      <c r="E559" s="198" t="s">
        <v>5</v>
      </c>
      <c r="F559" s="199" t="s">
        <v>449</v>
      </c>
      <c r="H559" s="200">
        <v>5.54</v>
      </c>
      <c r="I559" s="201"/>
      <c r="L559" s="197"/>
      <c r="M559" s="202"/>
      <c r="N559" s="203"/>
      <c r="O559" s="203"/>
      <c r="P559" s="203"/>
      <c r="Q559" s="203"/>
      <c r="R559" s="203"/>
      <c r="S559" s="203"/>
      <c r="T559" s="204"/>
      <c r="AT559" s="198" t="s">
        <v>156</v>
      </c>
      <c r="AU559" s="198" t="s">
        <v>82</v>
      </c>
      <c r="AV559" s="12" t="s">
        <v>82</v>
      </c>
      <c r="AW559" s="12" t="s">
        <v>35</v>
      </c>
      <c r="AX559" s="12" t="s">
        <v>72</v>
      </c>
      <c r="AY559" s="198" t="s">
        <v>144</v>
      </c>
    </row>
    <row r="560" spans="2:65" s="12" customFormat="1">
      <c r="B560" s="197"/>
      <c r="D560" s="186" t="s">
        <v>156</v>
      </c>
      <c r="E560" s="198" t="s">
        <v>5</v>
      </c>
      <c r="F560" s="199" t="s">
        <v>450</v>
      </c>
      <c r="H560" s="200">
        <v>5.54</v>
      </c>
      <c r="I560" s="201"/>
      <c r="L560" s="197"/>
      <c r="M560" s="202"/>
      <c r="N560" s="203"/>
      <c r="O560" s="203"/>
      <c r="P560" s="203"/>
      <c r="Q560" s="203"/>
      <c r="R560" s="203"/>
      <c r="S560" s="203"/>
      <c r="T560" s="204"/>
      <c r="AT560" s="198" t="s">
        <v>156</v>
      </c>
      <c r="AU560" s="198" t="s">
        <v>82</v>
      </c>
      <c r="AV560" s="12" t="s">
        <v>82</v>
      </c>
      <c r="AW560" s="12" t="s">
        <v>35</v>
      </c>
      <c r="AX560" s="12" t="s">
        <v>72</v>
      </c>
      <c r="AY560" s="198" t="s">
        <v>144</v>
      </c>
    </row>
    <row r="561" spans="2:65" s="12" customFormat="1">
      <c r="B561" s="197"/>
      <c r="D561" s="186" t="s">
        <v>156</v>
      </c>
      <c r="E561" s="198" t="s">
        <v>5</v>
      </c>
      <c r="F561" s="199" t="s">
        <v>451</v>
      </c>
      <c r="H561" s="200">
        <v>5.54</v>
      </c>
      <c r="I561" s="201"/>
      <c r="L561" s="197"/>
      <c r="M561" s="202"/>
      <c r="N561" s="203"/>
      <c r="O561" s="203"/>
      <c r="P561" s="203"/>
      <c r="Q561" s="203"/>
      <c r="R561" s="203"/>
      <c r="S561" s="203"/>
      <c r="T561" s="204"/>
      <c r="AT561" s="198" t="s">
        <v>156</v>
      </c>
      <c r="AU561" s="198" t="s">
        <v>82</v>
      </c>
      <c r="AV561" s="12" t="s">
        <v>82</v>
      </c>
      <c r="AW561" s="12" t="s">
        <v>35</v>
      </c>
      <c r="AX561" s="12" t="s">
        <v>72</v>
      </c>
      <c r="AY561" s="198" t="s">
        <v>144</v>
      </c>
    </row>
    <row r="562" spans="2:65" s="13" customFormat="1">
      <c r="B562" s="205"/>
      <c r="D562" s="186" t="s">
        <v>156</v>
      </c>
      <c r="E562" s="206" t="s">
        <v>5</v>
      </c>
      <c r="F562" s="207" t="s">
        <v>160</v>
      </c>
      <c r="H562" s="208">
        <v>45.14</v>
      </c>
      <c r="I562" s="209"/>
      <c r="L562" s="205"/>
      <c r="M562" s="210"/>
      <c r="N562" s="211"/>
      <c r="O562" s="211"/>
      <c r="P562" s="211"/>
      <c r="Q562" s="211"/>
      <c r="R562" s="211"/>
      <c r="S562" s="211"/>
      <c r="T562" s="212"/>
      <c r="AT562" s="206" t="s">
        <v>156</v>
      </c>
      <c r="AU562" s="206" t="s">
        <v>82</v>
      </c>
      <c r="AV562" s="13" t="s">
        <v>152</v>
      </c>
      <c r="AW562" s="13" t="s">
        <v>35</v>
      </c>
      <c r="AX562" s="13" t="s">
        <v>80</v>
      </c>
      <c r="AY562" s="206" t="s">
        <v>144</v>
      </c>
    </row>
    <row r="563" spans="2:65" s="1" customFormat="1" ht="25.5" customHeight="1">
      <c r="B563" s="173"/>
      <c r="C563" s="174" t="s">
        <v>452</v>
      </c>
      <c r="D563" s="174" t="s">
        <v>147</v>
      </c>
      <c r="E563" s="175" t="s">
        <v>453</v>
      </c>
      <c r="F563" s="176" t="s">
        <v>454</v>
      </c>
      <c r="G563" s="177" t="s">
        <v>292</v>
      </c>
      <c r="H563" s="178">
        <v>148.76</v>
      </c>
      <c r="I563" s="179"/>
      <c r="J563" s="180">
        <f>ROUND(I563*H563,2)</f>
        <v>0</v>
      </c>
      <c r="K563" s="176" t="s">
        <v>151</v>
      </c>
      <c r="L563" s="41"/>
      <c r="M563" s="181" t="s">
        <v>5</v>
      </c>
      <c r="N563" s="182" t="s">
        <v>43</v>
      </c>
      <c r="O563" s="42"/>
      <c r="P563" s="183">
        <f>O563*H563</f>
        <v>0</v>
      </c>
      <c r="Q563" s="183">
        <v>1.2E-4</v>
      </c>
      <c r="R563" s="183">
        <f>Q563*H563</f>
        <v>1.7851200000000001E-2</v>
      </c>
      <c r="S563" s="183">
        <v>0</v>
      </c>
      <c r="T563" s="184">
        <f>S563*H563</f>
        <v>0</v>
      </c>
      <c r="AR563" s="24" t="s">
        <v>152</v>
      </c>
      <c r="AT563" s="24" t="s">
        <v>147</v>
      </c>
      <c r="AU563" s="24" t="s">
        <v>82</v>
      </c>
      <c r="AY563" s="24" t="s">
        <v>144</v>
      </c>
      <c r="BE563" s="185">
        <f>IF(N563="základní",J563,0)</f>
        <v>0</v>
      </c>
      <c r="BF563" s="185">
        <f>IF(N563="snížená",J563,0)</f>
        <v>0</v>
      </c>
      <c r="BG563" s="185">
        <f>IF(N563="zákl. přenesená",J563,0)</f>
        <v>0</v>
      </c>
      <c r="BH563" s="185">
        <f>IF(N563="sníž. přenesená",J563,0)</f>
        <v>0</v>
      </c>
      <c r="BI563" s="185">
        <f>IF(N563="nulová",J563,0)</f>
        <v>0</v>
      </c>
      <c r="BJ563" s="24" t="s">
        <v>80</v>
      </c>
      <c r="BK563" s="185">
        <f>ROUND(I563*H563,2)</f>
        <v>0</v>
      </c>
      <c r="BL563" s="24" t="s">
        <v>152</v>
      </c>
      <c r="BM563" s="24" t="s">
        <v>455</v>
      </c>
    </row>
    <row r="564" spans="2:65" s="11" customFormat="1">
      <c r="B564" s="190"/>
      <c r="D564" s="186" t="s">
        <v>156</v>
      </c>
      <c r="E564" s="191" t="s">
        <v>5</v>
      </c>
      <c r="F564" s="192" t="s">
        <v>157</v>
      </c>
      <c r="H564" s="191" t="s">
        <v>5</v>
      </c>
      <c r="I564" s="193"/>
      <c r="L564" s="190"/>
      <c r="M564" s="194"/>
      <c r="N564" s="195"/>
      <c r="O564" s="195"/>
      <c r="P564" s="195"/>
      <c r="Q564" s="195"/>
      <c r="R564" s="195"/>
      <c r="S564" s="195"/>
      <c r="T564" s="196"/>
      <c r="AT564" s="191" t="s">
        <v>156</v>
      </c>
      <c r="AU564" s="191" t="s">
        <v>82</v>
      </c>
      <c r="AV564" s="11" t="s">
        <v>80</v>
      </c>
      <c r="AW564" s="11" t="s">
        <v>35</v>
      </c>
      <c r="AX564" s="11" t="s">
        <v>72</v>
      </c>
      <c r="AY564" s="191" t="s">
        <v>144</v>
      </c>
    </row>
    <row r="565" spans="2:65" s="11" customFormat="1">
      <c r="B565" s="190"/>
      <c r="D565" s="186" t="s">
        <v>156</v>
      </c>
      <c r="E565" s="191" t="s">
        <v>5</v>
      </c>
      <c r="F565" s="192" t="s">
        <v>158</v>
      </c>
      <c r="H565" s="191" t="s">
        <v>5</v>
      </c>
      <c r="I565" s="193"/>
      <c r="L565" s="190"/>
      <c r="M565" s="194"/>
      <c r="N565" s="195"/>
      <c r="O565" s="195"/>
      <c r="P565" s="195"/>
      <c r="Q565" s="195"/>
      <c r="R565" s="195"/>
      <c r="S565" s="195"/>
      <c r="T565" s="196"/>
      <c r="AT565" s="191" t="s">
        <v>156</v>
      </c>
      <c r="AU565" s="191" t="s">
        <v>82</v>
      </c>
      <c r="AV565" s="11" t="s">
        <v>80</v>
      </c>
      <c r="AW565" s="11" t="s">
        <v>35</v>
      </c>
      <c r="AX565" s="11" t="s">
        <v>72</v>
      </c>
      <c r="AY565" s="191" t="s">
        <v>144</v>
      </c>
    </row>
    <row r="566" spans="2:65" s="11" customFormat="1">
      <c r="B566" s="190"/>
      <c r="D566" s="186" t="s">
        <v>156</v>
      </c>
      <c r="E566" s="191" t="s">
        <v>5</v>
      </c>
      <c r="F566" s="192" t="s">
        <v>224</v>
      </c>
      <c r="H566" s="191" t="s">
        <v>5</v>
      </c>
      <c r="I566" s="193"/>
      <c r="L566" s="190"/>
      <c r="M566" s="194"/>
      <c r="N566" s="195"/>
      <c r="O566" s="195"/>
      <c r="P566" s="195"/>
      <c r="Q566" s="195"/>
      <c r="R566" s="195"/>
      <c r="S566" s="195"/>
      <c r="T566" s="196"/>
      <c r="AT566" s="191" t="s">
        <v>156</v>
      </c>
      <c r="AU566" s="191" t="s">
        <v>82</v>
      </c>
      <c r="AV566" s="11" t="s">
        <v>80</v>
      </c>
      <c r="AW566" s="11" t="s">
        <v>35</v>
      </c>
      <c r="AX566" s="11" t="s">
        <v>72</v>
      </c>
      <c r="AY566" s="191" t="s">
        <v>144</v>
      </c>
    </row>
    <row r="567" spans="2:65" s="11" customFormat="1">
      <c r="B567" s="190"/>
      <c r="D567" s="186" t="s">
        <v>156</v>
      </c>
      <c r="E567" s="191" t="s">
        <v>5</v>
      </c>
      <c r="F567" s="192" t="s">
        <v>456</v>
      </c>
      <c r="H567" s="191" t="s">
        <v>5</v>
      </c>
      <c r="I567" s="193"/>
      <c r="L567" s="190"/>
      <c r="M567" s="194"/>
      <c r="N567" s="195"/>
      <c r="O567" s="195"/>
      <c r="P567" s="195"/>
      <c r="Q567" s="195"/>
      <c r="R567" s="195"/>
      <c r="S567" s="195"/>
      <c r="T567" s="196"/>
      <c r="AT567" s="191" t="s">
        <v>156</v>
      </c>
      <c r="AU567" s="191" t="s">
        <v>82</v>
      </c>
      <c r="AV567" s="11" t="s">
        <v>80</v>
      </c>
      <c r="AW567" s="11" t="s">
        <v>35</v>
      </c>
      <c r="AX567" s="11" t="s">
        <v>72</v>
      </c>
      <c r="AY567" s="191" t="s">
        <v>144</v>
      </c>
    </row>
    <row r="568" spans="2:65" s="12" customFormat="1">
      <c r="B568" s="197"/>
      <c r="D568" s="186" t="s">
        <v>156</v>
      </c>
      <c r="E568" s="198" t="s">
        <v>5</v>
      </c>
      <c r="F568" s="199" t="s">
        <v>457</v>
      </c>
      <c r="H568" s="200">
        <v>105.4</v>
      </c>
      <c r="I568" s="201"/>
      <c r="L568" s="197"/>
      <c r="M568" s="202"/>
      <c r="N568" s="203"/>
      <c r="O568" s="203"/>
      <c r="P568" s="203"/>
      <c r="Q568" s="203"/>
      <c r="R568" s="203"/>
      <c r="S568" s="203"/>
      <c r="T568" s="204"/>
      <c r="AT568" s="198" t="s">
        <v>156</v>
      </c>
      <c r="AU568" s="198" t="s">
        <v>82</v>
      </c>
      <c r="AV568" s="12" t="s">
        <v>82</v>
      </c>
      <c r="AW568" s="12" t="s">
        <v>35</v>
      </c>
      <c r="AX568" s="12" t="s">
        <v>72</v>
      </c>
      <c r="AY568" s="198" t="s">
        <v>144</v>
      </c>
    </row>
    <row r="569" spans="2:65" s="12" customFormat="1">
      <c r="B569" s="197"/>
      <c r="D569" s="186" t="s">
        <v>156</v>
      </c>
      <c r="E569" s="198" t="s">
        <v>5</v>
      </c>
      <c r="F569" s="199" t="s">
        <v>458</v>
      </c>
      <c r="H569" s="200">
        <v>43.36</v>
      </c>
      <c r="I569" s="201"/>
      <c r="L569" s="197"/>
      <c r="M569" s="202"/>
      <c r="N569" s="203"/>
      <c r="O569" s="203"/>
      <c r="P569" s="203"/>
      <c r="Q569" s="203"/>
      <c r="R569" s="203"/>
      <c r="S569" s="203"/>
      <c r="T569" s="204"/>
      <c r="AT569" s="198" t="s">
        <v>156</v>
      </c>
      <c r="AU569" s="198" t="s">
        <v>82</v>
      </c>
      <c r="AV569" s="12" t="s">
        <v>82</v>
      </c>
      <c r="AW569" s="12" t="s">
        <v>35</v>
      </c>
      <c r="AX569" s="12" t="s">
        <v>72</v>
      </c>
      <c r="AY569" s="198" t="s">
        <v>144</v>
      </c>
    </row>
    <row r="570" spans="2:65" s="13" customFormat="1">
      <c r="B570" s="205"/>
      <c r="D570" s="186" t="s">
        <v>156</v>
      </c>
      <c r="E570" s="206" t="s">
        <v>5</v>
      </c>
      <c r="F570" s="207" t="s">
        <v>160</v>
      </c>
      <c r="H570" s="208">
        <v>148.76</v>
      </c>
      <c r="I570" s="209"/>
      <c r="L570" s="205"/>
      <c r="M570" s="210"/>
      <c r="N570" s="211"/>
      <c r="O570" s="211"/>
      <c r="P570" s="211"/>
      <c r="Q570" s="211"/>
      <c r="R570" s="211"/>
      <c r="S570" s="211"/>
      <c r="T570" s="212"/>
      <c r="AT570" s="206" t="s">
        <v>156</v>
      </c>
      <c r="AU570" s="206" t="s">
        <v>82</v>
      </c>
      <c r="AV570" s="13" t="s">
        <v>152</v>
      </c>
      <c r="AW570" s="13" t="s">
        <v>35</v>
      </c>
      <c r="AX570" s="13" t="s">
        <v>80</v>
      </c>
      <c r="AY570" s="206" t="s">
        <v>144</v>
      </c>
    </row>
    <row r="571" spans="2:65" s="1" customFormat="1" ht="25.5" customHeight="1">
      <c r="B571" s="173"/>
      <c r="C571" s="174" t="s">
        <v>459</v>
      </c>
      <c r="D571" s="174" t="s">
        <v>147</v>
      </c>
      <c r="E571" s="175" t="s">
        <v>460</v>
      </c>
      <c r="F571" s="176" t="s">
        <v>461</v>
      </c>
      <c r="G571" s="177" t="s">
        <v>292</v>
      </c>
      <c r="H571" s="178">
        <v>275.36</v>
      </c>
      <c r="I571" s="179"/>
      <c r="J571" s="180">
        <f>ROUND(I571*H571,2)</f>
        <v>0</v>
      </c>
      <c r="K571" s="176" t="s">
        <v>151</v>
      </c>
      <c r="L571" s="41"/>
      <c r="M571" s="181" t="s">
        <v>5</v>
      </c>
      <c r="N571" s="182" t="s">
        <v>43</v>
      </c>
      <c r="O571" s="42"/>
      <c r="P571" s="183">
        <f>O571*H571</f>
        <v>0</v>
      </c>
      <c r="Q571" s="183">
        <v>1.2800000000000001E-3</v>
      </c>
      <c r="R571" s="183">
        <f>Q571*H571</f>
        <v>0.35246080000000002</v>
      </c>
      <c r="S571" s="183">
        <v>0</v>
      </c>
      <c r="T571" s="184">
        <f>S571*H571</f>
        <v>0</v>
      </c>
      <c r="AR571" s="24" t="s">
        <v>152</v>
      </c>
      <c r="AT571" s="24" t="s">
        <v>147</v>
      </c>
      <c r="AU571" s="24" t="s">
        <v>82</v>
      </c>
      <c r="AY571" s="24" t="s">
        <v>144</v>
      </c>
      <c r="BE571" s="185">
        <f>IF(N571="základní",J571,0)</f>
        <v>0</v>
      </c>
      <c r="BF571" s="185">
        <f>IF(N571="snížená",J571,0)</f>
        <v>0</v>
      </c>
      <c r="BG571" s="185">
        <f>IF(N571="zákl. přenesená",J571,0)</f>
        <v>0</v>
      </c>
      <c r="BH571" s="185">
        <f>IF(N571="sníž. přenesená",J571,0)</f>
        <v>0</v>
      </c>
      <c r="BI571" s="185">
        <f>IF(N571="nulová",J571,0)</f>
        <v>0</v>
      </c>
      <c r="BJ571" s="24" t="s">
        <v>80</v>
      </c>
      <c r="BK571" s="185">
        <f>ROUND(I571*H571,2)</f>
        <v>0</v>
      </c>
      <c r="BL571" s="24" t="s">
        <v>152</v>
      </c>
      <c r="BM571" s="24" t="s">
        <v>462</v>
      </c>
    </row>
    <row r="572" spans="2:65" s="1" customFormat="1" ht="27">
      <c r="B572" s="41"/>
      <c r="D572" s="186" t="s">
        <v>154</v>
      </c>
      <c r="F572" s="187" t="s">
        <v>463</v>
      </c>
      <c r="I572" s="188"/>
      <c r="L572" s="41"/>
      <c r="M572" s="189"/>
      <c r="N572" s="42"/>
      <c r="O572" s="42"/>
      <c r="P572" s="42"/>
      <c r="Q572" s="42"/>
      <c r="R572" s="42"/>
      <c r="S572" s="42"/>
      <c r="T572" s="70"/>
      <c r="AT572" s="24" t="s">
        <v>154</v>
      </c>
      <c r="AU572" s="24" t="s">
        <v>82</v>
      </c>
    </row>
    <row r="573" spans="2:65" s="11" customFormat="1">
      <c r="B573" s="190"/>
      <c r="D573" s="186" t="s">
        <v>156</v>
      </c>
      <c r="E573" s="191" t="s">
        <v>5</v>
      </c>
      <c r="F573" s="192" t="s">
        <v>157</v>
      </c>
      <c r="H573" s="191" t="s">
        <v>5</v>
      </c>
      <c r="I573" s="193"/>
      <c r="L573" s="190"/>
      <c r="M573" s="194"/>
      <c r="N573" s="195"/>
      <c r="O573" s="195"/>
      <c r="P573" s="195"/>
      <c r="Q573" s="195"/>
      <c r="R573" s="195"/>
      <c r="S573" s="195"/>
      <c r="T573" s="196"/>
      <c r="AT573" s="191" t="s">
        <v>156</v>
      </c>
      <c r="AU573" s="191" t="s">
        <v>82</v>
      </c>
      <c r="AV573" s="11" t="s">
        <v>80</v>
      </c>
      <c r="AW573" s="11" t="s">
        <v>35</v>
      </c>
      <c r="AX573" s="11" t="s">
        <v>72</v>
      </c>
      <c r="AY573" s="191" t="s">
        <v>144</v>
      </c>
    </row>
    <row r="574" spans="2:65" s="11" customFormat="1">
      <c r="B574" s="190"/>
      <c r="D574" s="186" t="s">
        <v>156</v>
      </c>
      <c r="E574" s="191" t="s">
        <v>5</v>
      </c>
      <c r="F574" s="192" t="s">
        <v>158</v>
      </c>
      <c r="H574" s="191" t="s">
        <v>5</v>
      </c>
      <c r="I574" s="193"/>
      <c r="L574" s="190"/>
      <c r="M574" s="194"/>
      <c r="N574" s="195"/>
      <c r="O574" s="195"/>
      <c r="P574" s="195"/>
      <c r="Q574" s="195"/>
      <c r="R574" s="195"/>
      <c r="S574" s="195"/>
      <c r="T574" s="196"/>
      <c r="AT574" s="191" t="s">
        <v>156</v>
      </c>
      <c r="AU574" s="191" t="s">
        <v>82</v>
      </c>
      <c r="AV574" s="11" t="s">
        <v>80</v>
      </c>
      <c r="AW574" s="11" t="s">
        <v>35</v>
      </c>
      <c r="AX574" s="11" t="s">
        <v>72</v>
      </c>
      <c r="AY574" s="191" t="s">
        <v>144</v>
      </c>
    </row>
    <row r="575" spans="2:65" s="11" customFormat="1">
      <c r="B575" s="190"/>
      <c r="D575" s="186" t="s">
        <v>156</v>
      </c>
      <c r="E575" s="191" t="s">
        <v>5</v>
      </c>
      <c r="F575" s="192" t="s">
        <v>224</v>
      </c>
      <c r="H575" s="191" t="s">
        <v>5</v>
      </c>
      <c r="I575" s="193"/>
      <c r="L575" s="190"/>
      <c r="M575" s="194"/>
      <c r="N575" s="195"/>
      <c r="O575" s="195"/>
      <c r="P575" s="195"/>
      <c r="Q575" s="195"/>
      <c r="R575" s="195"/>
      <c r="S575" s="195"/>
      <c r="T575" s="196"/>
      <c r="AT575" s="191" t="s">
        <v>156</v>
      </c>
      <c r="AU575" s="191" t="s">
        <v>82</v>
      </c>
      <c r="AV575" s="11" t="s">
        <v>80</v>
      </c>
      <c r="AW575" s="11" t="s">
        <v>35</v>
      </c>
      <c r="AX575" s="11" t="s">
        <v>72</v>
      </c>
      <c r="AY575" s="191" t="s">
        <v>144</v>
      </c>
    </row>
    <row r="576" spans="2:65" s="11" customFormat="1">
      <c r="B576" s="190"/>
      <c r="D576" s="186" t="s">
        <v>156</v>
      </c>
      <c r="E576" s="191" t="s">
        <v>5</v>
      </c>
      <c r="F576" s="192" t="s">
        <v>456</v>
      </c>
      <c r="H576" s="191" t="s">
        <v>5</v>
      </c>
      <c r="I576" s="193"/>
      <c r="L576" s="190"/>
      <c r="M576" s="194"/>
      <c r="N576" s="195"/>
      <c r="O576" s="195"/>
      <c r="P576" s="195"/>
      <c r="Q576" s="195"/>
      <c r="R576" s="195"/>
      <c r="S576" s="195"/>
      <c r="T576" s="196"/>
      <c r="AT576" s="191" t="s">
        <v>156</v>
      </c>
      <c r="AU576" s="191" t="s">
        <v>82</v>
      </c>
      <c r="AV576" s="11" t="s">
        <v>80</v>
      </c>
      <c r="AW576" s="11" t="s">
        <v>35</v>
      </c>
      <c r="AX576" s="11" t="s">
        <v>72</v>
      </c>
      <c r="AY576" s="191" t="s">
        <v>144</v>
      </c>
    </row>
    <row r="577" spans="2:65" s="12" customFormat="1">
      <c r="B577" s="197"/>
      <c r="D577" s="186" t="s">
        <v>156</v>
      </c>
      <c r="E577" s="198" t="s">
        <v>5</v>
      </c>
      <c r="F577" s="199" t="s">
        <v>464</v>
      </c>
      <c r="H577" s="200">
        <v>232</v>
      </c>
      <c r="I577" s="201"/>
      <c r="L577" s="197"/>
      <c r="M577" s="202"/>
      <c r="N577" s="203"/>
      <c r="O577" s="203"/>
      <c r="P577" s="203"/>
      <c r="Q577" s="203"/>
      <c r="R577" s="203"/>
      <c r="S577" s="203"/>
      <c r="T577" s="204"/>
      <c r="AT577" s="198" t="s">
        <v>156</v>
      </c>
      <c r="AU577" s="198" t="s">
        <v>82</v>
      </c>
      <c r="AV577" s="12" t="s">
        <v>82</v>
      </c>
      <c r="AW577" s="12" t="s">
        <v>35</v>
      </c>
      <c r="AX577" s="12" t="s">
        <v>72</v>
      </c>
      <c r="AY577" s="198" t="s">
        <v>144</v>
      </c>
    </row>
    <row r="578" spans="2:65" s="12" customFormat="1">
      <c r="B578" s="197"/>
      <c r="D578" s="186" t="s">
        <v>156</v>
      </c>
      <c r="E578" s="198" t="s">
        <v>5</v>
      </c>
      <c r="F578" s="199" t="s">
        <v>458</v>
      </c>
      <c r="H578" s="200">
        <v>43.36</v>
      </c>
      <c r="I578" s="201"/>
      <c r="L578" s="197"/>
      <c r="M578" s="202"/>
      <c r="N578" s="203"/>
      <c r="O578" s="203"/>
      <c r="P578" s="203"/>
      <c r="Q578" s="203"/>
      <c r="R578" s="203"/>
      <c r="S578" s="203"/>
      <c r="T578" s="204"/>
      <c r="AT578" s="198" t="s">
        <v>156</v>
      </c>
      <c r="AU578" s="198" t="s">
        <v>82</v>
      </c>
      <c r="AV578" s="12" t="s">
        <v>82</v>
      </c>
      <c r="AW578" s="12" t="s">
        <v>35</v>
      </c>
      <c r="AX578" s="12" t="s">
        <v>72</v>
      </c>
      <c r="AY578" s="198" t="s">
        <v>144</v>
      </c>
    </row>
    <row r="579" spans="2:65" s="13" customFormat="1">
      <c r="B579" s="205"/>
      <c r="D579" s="186" t="s">
        <v>156</v>
      </c>
      <c r="E579" s="206" t="s">
        <v>5</v>
      </c>
      <c r="F579" s="207" t="s">
        <v>160</v>
      </c>
      <c r="H579" s="208">
        <v>275.36</v>
      </c>
      <c r="I579" s="209"/>
      <c r="L579" s="205"/>
      <c r="M579" s="210"/>
      <c r="N579" s="211"/>
      <c r="O579" s="211"/>
      <c r="P579" s="211"/>
      <c r="Q579" s="211"/>
      <c r="R579" s="211"/>
      <c r="S579" s="211"/>
      <c r="T579" s="212"/>
      <c r="AT579" s="206" t="s">
        <v>156</v>
      </c>
      <c r="AU579" s="206" t="s">
        <v>82</v>
      </c>
      <c r="AV579" s="13" t="s">
        <v>152</v>
      </c>
      <c r="AW579" s="13" t="s">
        <v>35</v>
      </c>
      <c r="AX579" s="13" t="s">
        <v>80</v>
      </c>
      <c r="AY579" s="206" t="s">
        <v>144</v>
      </c>
    </row>
    <row r="580" spans="2:65" s="1" customFormat="1" ht="25.5" customHeight="1">
      <c r="B580" s="173"/>
      <c r="C580" s="174" t="s">
        <v>465</v>
      </c>
      <c r="D580" s="174" t="s">
        <v>147</v>
      </c>
      <c r="E580" s="175" t="s">
        <v>466</v>
      </c>
      <c r="F580" s="176" t="s">
        <v>467</v>
      </c>
      <c r="G580" s="177" t="s">
        <v>292</v>
      </c>
      <c r="H580" s="178">
        <v>275.36</v>
      </c>
      <c r="I580" s="179"/>
      <c r="J580" s="180">
        <f>ROUND(I580*H580,2)</f>
        <v>0</v>
      </c>
      <c r="K580" s="176" t="s">
        <v>151</v>
      </c>
      <c r="L580" s="41"/>
      <c r="M580" s="181" t="s">
        <v>5</v>
      </c>
      <c r="N580" s="182" t="s">
        <v>43</v>
      </c>
      <c r="O580" s="42"/>
      <c r="P580" s="183">
        <f>O580*H580</f>
        <v>0</v>
      </c>
      <c r="Q580" s="183">
        <v>1.0000000000000001E-5</v>
      </c>
      <c r="R580" s="183">
        <f>Q580*H580</f>
        <v>2.7536000000000001E-3</v>
      </c>
      <c r="S580" s="183">
        <v>0</v>
      </c>
      <c r="T580" s="184">
        <f>S580*H580</f>
        <v>0</v>
      </c>
      <c r="AR580" s="24" t="s">
        <v>152</v>
      </c>
      <c r="AT580" s="24" t="s">
        <v>147</v>
      </c>
      <c r="AU580" s="24" t="s">
        <v>82</v>
      </c>
      <c r="AY580" s="24" t="s">
        <v>144</v>
      </c>
      <c r="BE580" s="185">
        <f>IF(N580="základní",J580,0)</f>
        <v>0</v>
      </c>
      <c r="BF580" s="185">
        <f>IF(N580="snížená",J580,0)</f>
        <v>0</v>
      </c>
      <c r="BG580" s="185">
        <f>IF(N580="zákl. přenesená",J580,0)</f>
        <v>0</v>
      </c>
      <c r="BH580" s="185">
        <f>IF(N580="sníž. přenesená",J580,0)</f>
        <v>0</v>
      </c>
      <c r="BI580" s="185">
        <f>IF(N580="nulová",J580,0)</f>
        <v>0</v>
      </c>
      <c r="BJ580" s="24" t="s">
        <v>80</v>
      </c>
      <c r="BK580" s="185">
        <f>ROUND(I580*H580,2)</f>
        <v>0</v>
      </c>
      <c r="BL580" s="24" t="s">
        <v>152</v>
      </c>
      <c r="BM580" s="24" t="s">
        <v>468</v>
      </c>
    </row>
    <row r="581" spans="2:65" s="1" customFormat="1" ht="27">
      <c r="B581" s="41"/>
      <c r="D581" s="186" t="s">
        <v>154</v>
      </c>
      <c r="F581" s="187" t="s">
        <v>469</v>
      </c>
      <c r="I581" s="188"/>
      <c r="L581" s="41"/>
      <c r="M581" s="189"/>
      <c r="N581" s="42"/>
      <c r="O581" s="42"/>
      <c r="P581" s="42"/>
      <c r="Q581" s="42"/>
      <c r="R581" s="42"/>
      <c r="S581" s="42"/>
      <c r="T581" s="70"/>
      <c r="AT581" s="24" t="s">
        <v>154</v>
      </c>
      <c r="AU581" s="24" t="s">
        <v>82</v>
      </c>
    </row>
    <row r="582" spans="2:65" s="10" customFormat="1" ht="29.85" customHeight="1">
      <c r="B582" s="160"/>
      <c r="D582" s="161" t="s">
        <v>71</v>
      </c>
      <c r="E582" s="171" t="s">
        <v>470</v>
      </c>
      <c r="F582" s="171" t="s">
        <v>471</v>
      </c>
      <c r="I582" s="163"/>
      <c r="J582" s="172">
        <f>BK582</f>
        <v>0</v>
      </c>
      <c r="L582" s="160"/>
      <c r="M582" s="165"/>
      <c r="N582" s="166"/>
      <c r="O582" s="166"/>
      <c r="P582" s="167">
        <f>SUM(P583:P594)</f>
        <v>0</v>
      </c>
      <c r="Q582" s="166"/>
      <c r="R582" s="167">
        <f>SUM(R583:R594)</f>
        <v>0</v>
      </c>
      <c r="S582" s="166"/>
      <c r="T582" s="168">
        <f>SUM(T583:T594)</f>
        <v>0</v>
      </c>
      <c r="AR582" s="161" t="s">
        <v>80</v>
      </c>
      <c r="AT582" s="169" t="s">
        <v>71</v>
      </c>
      <c r="AU582" s="169" t="s">
        <v>80</v>
      </c>
      <c r="AY582" s="161" t="s">
        <v>144</v>
      </c>
      <c r="BK582" s="170">
        <f>SUM(BK583:BK594)</f>
        <v>0</v>
      </c>
    </row>
    <row r="583" spans="2:65" s="1" customFormat="1" ht="25.5" customHeight="1">
      <c r="B583" s="173"/>
      <c r="C583" s="174" t="s">
        <v>472</v>
      </c>
      <c r="D583" s="174" t="s">
        <v>147</v>
      </c>
      <c r="E583" s="175" t="s">
        <v>473</v>
      </c>
      <c r="F583" s="176" t="s">
        <v>474</v>
      </c>
      <c r="G583" s="177" t="s">
        <v>475</v>
      </c>
      <c r="H583" s="178">
        <v>1</v>
      </c>
      <c r="I583" s="179"/>
      <c r="J583" s="180">
        <f>ROUND(I583*H583,2)</f>
        <v>0</v>
      </c>
      <c r="K583" s="176" t="s">
        <v>5</v>
      </c>
      <c r="L583" s="41"/>
      <c r="M583" s="181" t="s">
        <v>5</v>
      </c>
      <c r="N583" s="182" t="s">
        <v>43</v>
      </c>
      <c r="O583" s="42"/>
      <c r="P583" s="183">
        <f>O583*H583</f>
        <v>0</v>
      </c>
      <c r="Q583" s="183">
        <v>0</v>
      </c>
      <c r="R583" s="183">
        <f>Q583*H583</f>
        <v>0</v>
      </c>
      <c r="S583" s="183">
        <v>0</v>
      </c>
      <c r="T583" s="184">
        <f>S583*H583</f>
        <v>0</v>
      </c>
      <c r="AR583" s="24" t="s">
        <v>152</v>
      </c>
      <c r="AT583" s="24" t="s">
        <v>147</v>
      </c>
      <c r="AU583" s="24" t="s">
        <v>82</v>
      </c>
      <c r="AY583" s="24" t="s">
        <v>144</v>
      </c>
      <c r="BE583" s="185">
        <f>IF(N583="základní",J583,0)</f>
        <v>0</v>
      </c>
      <c r="BF583" s="185">
        <f>IF(N583="snížená",J583,0)</f>
        <v>0</v>
      </c>
      <c r="BG583" s="185">
        <f>IF(N583="zákl. přenesená",J583,0)</f>
        <v>0</v>
      </c>
      <c r="BH583" s="185">
        <f>IF(N583="sníž. přenesená",J583,0)</f>
        <v>0</v>
      </c>
      <c r="BI583" s="185">
        <f>IF(N583="nulová",J583,0)</f>
        <v>0</v>
      </c>
      <c r="BJ583" s="24" t="s">
        <v>80</v>
      </c>
      <c r="BK583" s="185">
        <f>ROUND(I583*H583,2)</f>
        <v>0</v>
      </c>
      <c r="BL583" s="24" t="s">
        <v>152</v>
      </c>
      <c r="BM583" s="24" t="s">
        <v>476</v>
      </c>
    </row>
    <row r="584" spans="2:65" s="11" customFormat="1">
      <c r="B584" s="190"/>
      <c r="D584" s="186" t="s">
        <v>156</v>
      </c>
      <c r="E584" s="191" t="s">
        <v>5</v>
      </c>
      <c r="F584" s="192" t="s">
        <v>157</v>
      </c>
      <c r="H584" s="191" t="s">
        <v>5</v>
      </c>
      <c r="I584" s="193"/>
      <c r="L584" s="190"/>
      <c r="M584" s="194"/>
      <c r="N584" s="195"/>
      <c r="O584" s="195"/>
      <c r="P584" s="195"/>
      <c r="Q584" s="195"/>
      <c r="R584" s="195"/>
      <c r="S584" s="195"/>
      <c r="T584" s="196"/>
      <c r="AT584" s="191" t="s">
        <v>156</v>
      </c>
      <c r="AU584" s="191" t="s">
        <v>82</v>
      </c>
      <c r="AV584" s="11" t="s">
        <v>80</v>
      </c>
      <c r="AW584" s="11" t="s">
        <v>35</v>
      </c>
      <c r="AX584" s="11" t="s">
        <v>72</v>
      </c>
      <c r="AY584" s="191" t="s">
        <v>144</v>
      </c>
    </row>
    <row r="585" spans="2:65" s="11" customFormat="1">
      <c r="B585" s="190"/>
      <c r="D585" s="186" t="s">
        <v>156</v>
      </c>
      <c r="E585" s="191" t="s">
        <v>5</v>
      </c>
      <c r="F585" s="192" t="s">
        <v>158</v>
      </c>
      <c r="H585" s="191" t="s">
        <v>5</v>
      </c>
      <c r="I585" s="193"/>
      <c r="L585" s="190"/>
      <c r="M585" s="194"/>
      <c r="N585" s="195"/>
      <c r="O585" s="195"/>
      <c r="P585" s="195"/>
      <c r="Q585" s="195"/>
      <c r="R585" s="195"/>
      <c r="S585" s="195"/>
      <c r="T585" s="196"/>
      <c r="AT585" s="191" t="s">
        <v>156</v>
      </c>
      <c r="AU585" s="191" t="s">
        <v>82</v>
      </c>
      <c r="AV585" s="11" t="s">
        <v>80</v>
      </c>
      <c r="AW585" s="11" t="s">
        <v>35</v>
      </c>
      <c r="AX585" s="11" t="s">
        <v>72</v>
      </c>
      <c r="AY585" s="191" t="s">
        <v>144</v>
      </c>
    </row>
    <row r="586" spans="2:65" s="11" customFormat="1">
      <c r="B586" s="190"/>
      <c r="D586" s="186" t="s">
        <v>156</v>
      </c>
      <c r="E586" s="191" t="s">
        <v>5</v>
      </c>
      <c r="F586" s="192" t="s">
        <v>477</v>
      </c>
      <c r="H586" s="191" t="s">
        <v>5</v>
      </c>
      <c r="I586" s="193"/>
      <c r="L586" s="190"/>
      <c r="M586" s="194"/>
      <c r="N586" s="195"/>
      <c r="O586" s="195"/>
      <c r="P586" s="195"/>
      <c r="Q586" s="195"/>
      <c r="R586" s="195"/>
      <c r="S586" s="195"/>
      <c r="T586" s="196"/>
      <c r="AT586" s="191" t="s">
        <v>156</v>
      </c>
      <c r="AU586" s="191" t="s">
        <v>82</v>
      </c>
      <c r="AV586" s="11" t="s">
        <v>80</v>
      </c>
      <c r="AW586" s="11" t="s">
        <v>35</v>
      </c>
      <c r="AX586" s="11" t="s">
        <v>72</v>
      </c>
      <c r="AY586" s="191" t="s">
        <v>144</v>
      </c>
    </row>
    <row r="587" spans="2:65" s="12" customFormat="1">
      <c r="B587" s="197"/>
      <c r="D587" s="186" t="s">
        <v>156</v>
      </c>
      <c r="E587" s="198" t="s">
        <v>5</v>
      </c>
      <c r="F587" s="199" t="s">
        <v>80</v>
      </c>
      <c r="H587" s="200">
        <v>1</v>
      </c>
      <c r="I587" s="201"/>
      <c r="L587" s="197"/>
      <c r="M587" s="202"/>
      <c r="N587" s="203"/>
      <c r="O587" s="203"/>
      <c r="P587" s="203"/>
      <c r="Q587" s="203"/>
      <c r="R587" s="203"/>
      <c r="S587" s="203"/>
      <c r="T587" s="204"/>
      <c r="AT587" s="198" t="s">
        <v>156</v>
      </c>
      <c r="AU587" s="198" t="s">
        <v>82</v>
      </c>
      <c r="AV587" s="12" t="s">
        <v>82</v>
      </c>
      <c r="AW587" s="12" t="s">
        <v>35</v>
      </c>
      <c r="AX587" s="12" t="s">
        <v>72</v>
      </c>
      <c r="AY587" s="198" t="s">
        <v>144</v>
      </c>
    </row>
    <row r="588" spans="2:65" s="13" customFormat="1">
      <c r="B588" s="205"/>
      <c r="D588" s="186" t="s">
        <v>156</v>
      </c>
      <c r="E588" s="206" t="s">
        <v>5</v>
      </c>
      <c r="F588" s="207" t="s">
        <v>160</v>
      </c>
      <c r="H588" s="208">
        <v>1</v>
      </c>
      <c r="I588" s="209"/>
      <c r="L588" s="205"/>
      <c r="M588" s="210"/>
      <c r="N588" s="211"/>
      <c r="O588" s="211"/>
      <c r="P588" s="211"/>
      <c r="Q588" s="211"/>
      <c r="R588" s="211"/>
      <c r="S588" s="211"/>
      <c r="T588" s="212"/>
      <c r="AT588" s="206" t="s">
        <v>156</v>
      </c>
      <c r="AU588" s="206" t="s">
        <v>82</v>
      </c>
      <c r="AV588" s="13" t="s">
        <v>152</v>
      </c>
      <c r="AW588" s="13" t="s">
        <v>35</v>
      </c>
      <c r="AX588" s="13" t="s">
        <v>80</v>
      </c>
      <c r="AY588" s="206" t="s">
        <v>144</v>
      </c>
    </row>
    <row r="589" spans="2:65" s="1" customFormat="1" ht="25.5" customHeight="1">
      <c r="B589" s="173"/>
      <c r="C589" s="174" t="s">
        <v>478</v>
      </c>
      <c r="D589" s="174" t="s">
        <v>147</v>
      </c>
      <c r="E589" s="175" t="s">
        <v>479</v>
      </c>
      <c r="F589" s="176" t="s">
        <v>480</v>
      </c>
      <c r="G589" s="177" t="s">
        <v>475</v>
      </c>
      <c r="H589" s="178">
        <v>1</v>
      </c>
      <c r="I589" s="179"/>
      <c r="J589" s="180">
        <f>ROUND(I589*H589,2)</f>
        <v>0</v>
      </c>
      <c r="K589" s="176" t="s">
        <v>5</v>
      </c>
      <c r="L589" s="41"/>
      <c r="M589" s="181" t="s">
        <v>5</v>
      </c>
      <c r="N589" s="182" t="s">
        <v>43</v>
      </c>
      <c r="O589" s="42"/>
      <c r="P589" s="183">
        <f>O589*H589</f>
        <v>0</v>
      </c>
      <c r="Q589" s="183">
        <v>0</v>
      </c>
      <c r="R589" s="183">
        <f>Q589*H589</f>
        <v>0</v>
      </c>
      <c r="S589" s="183">
        <v>0</v>
      </c>
      <c r="T589" s="184">
        <f>S589*H589</f>
        <v>0</v>
      </c>
      <c r="AR589" s="24" t="s">
        <v>152</v>
      </c>
      <c r="AT589" s="24" t="s">
        <v>147</v>
      </c>
      <c r="AU589" s="24" t="s">
        <v>82</v>
      </c>
      <c r="AY589" s="24" t="s">
        <v>144</v>
      </c>
      <c r="BE589" s="185">
        <f>IF(N589="základní",J589,0)</f>
        <v>0</v>
      </c>
      <c r="BF589" s="185">
        <f>IF(N589="snížená",J589,0)</f>
        <v>0</v>
      </c>
      <c r="BG589" s="185">
        <f>IF(N589="zákl. přenesená",J589,0)</f>
        <v>0</v>
      </c>
      <c r="BH589" s="185">
        <f>IF(N589="sníž. přenesená",J589,0)</f>
        <v>0</v>
      </c>
      <c r="BI589" s="185">
        <f>IF(N589="nulová",J589,0)</f>
        <v>0</v>
      </c>
      <c r="BJ589" s="24" t="s">
        <v>80</v>
      </c>
      <c r="BK589" s="185">
        <f>ROUND(I589*H589,2)</f>
        <v>0</v>
      </c>
      <c r="BL589" s="24" t="s">
        <v>152</v>
      </c>
      <c r="BM589" s="24" t="s">
        <v>481</v>
      </c>
    </row>
    <row r="590" spans="2:65" s="11" customFormat="1">
      <c r="B590" s="190"/>
      <c r="D590" s="186" t="s">
        <v>156</v>
      </c>
      <c r="E590" s="191" t="s">
        <v>5</v>
      </c>
      <c r="F590" s="192" t="s">
        <v>157</v>
      </c>
      <c r="H590" s="191" t="s">
        <v>5</v>
      </c>
      <c r="I590" s="193"/>
      <c r="L590" s="190"/>
      <c r="M590" s="194"/>
      <c r="N590" s="195"/>
      <c r="O590" s="195"/>
      <c r="P590" s="195"/>
      <c r="Q590" s="195"/>
      <c r="R590" s="195"/>
      <c r="S590" s="195"/>
      <c r="T590" s="196"/>
      <c r="AT590" s="191" t="s">
        <v>156</v>
      </c>
      <c r="AU590" s="191" t="s">
        <v>82</v>
      </c>
      <c r="AV590" s="11" t="s">
        <v>80</v>
      </c>
      <c r="AW590" s="11" t="s">
        <v>35</v>
      </c>
      <c r="AX590" s="11" t="s">
        <v>72</v>
      </c>
      <c r="AY590" s="191" t="s">
        <v>144</v>
      </c>
    </row>
    <row r="591" spans="2:65" s="11" customFormat="1">
      <c r="B591" s="190"/>
      <c r="D591" s="186" t="s">
        <v>156</v>
      </c>
      <c r="E591" s="191" t="s">
        <v>5</v>
      </c>
      <c r="F591" s="192" t="s">
        <v>158</v>
      </c>
      <c r="H591" s="191" t="s">
        <v>5</v>
      </c>
      <c r="I591" s="193"/>
      <c r="L591" s="190"/>
      <c r="M591" s="194"/>
      <c r="N591" s="195"/>
      <c r="O591" s="195"/>
      <c r="P591" s="195"/>
      <c r="Q591" s="195"/>
      <c r="R591" s="195"/>
      <c r="S591" s="195"/>
      <c r="T591" s="196"/>
      <c r="AT591" s="191" t="s">
        <v>156</v>
      </c>
      <c r="AU591" s="191" t="s">
        <v>82</v>
      </c>
      <c r="AV591" s="11" t="s">
        <v>80</v>
      </c>
      <c r="AW591" s="11" t="s">
        <v>35</v>
      </c>
      <c r="AX591" s="11" t="s">
        <v>72</v>
      </c>
      <c r="AY591" s="191" t="s">
        <v>144</v>
      </c>
    </row>
    <row r="592" spans="2:65" s="11" customFormat="1">
      <c r="B592" s="190"/>
      <c r="D592" s="186" t="s">
        <v>156</v>
      </c>
      <c r="E592" s="191" t="s">
        <v>5</v>
      </c>
      <c r="F592" s="192" t="s">
        <v>477</v>
      </c>
      <c r="H592" s="191" t="s">
        <v>5</v>
      </c>
      <c r="I592" s="193"/>
      <c r="L592" s="190"/>
      <c r="M592" s="194"/>
      <c r="N592" s="195"/>
      <c r="O592" s="195"/>
      <c r="P592" s="195"/>
      <c r="Q592" s="195"/>
      <c r="R592" s="195"/>
      <c r="S592" s="195"/>
      <c r="T592" s="196"/>
      <c r="AT592" s="191" t="s">
        <v>156</v>
      </c>
      <c r="AU592" s="191" t="s">
        <v>82</v>
      </c>
      <c r="AV592" s="11" t="s">
        <v>80</v>
      </c>
      <c r="AW592" s="11" t="s">
        <v>35</v>
      </c>
      <c r="AX592" s="11" t="s">
        <v>72</v>
      </c>
      <c r="AY592" s="191" t="s">
        <v>144</v>
      </c>
    </row>
    <row r="593" spans="2:65" s="12" customFormat="1">
      <c r="B593" s="197"/>
      <c r="D593" s="186" t="s">
        <v>156</v>
      </c>
      <c r="E593" s="198" t="s">
        <v>5</v>
      </c>
      <c r="F593" s="199" t="s">
        <v>80</v>
      </c>
      <c r="H593" s="200">
        <v>1</v>
      </c>
      <c r="I593" s="201"/>
      <c r="L593" s="197"/>
      <c r="M593" s="202"/>
      <c r="N593" s="203"/>
      <c r="O593" s="203"/>
      <c r="P593" s="203"/>
      <c r="Q593" s="203"/>
      <c r="R593" s="203"/>
      <c r="S593" s="203"/>
      <c r="T593" s="204"/>
      <c r="AT593" s="198" t="s">
        <v>156</v>
      </c>
      <c r="AU593" s="198" t="s">
        <v>82</v>
      </c>
      <c r="AV593" s="12" t="s">
        <v>82</v>
      </c>
      <c r="AW593" s="12" t="s">
        <v>35</v>
      </c>
      <c r="AX593" s="12" t="s">
        <v>72</v>
      </c>
      <c r="AY593" s="198" t="s">
        <v>144</v>
      </c>
    </row>
    <row r="594" spans="2:65" s="13" customFormat="1">
      <c r="B594" s="205"/>
      <c r="D594" s="186" t="s">
        <v>156</v>
      </c>
      <c r="E594" s="206" t="s">
        <v>5</v>
      </c>
      <c r="F594" s="207" t="s">
        <v>160</v>
      </c>
      <c r="H594" s="208">
        <v>1</v>
      </c>
      <c r="I594" s="209"/>
      <c r="L594" s="205"/>
      <c r="M594" s="210"/>
      <c r="N594" s="211"/>
      <c r="O594" s="211"/>
      <c r="P594" s="211"/>
      <c r="Q594" s="211"/>
      <c r="R594" s="211"/>
      <c r="S594" s="211"/>
      <c r="T594" s="212"/>
      <c r="AT594" s="206" t="s">
        <v>156</v>
      </c>
      <c r="AU594" s="206" t="s">
        <v>82</v>
      </c>
      <c r="AV594" s="13" t="s">
        <v>152</v>
      </c>
      <c r="AW594" s="13" t="s">
        <v>35</v>
      </c>
      <c r="AX594" s="13" t="s">
        <v>80</v>
      </c>
      <c r="AY594" s="206" t="s">
        <v>144</v>
      </c>
    </row>
    <row r="595" spans="2:65" s="10" customFormat="1" ht="29.85" customHeight="1">
      <c r="B595" s="160"/>
      <c r="D595" s="161" t="s">
        <v>71</v>
      </c>
      <c r="E595" s="171" t="s">
        <v>196</v>
      </c>
      <c r="F595" s="171" t="s">
        <v>482</v>
      </c>
      <c r="I595" s="163"/>
      <c r="J595" s="172">
        <f>BK595</f>
        <v>0</v>
      </c>
      <c r="L595" s="160"/>
      <c r="M595" s="165"/>
      <c r="N595" s="166"/>
      <c r="O595" s="166"/>
      <c r="P595" s="167">
        <f>SUM(P596:P642)</f>
        <v>0</v>
      </c>
      <c r="Q595" s="166"/>
      <c r="R595" s="167">
        <f>SUM(R596:R642)</f>
        <v>0</v>
      </c>
      <c r="S595" s="166"/>
      <c r="T595" s="168">
        <f>SUM(T596:T642)</f>
        <v>0</v>
      </c>
      <c r="AR595" s="161" t="s">
        <v>80</v>
      </c>
      <c r="AT595" s="169" t="s">
        <v>71</v>
      </c>
      <c r="AU595" s="169" t="s">
        <v>80</v>
      </c>
      <c r="AY595" s="161" t="s">
        <v>144</v>
      </c>
      <c r="BK595" s="170">
        <f>SUM(BK596:BK642)</f>
        <v>0</v>
      </c>
    </row>
    <row r="596" spans="2:65" s="1" customFormat="1" ht="38.25" customHeight="1">
      <c r="B596" s="173"/>
      <c r="C596" s="174" t="s">
        <v>483</v>
      </c>
      <c r="D596" s="174" t="s">
        <v>147</v>
      </c>
      <c r="E596" s="175" t="s">
        <v>484</v>
      </c>
      <c r="F596" s="176" t="s">
        <v>485</v>
      </c>
      <c r="G596" s="177" t="s">
        <v>184</v>
      </c>
      <c r="H596" s="178">
        <v>747.91600000000005</v>
      </c>
      <c r="I596" s="179"/>
      <c r="J596" s="180">
        <f>ROUND(I596*H596,2)</f>
        <v>0</v>
      </c>
      <c r="K596" s="176" t="s">
        <v>151</v>
      </c>
      <c r="L596" s="41"/>
      <c r="M596" s="181" t="s">
        <v>5</v>
      </c>
      <c r="N596" s="182" t="s">
        <v>43</v>
      </c>
      <c r="O596" s="42"/>
      <c r="P596" s="183">
        <f>O596*H596</f>
        <v>0</v>
      </c>
      <c r="Q596" s="183">
        <v>0</v>
      </c>
      <c r="R596" s="183">
        <f>Q596*H596</f>
        <v>0</v>
      </c>
      <c r="S596" s="183">
        <v>0</v>
      </c>
      <c r="T596" s="184">
        <f>S596*H596</f>
        <v>0</v>
      </c>
      <c r="AR596" s="24" t="s">
        <v>152</v>
      </c>
      <c r="AT596" s="24" t="s">
        <v>147</v>
      </c>
      <c r="AU596" s="24" t="s">
        <v>82</v>
      </c>
      <c r="AY596" s="24" t="s">
        <v>144</v>
      </c>
      <c r="BE596" s="185">
        <f>IF(N596="základní",J596,0)</f>
        <v>0</v>
      </c>
      <c r="BF596" s="185">
        <f>IF(N596="snížená",J596,0)</f>
        <v>0</v>
      </c>
      <c r="BG596" s="185">
        <f>IF(N596="zákl. přenesená",J596,0)</f>
        <v>0</v>
      </c>
      <c r="BH596" s="185">
        <f>IF(N596="sníž. přenesená",J596,0)</f>
        <v>0</v>
      </c>
      <c r="BI596" s="185">
        <f>IF(N596="nulová",J596,0)</f>
        <v>0</v>
      </c>
      <c r="BJ596" s="24" t="s">
        <v>80</v>
      </c>
      <c r="BK596" s="185">
        <f>ROUND(I596*H596,2)</f>
        <v>0</v>
      </c>
      <c r="BL596" s="24" t="s">
        <v>152</v>
      </c>
      <c r="BM596" s="24" t="s">
        <v>486</v>
      </c>
    </row>
    <row r="597" spans="2:65" s="1" customFormat="1" ht="54">
      <c r="B597" s="41"/>
      <c r="D597" s="186" t="s">
        <v>154</v>
      </c>
      <c r="F597" s="187" t="s">
        <v>487</v>
      </c>
      <c r="I597" s="188"/>
      <c r="L597" s="41"/>
      <c r="M597" s="189"/>
      <c r="N597" s="42"/>
      <c r="O597" s="42"/>
      <c r="P597" s="42"/>
      <c r="Q597" s="42"/>
      <c r="R597" s="42"/>
      <c r="S597" s="42"/>
      <c r="T597" s="70"/>
      <c r="AT597" s="24" t="s">
        <v>154</v>
      </c>
      <c r="AU597" s="24" t="s">
        <v>82</v>
      </c>
    </row>
    <row r="598" spans="2:65" s="11" customFormat="1">
      <c r="B598" s="190"/>
      <c r="D598" s="186" t="s">
        <v>156</v>
      </c>
      <c r="E598" s="191" t="s">
        <v>5</v>
      </c>
      <c r="F598" s="192" t="s">
        <v>158</v>
      </c>
      <c r="H598" s="191" t="s">
        <v>5</v>
      </c>
      <c r="I598" s="193"/>
      <c r="L598" s="190"/>
      <c r="M598" s="194"/>
      <c r="N598" s="195"/>
      <c r="O598" s="195"/>
      <c r="P598" s="195"/>
      <c r="Q598" s="195"/>
      <c r="R598" s="195"/>
      <c r="S598" s="195"/>
      <c r="T598" s="196"/>
      <c r="AT598" s="191" t="s">
        <v>156</v>
      </c>
      <c r="AU598" s="191" t="s">
        <v>82</v>
      </c>
      <c r="AV598" s="11" t="s">
        <v>80</v>
      </c>
      <c r="AW598" s="11" t="s">
        <v>35</v>
      </c>
      <c r="AX598" s="11" t="s">
        <v>72</v>
      </c>
      <c r="AY598" s="191" t="s">
        <v>144</v>
      </c>
    </row>
    <row r="599" spans="2:65" s="11" customFormat="1">
      <c r="B599" s="190"/>
      <c r="D599" s="186" t="s">
        <v>156</v>
      </c>
      <c r="E599" s="191" t="s">
        <v>5</v>
      </c>
      <c r="F599" s="192" t="s">
        <v>224</v>
      </c>
      <c r="H599" s="191" t="s">
        <v>5</v>
      </c>
      <c r="I599" s="193"/>
      <c r="L599" s="190"/>
      <c r="M599" s="194"/>
      <c r="N599" s="195"/>
      <c r="O599" s="195"/>
      <c r="P599" s="195"/>
      <c r="Q599" s="195"/>
      <c r="R599" s="195"/>
      <c r="S599" s="195"/>
      <c r="T599" s="196"/>
      <c r="AT599" s="191" t="s">
        <v>156</v>
      </c>
      <c r="AU599" s="191" t="s">
        <v>82</v>
      </c>
      <c r="AV599" s="11" t="s">
        <v>80</v>
      </c>
      <c r="AW599" s="11" t="s">
        <v>35</v>
      </c>
      <c r="AX599" s="11" t="s">
        <v>72</v>
      </c>
      <c r="AY599" s="191" t="s">
        <v>144</v>
      </c>
    </row>
    <row r="600" spans="2:65" s="11" customFormat="1">
      <c r="B600" s="190"/>
      <c r="D600" s="186" t="s">
        <v>156</v>
      </c>
      <c r="E600" s="191" t="s">
        <v>5</v>
      </c>
      <c r="F600" s="192" t="s">
        <v>488</v>
      </c>
      <c r="H600" s="191" t="s">
        <v>5</v>
      </c>
      <c r="I600" s="193"/>
      <c r="L600" s="190"/>
      <c r="M600" s="194"/>
      <c r="N600" s="195"/>
      <c r="O600" s="195"/>
      <c r="P600" s="195"/>
      <c r="Q600" s="195"/>
      <c r="R600" s="195"/>
      <c r="S600" s="195"/>
      <c r="T600" s="196"/>
      <c r="AT600" s="191" t="s">
        <v>156</v>
      </c>
      <c r="AU600" s="191" t="s">
        <v>82</v>
      </c>
      <c r="AV600" s="11" t="s">
        <v>80</v>
      </c>
      <c r="AW600" s="11" t="s">
        <v>35</v>
      </c>
      <c r="AX600" s="11" t="s">
        <v>72</v>
      </c>
      <c r="AY600" s="191" t="s">
        <v>144</v>
      </c>
    </row>
    <row r="601" spans="2:65" s="12" customFormat="1">
      <c r="B601" s="197"/>
      <c r="D601" s="186" t="s">
        <v>156</v>
      </c>
      <c r="E601" s="198" t="s">
        <v>5</v>
      </c>
      <c r="F601" s="199" t="s">
        <v>489</v>
      </c>
      <c r="H601" s="200">
        <v>719.30399999999997</v>
      </c>
      <c r="I601" s="201"/>
      <c r="L601" s="197"/>
      <c r="M601" s="202"/>
      <c r="N601" s="203"/>
      <c r="O601" s="203"/>
      <c r="P601" s="203"/>
      <c r="Q601" s="203"/>
      <c r="R601" s="203"/>
      <c r="S601" s="203"/>
      <c r="T601" s="204"/>
      <c r="AT601" s="198" t="s">
        <v>156</v>
      </c>
      <c r="AU601" s="198" t="s">
        <v>82</v>
      </c>
      <c r="AV601" s="12" t="s">
        <v>82</v>
      </c>
      <c r="AW601" s="12" t="s">
        <v>35</v>
      </c>
      <c r="AX601" s="12" t="s">
        <v>72</v>
      </c>
      <c r="AY601" s="198" t="s">
        <v>144</v>
      </c>
    </row>
    <row r="602" spans="2:65" s="12" customFormat="1">
      <c r="B602" s="197"/>
      <c r="D602" s="186" t="s">
        <v>156</v>
      </c>
      <c r="E602" s="198" t="s">
        <v>5</v>
      </c>
      <c r="F602" s="199" t="s">
        <v>268</v>
      </c>
      <c r="H602" s="200">
        <v>28.611999999999998</v>
      </c>
      <c r="I602" s="201"/>
      <c r="L602" s="197"/>
      <c r="M602" s="202"/>
      <c r="N602" s="203"/>
      <c r="O602" s="203"/>
      <c r="P602" s="203"/>
      <c r="Q602" s="203"/>
      <c r="R602" s="203"/>
      <c r="S602" s="203"/>
      <c r="T602" s="204"/>
      <c r="AT602" s="198" t="s">
        <v>156</v>
      </c>
      <c r="AU602" s="198" t="s">
        <v>82</v>
      </c>
      <c r="AV602" s="12" t="s">
        <v>82</v>
      </c>
      <c r="AW602" s="12" t="s">
        <v>35</v>
      </c>
      <c r="AX602" s="12" t="s">
        <v>72</v>
      </c>
      <c r="AY602" s="198" t="s">
        <v>144</v>
      </c>
    </row>
    <row r="603" spans="2:65" s="13" customFormat="1">
      <c r="B603" s="205"/>
      <c r="D603" s="186" t="s">
        <v>156</v>
      </c>
      <c r="E603" s="206" t="s">
        <v>5</v>
      </c>
      <c r="F603" s="207" t="s">
        <v>160</v>
      </c>
      <c r="H603" s="208">
        <v>747.91600000000005</v>
      </c>
      <c r="I603" s="209"/>
      <c r="L603" s="205"/>
      <c r="M603" s="210"/>
      <c r="N603" s="211"/>
      <c r="O603" s="211"/>
      <c r="P603" s="211"/>
      <c r="Q603" s="211"/>
      <c r="R603" s="211"/>
      <c r="S603" s="211"/>
      <c r="T603" s="212"/>
      <c r="AT603" s="206" t="s">
        <v>156</v>
      </c>
      <c r="AU603" s="206" t="s">
        <v>82</v>
      </c>
      <c r="AV603" s="13" t="s">
        <v>152</v>
      </c>
      <c r="AW603" s="13" t="s">
        <v>35</v>
      </c>
      <c r="AX603" s="13" t="s">
        <v>80</v>
      </c>
      <c r="AY603" s="206" t="s">
        <v>144</v>
      </c>
    </row>
    <row r="604" spans="2:65" s="1" customFormat="1" ht="38.25" customHeight="1">
      <c r="B604" s="173"/>
      <c r="C604" s="174" t="s">
        <v>490</v>
      </c>
      <c r="D604" s="174" t="s">
        <v>147</v>
      </c>
      <c r="E604" s="175" t="s">
        <v>491</v>
      </c>
      <c r="F604" s="176" t="s">
        <v>492</v>
      </c>
      <c r="G604" s="177" t="s">
        <v>184</v>
      </c>
      <c r="H604" s="178">
        <v>44874.96</v>
      </c>
      <c r="I604" s="179"/>
      <c r="J604" s="180">
        <f>ROUND(I604*H604,2)</f>
        <v>0</v>
      </c>
      <c r="K604" s="176" t="s">
        <v>151</v>
      </c>
      <c r="L604" s="41"/>
      <c r="M604" s="181" t="s">
        <v>5</v>
      </c>
      <c r="N604" s="182" t="s">
        <v>43</v>
      </c>
      <c r="O604" s="42"/>
      <c r="P604" s="183">
        <f>O604*H604</f>
        <v>0</v>
      </c>
      <c r="Q604" s="183">
        <v>0</v>
      </c>
      <c r="R604" s="183">
        <f>Q604*H604</f>
        <v>0</v>
      </c>
      <c r="S604" s="183">
        <v>0</v>
      </c>
      <c r="T604" s="184">
        <f>S604*H604</f>
        <v>0</v>
      </c>
      <c r="AR604" s="24" t="s">
        <v>152</v>
      </c>
      <c r="AT604" s="24" t="s">
        <v>147</v>
      </c>
      <c r="AU604" s="24" t="s">
        <v>82</v>
      </c>
      <c r="AY604" s="24" t="s">
        <v>144</v>
      </c>
      <c r="BE604" s="185">
        <f>IF(N604="základní",J604,0)</f>
        <v>0</v>
      </c>
      <c r="BF604" s="185">
        <f>IF(N604="snížená",J604,0)</f>
        <v>0</v>
      </c>
      <c r="BG604" s="185">
        <f>IF(N604="zákl. přenesená",J604,0)</f>
        <v>0</v>
      </c>
      <c r="BH604" s="185">
        <f>IF(N604="sníž. přenesená",J604,0)</f>
        <v>0</v>
      </c>
      <c r="BI604" s="185">
        <f>IF(N604="nulová",J604,0)</f>
        <v>0</v>
      </c>
      <c r="BJ604" s="24" t="s">
        <v>80</v>
      </c>
      <c r="BK604" s="185">
        <f>ROUND(I604*H604,2)</f>
        <v>0</v>
      </c>
      <c r="BL604" s="24" t="s">
        <v>152</v>
      </c>
      <c r="BM604" s="24" t="s">
        <v>493</v>
      </c>
    </row>
    <row r="605" spans="2:65" s="1" customFormat="1" ht="54">
      <c r="B605" s="41"/>
      <c r="D605" s="186" t="s">
        <v>154</v>
      </c>
      <c r="F605" s="187" t="s">
        <v>487</v>
      </c>
      <c r="I605" s="188"/>
      <c r="L605" s="41"/>
      <c r="M605" s="189"/>
      <c r="N605" s="42"/>
      <c r="O605" s="42"/>
      <c r="P605" s="42"/>
      <c r="Q605" s="42"/>
      <c r="R605" s="42"/>
      <c r="S605" s="42"/>
      <c r="T605" s="70"/>
      <c r="AT605" s="24" t="s">
        <v>154</v>
      </c>
      <c r="AU605" s="24" t="s">
        <v>82</v>
      </c>
    </row>
    <row r="606" spans="2:65" s="11" customFormat="1">
      <c r="B606" s="190"/>
      <c r="D606" s="186" t="s">
        <v>156</v>
      </c>
      <c r="E606" s="191" t="s">
        <v>5</v>
      </c>
      <c r="F606" s="192" t="s">
        <v>158</v>
      </c>
      <c r="H606" s="191" t="s">
        <v>5</v>
      </c>
      <c r="I606" s="193"/>
      <c r="L606" s="190"/>
      <c r="M606" s="194"/>
      <c r="N606" s="195"/>
      <c r="O606" s="195"/>
      <c r="P606" s="195"/>
      <c r="Q606" s="195"/>
      <c r="R606" s="195"/>
      <c r="S606" s="195"/>
      <c r="T606" s="196"/>
      <c r="AT606" s="191" t="s">
        <v>156</v>
      </c>
      <c r="AU606" s="191" t="s">
        <v>82</v>
      </c>
      <c r="AV606" s="11" t="s">
        <v>80</v>
      </c>
      <c r="AW606" s="11" t="s">
        <v>35</v>
      </c>
      <c r="AX606" s="11" t="s">
        <v>72</v>
      </c>
      <c r="AY606" s="191" t="s">
        <v>144</v>
      </c>
    </row>
    <row r="607" spans="2:65" s="11" customFormat="1">
      <c r="B607" s="190"/>
      <c r="D607" s="186" t="s">
        <v>156</v>
      </c>
      <c r="E607" s="191" t="s">
        <v>5</v>
      </c>
      <c r="F607" s="192" t="s">
        <v>224</v>
      </c>
      <c r="H607" s="191" t="s">
        <v>5</v>
      </c>
      <c r="I607" s="193"/>
      <c r="L607" s="190"/>
      <c r="M607" s="194"/>
      <c r="N607" s="195"/>
      <c r="O607" s="195"/>
      <c r="P607" s="195"/>
      <c r="Q607" s="195"/>
      <c r="R607" s="195"/>
      <c r="S607" s="195"/>
      <c r="T607" s="196"/>
      <c r="AT607" s="191" t="s">
        <v>156</v>
      </c>
      <c r="AU607" s="191" t="s">
        <v>82</v>
      </c>
      <c r="AV607" s="11" t="s">
        <v>80</v>
      </c>
      <c r="AW607" s="11" t="s">
        <v>35</v>
      </c>
      <c r="AX607" s="11" t="s">
        <v>72</v>
      </c>
      <c r="AY607" s="191" t="s">
        <v>144</v>
      </c>
    </row>
    <row r="608" spans="2:65" s="11" customFormat="1">
      <c r="B608" s="190"/>
      <c r="D608" s="186" t="s">
        <v>156</v>
      </c>
      <c r="E608" s="191" t="s">
        <v>5</v>
      </c>
      <c r="F608" s="192" t="s">
        <v>488</v>
      </c>
      <c r="H608" s="191" t="s">
        <v>5</v>
      </c>
      <c r="I608" s="193"/>
      <c r="L608" s="190"/>
      <c r="M608" s="194"/>
      <c r="N608" s="195"/>
      <c r="O608" s="195"/>
      <c r="P608" s="195"/>
      <c r="Q608" s="195"/>
      <c r="R608" s="195"/>
      <c r="S608" s="195"/>
      <c r="T608" s="196"/>
      <c r="AT608" s="191" t="s">
        <v>156</v>
      </c>
      <c r="AU608" s="191" t="s">
        <v>82</v>
      </c>
      <c r="AV608" s="11" t="s">
        <v>80</v>
      </c>
      <c r="AW608" s="11" t="s">
        <v>35</v>
      </c>
      <c r="AX608" s="11" t="s">
        <v>72</v>
      </c>
      <c r="AY608" s="191" t="s">
        <v>144</v>
      </c>
    </row>
    <row r="609" spans="2:65" s="12" customFormat="1">
      <c r="B609" s="197"/>
      <c r="D609" s="186" t="s">
        <v>156</v>
      </c>
      <c r="E609" s="198" t="s">
        <v>5</v>
      </c>
      <c r="F609" s="199" t="s">
        <v>489</v>
      </c>
      <c r="H609" s="200">
        <v>719.30399999999997</v>
      </c>
      <c r="I609" s="201"/>
      <c r="L609" s="197"/>
      <c r="M609" s="202"/>
      <c r="N609" s="203"/>
      <c r="O609" s="203"/>
      <c r="P609" s="203"/>
      <c r="Q609" s="203"/>
      <c r="R609" s="203"/>
      <c r="S609" s="203"/>
      <c r="T609" s="204"/>
      <c r="AT609" s="198" t="s">
        <v>156</v>
      </c>
      <c r="AU609" s="198" t="s">
        <v>82</v>
      </c>
      <c r="AV609" s="12" t="s">
        <v>82</v>
      </c>
      <c r="AW609" s="12" t="s">
        <v>35</v>
      </c>
      <c r="AX609" s="12" t="s">
        <v>72</v>
      </c>
      <c r="AY609" s="198" t="s">
        <v>144</v>
      </c>
    </row>
    <row r="610" spans="2:65" s="12" customFormat="1">
      <c r="B610" s="197"/>
      <c r="D610" s="186" t="s">
        <v>156</v>
      </c>
      <c r="E610" s="198" t="s">
        <v>5</v>
      </c>
      <c r="F610" s="199" t="s">
        <v>268</v>
      </c>
      <c r="H610" s="200">
        <v>28.611999999999998</v>
      </c>
      <c r="I610" s="201"/>
      <c r="L610" s="197"/>
      <c r="M610" s="202"/>
      <c r="N610" s="203"/>
      <c r="O610" s="203"/>
      <c r="P610" s="203"/>
      <c r="Q610" s="203"/>
      <c r="R610" s="203"/>
      <c r="S610" s="203"/>
      <c r="T610" s="204"/>
      <c r="AT610" s="198" t="s">
        <v>156</v>
      </c>
      <c r="AU610" s="198" t="s">
        <v>82</v>
      </c>
      <c r="AV610" s="12" t="s">
        <v>82</v>
      </c>
      <c r="AW610" s="12" t="s">
        <v>35</v>
      </c>
      <c r="AX610" s="12" t="s">
        <v>72</v>
      </c>
      <c r="AY610" s="198" t="s">
        <v>144</v>
      </c>
    </row>
    <row r="611" spans="2:65" s="13" customFormat="1">
      <c r="B611" s="205"/>
      <c r="D611" s="186" t="s">
        <v>156</v>
      </c>
      <c r="E611" s="206" t="s">
        <v>5</v>
      </c>
      <c r="F611" s="207" t="s">
        <v>494</v>
      </c>
      <c r="H611" s="208">
        <v>747.91600000000005</v>
      </c>
      <c r="I611" s="209"/>
      <c r="L611" s="205"/>
      <c r="M611" s="210"/>
      <c r="N611" s="211"/>
      <c r="O611" s="211"/>
      <c r="P611" s="211"/>
      <c r="Q611" s="211"/>
      <c r="R611" s="211"/>
      <c r="S611" s="211"/>
      <c r="T611" s="212"/>
      <c r="AT611" s="206" t="s">
        <v>156</v>
      </c>
      <c r="AU611" s="206" t="s">
        <v>82</v>
      </c>
      <c r="AV611" s="13" t="s">
        <v>152</v>
      </c>
      <c r="AW611" s="13" t="s">
        <v>35</v>
      </c>
      <c r="AX611" s="13" t="s">
        <v>72</v>
      </c>
      <c r="AY611" s="206" t="s">
        <v>144</v>
      </c>
    </row>
    <row r="612" spans="2:65" s="12" customFormat="1">
      <c r="B612" s="197"/>
      <c r="D612" s="186" t="s">
        <v>156</v>
      </c>
      <c r="E612" s="198" t="s">
        <v>5</v>
      </c>
      <c r="F612" s="199" t="s">
        <v>495</v>
      </c>
      <c r="H612" s="200">
        <v>44874.96</v>
      </c>
      <c r="I612" s="201"/>
      <c r="L612" s="197"/>
      <c r="M612" s="202"/>
      <c r="N612" s="203"/>
      <c r="O612" s="203"/>
      <c r="P612" s="203"/>
      <c r="Q612" s="203"/>
      <c r="R612" s="203"/>
      <c r="S612" s="203"/>
      <c r="T612" s="204"/>
      <c r="AT612" s="198" t="s">
        <v>156</v>
      </c>
      <c r="AU612" s="198" t="s">
        <v>82</v>
      </c>
      <c r="AV612" s="12" t="s">
        <v>82</v>
      </c>
      <c r="AW612" s="12" t="s">
        <v>35</v>
      </c>
      <c r="AX612" s="12" t="s">
        <v>72</v>
      </c>
      <c r="AY612" s="198" t="s">
        <v>144</v>
      </c>
    </row>
    <row r="613" spans="2:65" s="13" customFormat="1">
      <c r="B613" s="205"/>
      <c r="D613" s="186" t="s">
        <v>156</v>
      </c>
      <c r="E613" s="206" t="s">
        <v>5</v>
      </c>
      <c r="F613" s="207" t="s">
        <v>160</v>
      </c>
      <c r="H613" s="208">
        <v>44874.96</v>
      </c>
      <c r="I613" s="209"/>
      <c r="L613" s="205"/>
      <c r="M613" s="210"/>
      <c r="N613" s="211"/>
      <c r="O613" s="211"/>
      <c r="P613" s="211"/>
      <c r="Q613" s="211"/>
      <c r="R613" s="211"/>
      <c r="S613" s="211"/>
      <c r="T613" s="212"/>
      <c r="AT613" s="206" t="s">
        <v>156</v>
      </c>
      <c r="AU613" s="206" t="s">
        <v>82</v>
      </c>
      <c r="AV613" s="13" t="s">
        <v>152</v>
      </c>
      <c r="AW613" s="13" t="s">
        <v>35</v>
      </c>
      <c r="AX613" s="13" t="s">
        <v>80</v>
      </c>
      <c r="AY613" s="206" t="s">
        <v>144</v>
      </c>
    </row>
    <row r="614" spans="2:65" s="1" customFormat="1" ht="38.25" customHeight="1">
      <c r="B614" s="173"/>
      <c r="C614" s="174" t="s">
        <v>496</v>
      </c>
      <c r="D614" s="174" t="s">
        <v>147</v>
      </c>
      <c r="E614" s="175" t="s">
        <v>497</v>
      </c>
      <c r="F614" s="176" t="s">
        <v>498</v>
      </c>
      <c r="G614" s="177" t="s">
        <v>184</v>
      </c>
      <c r="H614" s="178">
        <v>747.91600000000005</v>
      </c>
      <c r="I614" s="179"/>
      <c r="J614" s="180">
        <f>ROUND(I614*H614,2)</f>
        <v>0</v>
      </c>
      <c r="K614" s="176" t="s">
        <v>151</v>
      </c>
      <c r="L614" s="41"/>
      <c r="M614" s="181" t="s">
        <v>5</v>
      </c>
      <c r="N614" s="182" t="s">
        <v>43</v>
      </c>
      <c r="O614" s="42"/>
      <c r="P614" s="183">
        <f>O614*H614</f>
        <v>0</v>
      </c>
      <c r="Q614" s="183">
        <v>0</v>
      </c>
      <c r="R614" s="183">
        <f>Q614*H614</f>
        <v>0</v>
      </c>
      <c r="S614" s="183">
        <v>0</v>
      </c>
      <c r="T614" s="184">
        <f>S614*H614</f>
        <v>0</v>
      </c>
      <c r="AR614" s="24" t="s">
        <v>152</v>
      </c>
      <c r="AT614" s="24" t="s">
        <v>147</v>
      </c>
      <c r="AU614" s="24" t="s">
        <v>82</v>
      </c>
      <c r="AY614" s="24" t="s">
        <v>144</v>
      </c>
      <c r="BE614" s="185">
        <f>IF(N614="základní",J614,0)</f>
        <v>0</v>
      </c>
      <c r="BF614" s="185">
        <f>IF(N614="snížená",J614,0)</f>
        <v>0</v>
      </c>
      <c r="BG614" s="185">
        <f>IF(N614="zákl. přenesená",J614,0)</f>
        <v>0</v>
      </c>
      <c r="BH614" s="185">
        <f>IF(N614="sníž. přenesená",J614,0)</f>
        <v>0</v>
      </c>
      <c r="BI614" s="185">
        <f>IF(N614="nulová",J614,0)</f>
        <v>0</v>
      </c>
      <c r="BJ614" s="24" t="s">
        <v>80</v>
      </c>
      <c r="BK614" s="185">
        <f>ROUND(I614*H614,2)</f>
        <v>0</v>
      </c>
      <c r="BL614" s="24" t="s">
        <v>152</v>
      </c>
      <c r="BM614" s="24" t="s">
        <v>499</v>
      </c>
    </row>
    <row r="615" spans="2:65" s="1" customFormat="1" ht="27">
      <c r="B615" s="41"/>
      <c r="D615" s="186" t="s">
        <v>154</v>
      </c>
      <c r="F615" s="187" t="s">
        <v>500</v>
      </c>
      <c r="I615" s="188"/>
      <c r="L615" s="41"/>
      <c r="M615" s="189"/>
      <c r="N615" s="42"/>
      <c r="O615" s="42"/>
      <c r="P615" s="42"/>
      <c r="Q615" s="42"/>
      <c r="R615" s="42"/>
      <c r="S615" s="42"/>
      <c r="T615" s="70"/>
      <c r="AT615" s="24" t="s">
        <v>154</v>
      </c>
      <c r="AU615" s="24" t="s">
        <v>82</v>
      </c>
    </row>
    <row r="616" spans="2:65" s="11" customFormat="1">
      <c r="B616" s="190"/>
      <c r="D616" s="186" t="s">
        <v>156</v>
      </c>
      <c r="E616" s="191" t="s">
        <v>5</v>
      </c>
      <c r="F616" s="192" t="s">
        <v>158</v>
      </c>
      <c r="H616" s="191" t="s">
        <v>5</v>
      </c>
      <c r="I616" s="193"/>
      <c r="L616" s="190"/>
      <c r="M616" s="194"/>
      <c r="N616" s="195"/>
      <c r="O616" s="195"/>
      <c r="P616" s="195"/>
      <c r="Q616" s="195"/>
      <c r="R616" s="195"/>
      <c r="S616" s="195"/>
      <c r="T616" s="196"/>
      <c r="AT616" s="191" t="s">
        <v>156</v>
      </c>
      <c r="AU616" s="191" t="s">
        <v>82</v>
      </c>
      <c r="AV616" s="11" t="s">
        <v>80</v>
      </c>
      <c r="AW616" s="11" t="s">
        <v>35</v>
      </c>
      <c r="AX616" s="11" t="s">
        <v>72</v>
      </c>
      <c r="AY616" s="191" t="s">
        <v>144</v>
      </c>
    </row>
    <row r="617" spans="2:65" s="11" customFormat="1">
      <c r="B617" s="190"/>
      <c r="D617" s="186" t="s">
        <v>156</v>
      </c>
      <c r="E617" s="191" t="s">
        <v>5</v>
      </c>
      <c r="F617" s="192" t="s">
        <v>224</v>
      </c>
      <c r="H617" s="191" t="s">
        <v>5</v>
      </c>
      <c r="I617" s="193"/>
      <c r="L617" s="190"/>
      <c r="M617" s="194"/>
      <c r="N617" s="195"/>
      <c r="O617" s="195"/>
      <c r="P617" s="195"/>
      <c r="Q617" s="195"/>
      <c r="R617" s="195"/>
      <c r="S617" s="195"/>
      <c r="T617" s="196"/>
      <c r="AT617" s="191" t="s">
        <v>156</v>
      </c>
      <c r="AU617" s="191" t="s">
        <v>82</v>
      </c>
      <c r="AV617" s="11" t="s">
        <v>80</v>
      </c>
      <c r="AW617" s="11" t="s">
        <v>35</v>
      </c>
      <c r="AX617" s="11" t="s">
        <v>72</v>
      </c>
      <c r="AY617" s="191" t="s">
        <v>144</v>
      </c>
    </row>
    <row r="618" spans="2:65" s="11" customFormat="1">
      <c r="B618" s="190"/>
      <c r="D618" s="186" t="s">
        <v>156</v>
      </c>
      <c r="E618" s="191" t="s">
        <v>5</v>
      </c>
      <c r="F618" s="192" t="s">
        <v>488</v>
      </c>
      <c r="H618" s="191" t="s">
        <v>5</v>
      </c>
      <c r="I618" s="193"/>
      <c r="L618" s="190"/>
      <c r="M618" s="194"/>
      <c r="N618" s="195"/>
      <c r="O618" s="195"/>
      <c r="P618" s="195"/>
      <c r="Q618" s="195"/>
      <c r="R618" s="195"/>
      <c r="S618" s="195"/>
      <c r="T618" s="196"/>
      <c r="AT618" s="191" t="s">
        <v>156</v>
      </c>
      <c r="AU618" s="191" t="s">
        <v>82</v>
      </c>
      <c r="AV618" s="11" t="s">
        <v>80</v>
      </c>
      <c r="AW618" s="11" t="s">
        <v>35</v>
      </c>
      <c r="AX618" s="11" t="s">
        <v>72</v>
      </c>
      <c r="AY618" s="191" t="s">
        <v>144</v>
      </c>
    </row>
    <row r="619" spans="2:65" s="12" customFormat="1">
      <c r="B619" s="197"/>
      <c r="D619" s="186" t="s">
        <v>156</v>
      </c>
      <c r="E619" s="198" t="s">
        <v>5</v>
      </c>
      <c r="F619" s="199" t="s">
        <v>489</v>
      </c>
      <c r="H619" s="200">
        <v>719.30399999999997</v>
      </c>
      <c r="I619" s="201"/>
      <c r="L619" s="197"/>
      <c r="M619" s="202"/>
      <c r="N619" s="203"/>
      <c r="O619" s="203"/>
      <c r="P619" s="203"/>
      <c r="Q619" s="203"/>
      <c r="R619" s="203"/>
      <c r="S619" s="203"/>
      <c r="T619" s="204"/>
      <c r="AT619" s="198" t="s">
        <v>156</v>
      </c>
      <c r="AU619" s="198" t="s">
        <v>82</v>
      </c>
      <c r="AV619" s="12" t="s">
        <v>82</v>
      </c>
      <c r="AW619" s="12" t="s">
        <v>35</v>
      </c>
      <c r="AX619" s="12" t="s">
        <v>72</v>
      </c>
      <c r="AY619" s="198" t="s">
        <v>144</v>
      </c>
    </row>
    <row r="620" spans="2:65" s="12" customFormat="1">
      <c r="B620" s="197"/>
      <c r="D620" s="186" t="s">
        <v>156</v>
      </c>
      <c r="E620" s="198" t="s">
        <v>5</v>
      </c>
      <c r="F620" s="199" t="s">
        <v>268</v>
      </c>
      <c r="H620" s="200">
        <v>28.611999999999998</v>
      </c>
      <c r="I620" s="201"/>
      <c r="L620" s="197"/>
      <c r="M620" s="202"/>
      <c r="N620" s="203"/>
      <c r="O620" s="203"/>
      <c r="P620" s="203"/>
      <c r="Q620" s="203"/>
      <c r="R620" s="203"/>
      <c r="S620" s="203"/>
      <c r="T620" s="204"/>
      <c r="AT620" s="198" t="s">
        <v>156</v>
      </c>
      <c r="AU620" s="198" t="s">
        <v>82</v>
      </c>
      <c r="AV620" s="12" t="s">
        <v>82</v>
      </c>
      <c r="AW620" s="12" t="s">
        <v>35</v>
      </c>
      <c r="AX620" s="12" t="s">
        <v>72</v>
      </c>
      <c r="AY620" s="198" t="s">
        <v>144</v>
      </c>
    </row>
    <row r="621" spans="2:65" s="13" customFormat="1">
      <c r="B621" s="205"/>
      <c r="D621" s="186" t="s">
        <v>156</v>
      </c>
      <c r="E621" s="206" t="s">
        <v>5</v>
      </c>
      <c r="F621" s="207" t="s">
        <v>160</v>
      </c>
      <c r="H621" s="208">
        <v>747.91600000000005</v>
      </c>
      <c r="I621" s="209"/>
      <c r="L621" s="205"/>
      <c r="M621" s="210"/>
      <c r="N621" s="211"/>
      <c r="O621" s="211"/>
      <c r="P621" s="211"/>
      <c r="Q621" s="211"/>
      <c r="R621" s="211"/>
      <c r="S621" s="211"/>
      <c r="T621" s="212"/>
      <c r="AT621" s="206" t="s">
        <v>156</v>
      </c>
      <c r="AU621" s="206" t="s">
        <v>82</v>
      </c>
      <c r="AV621" s="13" t="s">
        <v>152</v>
      </c>
      <c r="AW621" s="13" t="s">
        <v>35</v>
      </c>
      <c r="AX621" s="13" t="s">
        <v>80</v>
      </c>
      <c r="AY621" s="206" t="s">
        <v>144</v>
      </c>
    </row>
    <row r="622" spans="2:65" s="1" customFormat="1" ht="38.25" customHeight="1">
      <c r="B622" s="173"/>
      <c r="C622" s="174" t="s">
        <v>501</v>
      </c>
      <c r="D622" s="174" t="s">
        <v>147</v>
      </c>
      <c r="E622" s="175" t="s">
        <v>502</v>
      </c>
      <c r="F622" s="176" t="s">
        <v>503</v>
      </c>
      <c r="G622" s="177" t="s">
        <v>163</v>
      </c>
      <c r="H622" s="178">
        <v>2</v>
      </c>
      <c r="I622" s="179"/>
      <c r="J622" s="180">
        <f>ROUND(I622*H622,2)</f>
        <v>0</v>
      </c>
      <c r="K622" s="176" t="s">
        <v>151</v>
      </c>
      <c r="L622" s="41"/>
      <c r="M622" s="181" t="s">
        <v>5</v>
      </c>
      <c r="N622" s="182" t="s">
        <v>43</v>
      </c>
      <c r="O622" s="42"/>
      <c r="P622" s="183">
        <f>O622*H622</f>
        <v>0</v>
      </c>
      <c r="Q622" s="183">
        <v>0</v>
      </c>
      <c r="R622" s="183">
        <f>Q622*H622</f>
        <v>0</v>
      </c>
      <c r="S622" s="183">
        <v>0</v>
      </c>
      <c r="T622" s="184">
        <f>S622*H622</f>
        <v>0</v>
      </c>
      <c r="AR622" s="24" t="s">
        <v>152</v>
      </c>
      <c r="AT622" s="24" t="s">
        <v>147</v>
      </c>
      <c r="AU622" s="24" t="s">
        <v>82</v>
      </c>
      <c r="AY622" s="24" t="s">
        <v>144</v>
      </c>
      <c r="BE622" s="185">
        <f>IF(N622="základní",J622,0)</f>
        <v>0</v>
      </c>
      <c r="BF622" s="185">
        <f>IF(N622="snížená",J622,0)</f>
        <v>0</v>
      </c>
      <c r="BG622" s="185">
        <f>IF(N622="zákl. přenesená",J622,0)</f>
        <v>0</v>
      </c>
      <c r="BH622" s="185">
        <f>IF(N622="sníž. přenesená",J622,0)</f>
        <v>0</v>
      </c>
      <c r="BI622" s="185">
        <f>IF(N622="nulová",J622,0)</f>
        <v>0</v>
      </c>
      <c r="BJ622" s="24" t="s">
        <v>80</v>
      </c>
      <c r="BK622" s="185">
        <f>ROUND(I622*H622,2)</f>
        <v>0</v>
      </c>
      <c r="BL622" s="24" t="s">
        <v>152</v>
      </c>
      <c r="BM622" s="24" t="s">
        <v>504</v>
      </c>
    </row>
    <row r="623" spans="2:65" s="1" customFormat="1" ht="54">
      <c r="B623" s="41"/>
      <c r="D623" s="186" t="s">
        <v>154</v>
      </c>
      <c r="F623" s="187" t="s">
        <v>505</v>
      </c>
      <c r="I623" s="188"/>
      <c r="L623" s="41"/>
      <c r="M623" s="189"/>
      <c r="N623" s="42"/>
      <c r="O623" s="42"/>
      <c r="P623" s="42"/>
      <c r="Q623" s="42"/>
      <c r="R623" s="42"/>
      <c r="S623" s="42"/>
      <c r="T623" s="70"/>
      <c r="AT623" s="24" t="s">
        <v>154</v>
      </c>
      <c r="AU623" s="24" t="s">
        <v>82</v>
      </c>
    </row>
    <row r="624" spans="2:65" s="11" customFormat="1">
      <c r="B624" s="190"/>
      <c r="D624" s="186" t="s">
        <v>156</v>
      </c>
      <c r="E624" s="191" t="s">
        <v>5</v>
      </c>
      <c r="F624" s="192" t="s">
        <v>506</v>
      </c>
      <c r="H624" s="191" t="s">
        <v>5</v>
      </c>
      <c r="I624" s="193"/>
      <c r="L624" s="190"/>
      <c r="M624" s="194"/>
      <c r="N624" s="195"/>
      <c r="O624" s="195"/>
      <c r="P624" s="195"/>
      <c r="Q624" s="195"/>
      <c r="R624" s="195"/>
      <c r="S624" s="195"/>
      <c r="T624" s="196"/>
      <c r="AT624" s="191" t="s">
        <v>156</v>
      </c>
      <c r="AU624" s="191" t="s">
        <v>82</v>
      </c>
      <c r="AV624" s="11" t="s">
        <v>80</v>
      </c>
      <c r="AW624" s="11" t="s">
        <v>35</v>
      </c>
      <c r="AX624" s="11" t="s">
        <v>72</v>
      </c>
      <c r="AY624" s="191" t="s">
        <v>144</v>
      </c>
    </row>
    <row r="625" spans="2:65" s="11" customFormat="1">
      <c r="B625" s="190"/>
      <c r="D625" s="186" t="s">
        <v>156</v>
      </c>
      <c r="E625" s="191" t="s">
        <v>5</v>
      </c>
      <c r="F625" s="192" t="s">
        <v>507</v>
      </c>
      <c r="H625" s="191" t="s">
        <v>5</v>
      </c>
      <c r="I625" s="193"/>
      <c r="L625" s="190"/>
      <c r="M625" s="194"/>
      <c r="N625" s="195"/>
      <c r="O625" s="195"/>
      <c r="P625" s="195"/>
      <c r="Q625" s="195"/>
      <c r="R625" s="195"/>
      <c r="S625" s="195"/>
      <c r="T625" s="196"/>
      <c r="AT625" s="191" t="s">
        <v>156</v>
      </c>
      <c r="AU625" s="191" t="s">
        <v>82</v>
      </c>
      <c r="AV625" s="11" t="s">
        <v>80</v>
      </c>
      <c r="AW625" s="11" t="s">
        <v>35</v>
      </c>
      <c r="AX625" s="11" t="s">
        <v>72</v>
      </c>
      <c r="AY625" s="191" t="s">
        <v>144</v>
      </c>
    </row>
    <row r="626" spans="2:65" s="12" customFormat="1">
      <c r="B626" s="197"/>
      <c r="D626" s="186" t="s">
        <v>156</v>
      </c>
      <c r="E626" s="198" t="s">
        <v>5</v>
      </c>
      <c r="F626" s="199" t="s">
        <v>80</v>
      </c>
      <c r="H626" s="200">
        <v>1</v>
      </c>
      <c r="I626" s="201"/>
      <c r="L626" s="197"/>
      <c r="M626" s="202"/>
      <c r="N626" s="203"/>
      <c r="O626" s="203"/>
      <c r="P626" s="203"/>
      <c r="Q626" s="203"/>
      <c r="R626" s="203"/>
      <c r="S626" s="203"/>
      <c r="T626" s="204"/>
      <c r="AT626" s="198" t="s">
        <v>156</v>
      </c>
      <c r="AU626" s="198" t="s">
        <v>82</v>
      </c>
      <c r="AV626" s="12" t="s">
        <v>82</v>
      </c>
      <c r="AW626" s="12" t="s">
        <v>35</v>
      </c>
      <c r="AX626" s="12" t="s">
        <v>72</v>
      </c>
      <c r="AY626" s="198" t="s">
        <v>144</v>
      </c>
    </row>
    <row r="627" spans="2:65" s="11" customFormat="1">
      <c r="B627" s="190"/>
      <c r="D627" s="186" t="s">
        <v>156</v>
      </c>
      <c r="E627" s="191" t="s">
        <v>5</v>
      </c>
      <c r="F627" s="192" t="s">
        <v>508</v>
      </c>
      <c r="H627" s="191" t="s">
        <v>5</v>
      </c>
      <c r="I627" s="193"/>
      <c r="L627" s="190"/>
      <c r="M627" s="194"/>
      <c r="N627" s="195"/>
      <c r="O627" s="195"/>
      <c r="P627" s="195"/>
      <c r="Q627" s="195"/>
      <c r="R627" s="195"/>
      <c r="S627" s="195"/>
      <c r="T627" s="196"/>
      <c r="AT627" s="191" t="s">
        <v>156</v>
      </c>
      <c r="AU627" s="191" t="s">
        <v>82</v>
      </c>
      <c r="AV627" s="11" t="s">
        <v>80</v>
      </c>
      <c r="AW627" s="11" t="s">
        <v>35</v>
      </c>
      <c r="AX627" s="11" t="s">
        <v>72</v>
      </c>
      <c r="AY627" s="191" t="s">
        <v>144</v>
      </c>
    </row>
    <row r="628" spans="2:65" s="12" customFormat="1">
      <c r="B628" s="197"/>
      <c r="D628" s="186" t="s">
        <v>156</v>
      </c>
      <c r="E628" s="198" t="s">
        <v>5</v>
      </c>
      <c r="F628" s="199" t="s">
        <v>80</v>
      </c>
      <c r="H628" s="200">
        <v>1</v>
      </c>
      <c r="I628" s="201"/>
      <c r="L628" s="197"/>
      <c r="M628" s="202"/>
      <c r="N628" s="203"/>
      <c r="O628" s="203"/>
      <c r="P628" s="203"/>
      <c r="Q628" s="203"/>
      <c r="R628" s="203"/>
      <c r="S628" s="203"/>
      <c r="T628" s="204"/>
      <c r="AT628" s="198" t="s">
        <v>156</v>
      </c>
      <c r="AU628" s="198" t="s">
        <v>82</v>
      </c>
      <c r="AV628" s="12" t="s">
        <v>82</v>
      </c>
      <c r="AW628" s="12" t="s">
        <v>35</v>
      </c>
      <c r="AX628" s="12" t="s">
        <v>72</v>
      </c>
      <c r="AY628" s="198" t="s">
        <v>144</v>
      </c>
    </row>
    <row r="629" spans="2:65" s="13" customFormat="1">
      <c r="B629" s="205"/>
      <c r="D629" s="186" t="s">
        <v>156</v>
      </c>
      <c r="E629" s="206" t="s">
        <v>5</v>
      </c>
      <c r="F629" s="207" t="s">
        <v>160</v>
      </c>
      <c r="H629" s="208">
        <v>2</v>
      </c>
      <c r="I629" s="209"/>
      <c r="L629" s="205"/>
      <c r="M629" s="210"/>
      <c r="N629" s="211"/>
      <c r="O629" s="211"/>
      <c r="P629" s="211"/>
      <c r="Q629" s="211"/>
      <c r="R629" s="211"/>
      <c r="S629" s="211"/>
      <c r="T629" s="212"/>
      <c r="AT629" s="206" t="s">
        <v>156</v>
      </c>
      <c r="AU629" s="206" t="s">
        <v>82</v>
      </c>
      <c r="AV629" s="13" t="s">
        <v>152</v>
      </c>
      <c r="AW629" s="13" t="s">
        <v>35</v>
      </c>
      <c r="AX629" s="13" t="s">
        <v>80</v>
      </c>
      <c r="AY629" s="206" t="s">
        <v>144</v>
      </c>
    </row>
    <row r="630" spans="2:65" s="1" customFormat="1" ht="38.25" customHeight="1">
      <c r="B630" s="173"/>
      <c r="C630" s="174" t="s">
        <v>509</v>
      </c>
      <c r="D630" s="174" t="s">
        <v>147</v>
      </c>
      <c r="E630" s="175" t="s">
        <v>510</v>
      </c>
      <c r="F630" s="176" t="s">
        <v>511</v>
      </c>
      <c r="G630" s="177" t="s">
        <v>163</v>
      </c>
      <c r="H630" s="178">
        <v>60</v>
      </c>
      <c r="I630" s="179"/>
      <c r="J630" s="180">
        <f>ROUND(I630*H630,2)</f>
        <v>0</v>
      </c>
      <c r="K630" s="176" t="s">
        <v>151</v>
      </c>
      <c r="L630" s="41"/>
      <c r="M630" s="181" t="s">
        <v>5</v>
      </c>
      <c r="N630" s="182" t="s">
        <v>43</v>
      </c>
      <c r="O630" s="42"/>
      <c r="P630" s="183">
        <f>O630*H630</f>
        <v>0</v>
      </c>
      <c r="Q630" s="183">
        <v>0</v>
      </c>
      <c r="R630" s="183">
        <f>Q630*H630</f>
        <v>0</v>
      </c>
      <c r="S630" s="183">
        <v>0</v>
      </c>
      <c r="T630" s="184">
        <f>S630*H630</f>
        <v>0</v>
      </c>
      <c r="AR630" s="24" t="s">
        <v>152</v>
      </c>
      <c r="AT630" s="24" t="s">
        <v>147</v>
      </c>
      <c r="AU630" s="24" t="s">
        <v>82</v>
      </c>
      <c r="AY630" s="24" t="s">
        <v>144</v>
      </c>
      <c r="BE630" s="185">
        <f>IF(N630="základní",J630,0)</f>
        <v>0</v>
      </c>
      <c r="BF630" s="185">
        <f>IF(N630="snížená",J630,0)</f>
        <v>0</v>
      </c>
      <c r="BG630" s="185">
        <f>IF(N630="zákl. přenesená",J630,0)</f>
        <v>0</v>
      </c>
      <c r="BH630" s="185">
        <f>IF(N630="sníž. přenesená",J630,0)</f>
        <v>0</v>
      </c>
      <c r="BI630" s="185">
        <f>IF(N630="nulová",J630,0)</f>
        <v>0</v>
      </c>
      <c r="BJ630" s="24" t="s">
        <v>80</v>
      </c>
      <c r="BK630" s="185">
        <f>ROUND(I630*H630,2)</f>
        <v>0</v>
      </c>
      <c r="BL630" s="24" t="s">
        <v>152</v>
      </c>
      <c r="BM630" s="24" t="s">
        <v>512</v>
      </c>
    </row>
    <row r="631" spans="2:65" s="1" customFormat="1" ht="54">
      <c r="B631" s="41"/>
      <c r="D631" s="186" t="s">
        <v>154</v>
      </c>
      <c r="F631" s="187" t="s">
        <v>505</v>
      </c>
      <c r="I631" s="188"/>
      <c r="L631" s="41"/>
      <c r="M631" s="189"/>
      <c r="N631" s="42"/>
      <c r="O631" s="42"/>
      <c r="P631" s="42"/>
      <c r="Q631" s="42"/>
      <c r="R631" s="42"/>
      <c r="S631" s="42"/>
      <c r="T631" s="70"/>
      <c r="AT631" s="24" t="s">
        <v>154</v>
      </c>
      <c r="AU631" s="24" t="s">
        <v>82</v>
      </c>
    </row>
    <row r="632" spans="2:65" s="11" customFormat="1">
      <c r="B632" s="190"/>
      <c r="D632" s="186" t="s">
        <v>156</v>
      </c>
      <c r="E632" s="191" t="s">
        <v>5</v>
      </c>
      <c r="F632" s="192" t="s">
        <v>513</v>
      </c>
      <c r="H632" s="191" t="s">
        <v>5</v>
      </c>
      <c r="I632" s="193"/>
      <c r="L632" s="190"/>
      <c r="M632" s="194"/>
      <c r="N632" s="195"/>
      <c r="O632" s="195"/>
      <c r="P632" s="195"/>
      <c r="Q632" s="195"/>
      <c r="R632" s="195"/>
      <c r="S632" s="195"/>
      <c r="T632" s="196"/>
      <c r="AT632" s="191" t="s">
        <v>156</v>
      </c>
      <c r="AU632" s="191" t="s">
        <v>82</v>
      </c>
      <c r="AV632" s="11" t="s">
        <v>80</v>
      </c>
      <c r="AW632" s="11" t="s">
        <v>35</v>
      </c>
      <c r="AX632" s="11" t="s">
        <v>72</v>
      </c>
      <c r="AY632" s="191" t="s">
        <v>144</v>
      </c>
    </row>
    <row r="633" spans="2:65" s="12" customFormat="1">
      <c r="B633" s="197"/>
      <c r="D633" s="186" t="s">
        <v>156</v>
      </c>
      <c r="E633" s="198" t="s">
        <v>5</v>
      </c>
      <c r="F633" s="199" t="s">
        <v>514</v>
      </c>
      <c r="H633" s="200">
        <v>60</v>
      </c>
      <c r="I633" s="201"/>
      <c r="L633" s="197"/>
      <c r="M633" s="202"/>
      <c r="N633" s="203"/>
      <c r="O633" s="203"/>
      <c r="P633" s="203"/>
      <c r="Q633" s="203"/>
      <c r="R633" s="203"/>
      <c r="S633" s="203"/>
      <c r="T633" s="204"/>
      <c r="AT633" s="198" t="s">
        <v>156</v>
      </c>
      <c r="AU633" s="198" t="s">
        <v>82</v>
      </c>
      <c r="AV633" s="12" t="s">
        <v>82</v>
      </c>
      <c r="AW633" s="12" t="s">
        <v>35</v>
      </c>
      <c r="AX633" s="12" t="s">
        <v>72</v>
      </c>
      <c r="AY633" s="198" t="s">
        <v>144</v>
      </c>
    </row>
    <row r="634" spans="2:65" s="13" customFormat="1">
      <c r="B634" s="205"/>
      <c r="D634" s="186" t="s">
        <v>156</v>
      </c>
      <c r="E634" s="206" t="s">
        <v>5</v>
      </c>
      <c r="F634" s="207" t="s">
        <v>160</v>
      </c>
      <c r="H634" s="208">
        <v>60</v>
      </c>
      <c r="I634" s="209"/>
      <c r="L634" s="205"/>
      <c r="M634" s="210"/>
      <c r="N634" s="211"/>
      <c r="O634" s="211"/>
      <c r="P634" s="211"/>
      <c r="Q634" s="211"/>
      <c r="R634" s="211"/>
      <c r="S634" s="211"/>
      <c r="T634" s="212"/>
      <c r="AT634" s="206" t="s">
        <v>156</v>
      </c>
      <c r="AU634" s="206" t="s">
        <v>82</v>
      </c>
      <c r="AV634" s="13" t="s">
        <v>152</v>
      </c>
      <c r="AW634" s="13" t="s">
        <v>35</v>
      </c>
      <c r="AX634" s="13" t="s">
        <v>80</v>
      </c>
      <c r="AY634" s="206" t="s">
        <v>144</v>
      </c>
    </row>
    <row r="635" spans="2:65" s="1" customFormat="1" ht="38.25" customHeight="1">
      <c r="B635" s="173"/>
      <c r="C635" s="174" t="s">
        <v>515</v>
      </c>
      <c r="D635" s="174" t="s">
        <v>147</v>
      </c>
      <c r="E635" s="175" t="s">
        <v>516</v>
      </c>
      <c r="F635" s="176" t="s">
        <v>517</v>
      </c>
      <c r="G635" s="177" t="s">
        <v>163</v>
      </c>
      <c r="H635" s="178">
        <v>2</v>
      </c>
      <c r="I635" s="179"/>
      <c r="J635" s="180">
        <f>ROUND(I635*H635,2)</f>
        <v>0</v>
      </c>
      <c r="K635" s="176" t="s">
        <v>151</v>
      </c>
      <c r="L635" s="41"/>
      <c r="M635" s="181" t="s">
        <v>5</v>
      </c>
      <c r="N635" s="182" t="s">
        <v>43</v>
      </c>
      <c r="O635" s="42"/>
      <c r="P635" s="183">
        <f>O635*H635</f>
        <v>0</v>
      </c>
      <c r="Q635" s="183">
        <v>0</v>
      </c>
      <c r="R635" s="183">
        <f>Q635*H635</f>
        <v>0</v>
      </c>
      <c r="S635" s="183">
        <v>0</v>
      </c>
      <c r="T635" s="184">
        <f>S635*H635</f>
        <v>0</v>
      </c>
      <c r="AR635" s="24" t="s">
        <v>152</v>
      </c>
      <c r="AT635" s="24" t="s">
        <v>147</v>
      </c>
      <c r="AU635" s="24" t="s">
        <v>82</v>
      </c>
      <c r="AY635" s="24" t="s">
        <v>144</v>
      </c>
      <c r="BE635" s="185">
        <f>IF(N635="základní",J635,0)</f>
        <v>0</v>
      </c>
      <c r="BF635" s="185">
        <f>IF(N635="snížená",J635,0)</f>
        <v>0</v>
      </c>
      <c r="BG635" s="185">
        <f>IF(N635="zákl. přenesená",J635,0)</f>
        <v>0</v>
      </c>
      <c r="BH635" s="185">
        <f>IF(N635="sníž. přenesená",J635,0)</f>
        <v>0</v>
      </c>
      <c r="BI635" s="185">
        <f>IF(N635="nulová",J635,0)</f>
        <v>0</v>
      </c>
      <c r="BJ635" s="24" t="s">
        <v>80</v>
      </c>
      <c r="BK635" s="185">
        <f>ROUND(I635*H635,2)</f>
        <v>0</v>
      </c>
      <c r="BL635" s="24" t="s">
        <v>152</v>
      </c>
      <c r="BM635" s="24" t="s">
        <v>518</v>
      </c>
    </row>
    <row r="636" spans="2:65" s="1" customFormat="1" ht="40.5">
      <c r="B636" s="41"/>
      <c r="D636" s="186" t="s">
        <v>154</v>
      </c>
      <c r="F636" s="187" t="s">
        <v>519</v>
      </c>
      <c r="I636" s="188"/>
      <c r="L636" s="41"/>
      <c r="M636" s="189"/>
      <c r="N636" s="42"/>
      <c r="O636" s="42"/>
      <c r="P636" s="42"/>
      <c r="Q636" s="42"/>
      <c r="R636" s="42"/>
      <c r="S636" s="42"/>
      <c r="T636" s="70"/>
      <c r="AT636" s="24" t="s">
        <v>154</v>
      </c>
      <c r="AU636" s="24" t="s">
        <v>82</v>
      </c>
    </row>
    <row r="637" spans="2:65" s="11" customFormat="1">
      <c r="B637" s="190"/>
      <c r="D637" s="186" t="s">
        <v>156</v>
      </c>
      <c r="E637" s="191" t="s">
        <v>5</v>
      </c>
      <c r="F637" s="192" t="s">
        <v>506</v>
      </c>
      <c r="H637" s="191" t="s">
        <v>5</v>
      </c>
      <c r="I637" s="193"/>
      <c r="L637" s="190"/>
      <c r="M637" s="194"/>
      <c r="N637" s="195"/>
      <c r="O637" s="195"/>
      <c r="P637" s="195"/>
      <c r="Q637" s="195"/>
      <c r="R637" s="195"/>
      <c r="S637" s="195"/>
      <c r="T637" s="196"/>
      <c r="AT637" s="191" t="s">
        <v>156</v>
      </c>
      <c r="AU637" s="191" t="s">
        <v>82</v>
      </c>
      <c r="AV637" s="11" t="s">
        <v>80</v>
      </c>
      <c r="AW637" s="11" t="s">
        <v>35</v>
      </c>
      <c r="AX637" s="11" t="s">
        <v>72</v>
      </c>
      <c r="AY637" s="191" t="s">
        <v>144</v>
      </c>
    </row>
    <row r="638" spans="2:65" s="11" customFormat="1">
      <c r="B638" s="190"/>
      <c r="D638" s="186" t="s">
        <v>156</v>
      </c>
      <c r="E638" s="191" t="s">
        <v>5</v>
      </c>
      <c r="F638" s="192" t="s">
        <v>507</v>
      </c>
      <c r="H638" s="191" t="s">
        <v>5</v>
      </c>
      <c r="I638" s="193"/>
      <c r="L638" s="190"/>
      <c r="M638" s="194"/>
      <c r="N638" s="195"/>
      <c r="O638" s="195"/>
      <c r="P638" s="195"/>
      <c r="Q638" s="195"/>
      <c r="R638" s="195"/>
      <c r="S638" s="195"/>
      <c r="T638" s="196"/>
      <c r="AT638" s="191" t="s">
        <v>156</v>
      </c>
      <c r="AU638" s="191" t="s">
        <v>82</v>
      </c>
      <c r="AV638" s="11" t="s">
        <v>80</v>
      </c>
      <c r="AW638" s="11" t="s">
        <v>35</v>
      </c>
      <c r="AX638" s="11" t="s">
        <v>72</v>
      </c>
      <c r="AY638" s="191" t="s">
        <v>144</v>
      </c>
    </row>
    <row r="639" spans="2:65" s="12" customFormat="1">
      <c r="B639" s="197"/>
      <c r="D639" s="186" t="s">
        <v>156</v>
      </c>
      <c r="E639" s="198" t="s">
        <v>5</v>
      </c>
      <c r="F639" s="199" t="s">
        <v>80</v>
      </c>
      <c r="H639" s="200">
        <v>1</v>
      </c>
      <c r="I639" s="201"/>
      <c r="L639" s="197"/>
      <c r="M639" s="202"/>
      <c r="N639" s="203"/>
      <c r="O639" s="203"/>
      <c r="P639" s="203"/>
      <c r="Q639" s="203"/>
      <c r="R639" s="203"/>
      <c r="S639" s="203"/>
      <c r="T639" s="204"/>
      <c r="AT639" s="198" t="s">
        <v>156</v>
      </c>
      <c r="AU639" s="198" t="s">
        <v>82</v>
      </c>
      <c r="AV639" s="12" t="s">
        <v>82</v>
      </c>
      <c r="AW639" s="12" t="s">
        <v>35</v>
      </c>
      <c r="AX639" s="12" t="s">
        <v>72</v>
      </c>
      <c r="AY639" s="198" t="s">
        <v>144</v>
      </c>
    </row>
    <row r="640" spans="2:65" s="11" customFormat="1">
      <c r="B640" s="190"/>
      <c r="D640" s="186" t="s">
        <v>156</v>
      </c>
      <c r="E640" s="191" t="s">
        <v>5</v>
      </c>
      <c r="F640" s="192" t="s">
        <v>508</v>
      </c>
      <c r="H640" s="191" t="s">
        <v>5</v>
      </c>
      <c r="I640" s="193"/>
      <c r="L640" s="190"/>
      <c r="M640" s="194"/>
      <c r="N640" s="195"/>
      <c r="O640" s="195"/>
      <c r="P640" s="195"/>
      <c r="Q640" s="195"/>
      <c r="R640" s="195"/>
      <c r="S640" s="195"/>
      <c r="T640" s="196"/>
      <c r="AT640" s="191" t="s">
        <v>156</v>
      </c>
      <c r="AU640" s="191" t="s">
        <v>82</v>
      </c>
      <c r="AV640" s="11" t="s">
        <v>80</v>
      </c>
      <c r="AW640" s="11" t="s">
        <v>35</v>
      </c>
      <c r="AX640" s="11" t="s">
        <v>72</v>
      </c>
      <c r="AY640" s="191" t="s">
        <v>144</v>
      </c>
    </row>
    <row r="641" spans="2:65" s="12" customFormat="1">
      <c r="B641" s="197"/>
      <c r="D641" s="186" t="s">
        <v>156</v>
      </c>
      <c r="E641" s="198" t="s">
        <v>5</v>
      </c>
      <c r="F641" s="199" t="s">
        <v>80</v>
      </c>
      <c r="H641" s="200">
        <v>1</v>
      </c>
      <c r="I641" s="201"/>
      <c r="L641" s="197"/>
      <c r="M641" s="202"/>
      <c r="N641" s="203"/>
      <c r="O641" s="203"/>
      <c r="P641" s="203"/>
      <c r="Q641" s="203"/>
      <c r="R641" s="203"/>
      <c r="S641" s="203"/>
      <c r="T641" s="204"/>
      <c r="AT641" s="198" t="s">
        <v>156</v>
      </c>
      <c r="AU641" s="198" t="s">
        <v>82</v>
      </c>
      <c r="AV641" s="12" t="s">
        <v>82</v>
      </c>
      <c r="AW641" s="12" t="s">
        <v>35</v>
      </c>
      <c r="AX641" s="12" t="s">
        <v>72</v>
      </c>
      <c r="AY641" s="198" t="s">
        <v>144</v>
      </c>
    </row>
    <row r="642" spans="2:65" s="13" customFormat="1">
      <c r="B642" s="205"/>
      <c r="D642" s="186" t="s">
        <v>156</v>
      </c>
      <c r="E642" s="206" t="s">
        <v>5</v>
      </c>
      <c r="F642" s="207" t="s">
        <v>160</v>
      </c>
      <c r="H642" s="208">
        <v>2</v>
      </c>
      <c r="I642" s="209"/>
      <c r="L642" s="205"/>
      <c r="M642" s="210"/>
      <c r="N642" s="211"/>
      <c r="O642" s="211"/>
      <c r="P642" s="211"/>
      <c r="Q642" s="211"/>
      <c r="R642" s="211"/>
      <c r="S642" s="211"/>
      <c r="T642" s="212"/>
      <c r="AT642" s="206" t="s">
        <v>156</v>
      </c>
      <c r="AU642" s="206" t="s">
        <v>82</v>
      </c>
      <c r="AV642" s="13" t="s">
        <v>152</v>
      </c>
      <c r="AW642" s="13" t="s">
        <v>35</v>
      </c>
      <c r="AX642" s="13" t="s">
        <v>80</v>
      </c>
      <c r="AY642" s="206" t="s">
        <v>144</v>
      </c>
    </row>
    <row r="643" spans="2:65" s="10" customFormat="1" ht="29.85" customHeight="1">
      <c r="B643" s="160"/>
      <c r="D643" s="161" t="s">
        <v>71</v>
      </c>
      <c r="E643" s="171" t="s">
        <v>520</v>
      </c>
      <c r="F643" s="171" t="s">
        <v>521</v>
      </c>
      <c r="I643" s="163"/>
      <c r="J643" s="172">
        <f>BK643</f>
        <v>0</v>
      </c>
      <c r="L643" s="160"/>
      <c r="M643" s="165"/>
      <c r="N643" s="166"/>
      <c r="O643" s="166"/>
      <c r="P643" s="167">
        <f>SUM(P644:P649)</f>
        <v>0</v>
      </c>
      <c r="Q643" s="166"/>
      <c r="R643" s="167">
        <f>SUM(R644:R649)</f>
        <v>0</v>
      </c>
      <c r="S643" s="166"/>
      <c r="T643" s="168">
        <f>SUM(T644:T649)</f>
        <v>0</v>
      </c>
      <c r="AR643" s="161" t="s">
        <v>80</v>
      </c>
      <c r="AT643" s="169" t="s">
        <v>71</v>
      </c>
      <c r="AU643" s="169" t="s">
        <v>80</v>
      </c>
      <c r="AY643" s="161" t="s">
        <v>144</v>
      </c>
      <c r="BK643" s="170">
        <f>SUM(BK644:BK649)</f>
        <v>0</v>
      </c>
    </row>
    <row r="644" spans="2:65" s="1" customFormat="1" ht="38.25" customHeight="1">
      <c r="B644" s="173"/>
      <c r="C644" s="174" t="s">
        <v>522</v>
      </c>
      <c r="D644" s="174" t="s">
        <v>147</v>
      </c>
      <c r="E644" s="175" t="s">
        <v>523</v>
      </c>
      <c r="F644" s="176" t="s">
        <v>524</v>
      </c>
      <c r="G644" s="177" t="s">
        <v>199</v>
      </c>
      <c r="H644" s="178">
        <v>12.928000000000001</v>
      </c>
      <c r="I644" s="179"/>
      <c r="J644" s="180">
        <f>ROUND(I644*H644,2)</f>
        <v>0</v>
      </c>
      <c r="K644" s="176" t="s">
        <v>151</v>
      </c>
      <c r="L644" s="41"/>
      <c r="M644" s="181" t="s">
        <v>5</v>
      </c>
      <c r="N644" s="182" t="s">
        <v>43</v>
      </c>
      <c r="O644" s="42"/>
      <c r="P644" s="183">
        <f>O644*H644</f>
        <v>0</v>
      </c>
      <c r="Q644" s="183">
        <v>0</v>
      </c>
      <c r="R644" s="183">
        <f>Q644*H644</f>
        <v>0</v>
      </c>
      <c r="S644" s="183">
        <v>0</v>
      </c>
      <c r="T644" s="184">
        <f>S644*H644</f>
        <v>0</v>
      </c>
      <c r="AR644" s="24" t="s">
        <v>152</v>
      </c>
      <c r="AT644" s="24" t="s">
        <v>147</v>
      </c>
      <c r="AU644" s="24" t="s">
        <v>82</v>
      </c>
      <c r="AY644" s="24" t="s">
        <v>144</v>
      </c>
      <c r="BE644" s="185">
        <f>IF(N644="základní",J644,0)</f>
        <v>0</v>
      </c>
      <c r="BF644" s="185">
        <f>IF(N644="snížená",J644,0)</f>
        <v>0</v>
      </c>
      <c r="BG644" s="185">
        <f>IF(N644="zákl. přenesená",J644,0)</f>
        <v>0</v>
      </c>
      <c r="BH644" s="185">
        <f>IF(N644="sníž. přenesená",J644,0)</f>
        <v>0</v>
      </c>
      <c r="BI644" s="185">
        <f>IF(N644="nulová",J644,0)</f>
        <v>0</v>
      </c>
      <c r="BJ644" s="24" t="s">
        <v>80</v>
      </c>
      <c r="BK644" s="185">
        <f>ROUND(I644*H644,2)</f>
        <v>0</v>
      </c>
      <c r="BL644" s="24" t="s">
        <v>152</v>
      </c>
      <c r="BM644" s="24" t="s">
        <v>525</v>
      </c>
    </row>
    <row r="645" spans="2:65" s="1" customFormat="1" ht="25.5" customHeight="1">
      <c r="B645" s="173"/>
      <c r="C645" s="174" t="s">
        <v>526</v>
      </c>
      <c r="D645" s="174" t="s">
        <v>147</v>
      </c>
      <c r="E645" s="175" t="s">
        <v>527</v>
      </c>
      <c r="F645" s="176" t="s">
        <v>528</v>
      </c>
      <c r="G645" s="177" t="s">
        <v>199</v>
      </c>
      <c r="H645" s="178">
        <v>12.928000000000001</v>
      </c>
      <c r="I645" s="179"/>
      <c r="J645" s="180">
        <f>ROUND(I645*H645,2)</f>
        <v>0</v>
      </c>
      <c r="K645" s="176" t="s">
        <v>151</v>
      </c>
      <c r="L645" s="41"/>
      <c r="M645" s="181" t="s">
        <v>5</v>
      </c>
      <c r="N645" s="182" t="s">
        <v>43</v>
      </c>
      <c r="O645" s="42"/>
      <c r="P645" s="183">
        <f>O645*H645</f>
        <v>0</v>
      </c>
      <c r="Q645" s="183">
        <v>0</v>
      </c>
      <c r="R645" s="183">
        <f>Q645*H645</f>
        <v>0</v>
      </c>
      <c r="S645" s="183">
        <v>0</v>
      </c>
      <c r="T645" s="184">
        <f>S645*H645</f>
        <v>0</v>
      </c>
      <c r="AR645" s="24" t="s">
        <v>152</v>
      </c>
      <c r="AT645" s="24" t="s">
        <v>147</v>
      </c>
      <c r="AU645" s="24" t="s">
        <v>82</v>
      </c>
      <c r="AY645" s="24" t="s">
        <v>144</v>
      </c>
      <c r="BE645" s="185">
        <f>IF(N645="základní",J645,0)</f>
        <v>0</v>
      </c>
      <c r="BF645" s="185">
        <f>IF(N645="snížená",J645,0)</f>
        <v>0</v>
      </c>
      <c r="BG645" s="185">
        <f>IF(N645="zákl. přenesená",J645,0)</f>
        <v>0</v>
      </c>
      <c r="BH645" s="185">
        <f>IF(N645="sníž. přenesená",J645,0)</f>
        <v>0</v>
      </c>
      <c r="BI645" s="185">
        <f>IF(N645="nulová",J645,0)</f>
        <v>0</v>
      </c>
      <c r="BJ645" s="24" t="s">
        <v>80</v>
      </c>
      <c r="BK645" s="185">
        <f>ROUND(I645*H645,2)</f>
        <v>0</v>
      </c>
      <c r="BL645" s="24" t="s">
        <v>152</v>
      </c>
      <c r="BM645" s="24" t="s">
        <v>529</v>
      </c>
    </row>
    <row r="646" spans="2:65" s="1" customFormat="1" ht="81">
      <c r="B646" s="41"/>
      <c r="D646" s="186" t="s">
        <v>154</v>
      </c>
      <c r="F646" s="187" t="s">
        <v>530</v>
      </c>
      <c r="I646" s="188"/>
      <c r="L646" s="41"/>
      <c r="M646" s="189"/>
      <c r="N646" s="42"/>
      <c r="O646" s="42"/>
      <c r="P646" s="42"/>
      <c r="Q646" s="42"/>
      <c r="R646" s="42"/>
      <c r="S646" s="42"/>
      <c r="T646" s="70"/>
      <c r="AT646" s="24" t="s">
        <v>154</v>
      </c>
      <c r="AU646" s="24" t="s">
        <v>82</v>
      </c>
    </row>
    <row r="647" spans="2:65" s="1" customFormat="1" ht="25.5" customHeight="1">
      <c r="B647" s="173"/>
      <c r="C647" s="174" t="s">
        <v>531</v>
      </c>
      <c r="D647" s="174" t="s">
        <v>147</v>
      </c>
      <c r="E647" s="175" t="s">
        <v>532</v>
      </c>
      <c r="F647" s="176" t="s">
        <v>533</v>
      </c>
      <c r="G647" s="177" t="s">
        <v>199</v>
      </c>
      <c r="H647" s="178">
        <v>12.928000000000001</v>
      </c>
      <c r="I647" s="179"/>
      <c r="J647" s="180">
        <f>ROUND(I647*H647,2)</f>
        <v>0</v>
      </c>
      <c r="K647" s="176" t="s">
        <v>151</v>
      </c>
      <c r="L647" s="41"/>
      <c r="M647" s="181" t="s">
        <v>5</v>
      </c>
      <c r="N647" s="182" t="s">
        <v>43</v>
      </c>
      <c r="O647" s="42"/>
      <c r="P647" s="183">
        <f>O647*H647</f>
        <v>0</v>
      </c>
      <c r="Q647" s="183">
        <v>0</v>
      </c>
      <c r="R647" s="183">
        <f>Q647*H647</f>
        <v>0</v>
      </c>
      <c r="S647" s="183">
        <v>0</v>
      </c>
      <c r="T647" s="184">
        <f>S647*H647</f>
        <v>0</v>
      </c>
      <c r="AR647" s="24" t="s">
        <v>152</v>
      </c>
      <c r="AT647" s="24" t="s">
        <v>147</v>
      </c>
      <c r="AU647" s="24" t="s">
        <v>82</v>
      </c>
      <c r="AY647" s="24" t="s">
        <v>144</v>
      </c>
      <c r="BE647" s="185">
        <f>IF(N647="základní",J647,0)</f>
        <v>0</v>
      </c>
      <c r="BF647" s="185">
        <f>IF(N647="snížená",J647,0)</f>
        <v>0</v>
      </c>
      <c r="BG647" s="185">
        <f>IF(N647="zákl. přenesená",J647,0)</f>
        <v>0</v>
      </c>
      <c r="BH647" s="185">
        <f>IF(N647="sníž. přenesená",J647,0)</f>
        <v>0</v>
      </c>
      <c r="BI647" s="185">
        <f>IF(N647="nulová",J647,0)</f>
        <v>0</v>
      </c>
      <c r="BJ647" s="24" t="s">
        <v>80</v>
      </c>
      <c r="BK647" s="185">
        <f>ROUND(I647*H647,2)</f>
        <v>0</v>
      </c>
      <c r="BL647" s="24" t="s">
        <v>152</v>
      </c>
      <c r="BM647" s="24" t="s">
        <v>534</v>
      </c>
    </row>
    <row r="648" spans="2:65" s="1" customFormat="1" ht="81">
      <c r="B648" s="41"/>
      <c r="D648" s="186" t="s">
        <v>154</v>
      </c>
      <c r="F648" s="187" t="s">
        <v>530</v>
      </c>
      <c r="I648" s="188"/>
      <c r="L648" s="41"/>
      <c r="M648" s="189"/>
      <c r="N648" s="42"/>
      <c r="O648" s="42"/>
      <c r="P648" s="42"/>
      <c r="Q648" s="42"/>
      <c r="R648" s="42"/>
      <c r="S648" s="42"/>
      <c r="T648" s="70"/>
      <c r="AT648" s="24" t="s">
        <v>154</v>
      </c>
      <c r="AU648" s="24" t="s">
        <v>82</v>
      </c>
    </row>
    <row r="649" spans="2:65" s="1" customFormat="1" ht="16.5" customHeight="1">
      <c r="B649" s="173"/>
      <c r="C649" s="174" t="s">
        <v>535</v>
      </c>
      <c r="D649" s="174" t="s">
        <v>147</v>
      </c>
      <c r="E649" s="175" t="s">
        <v>536</v>
      </c>
      <c r="F649" s="176" t="s">
        <v>537</v>
      </c>
      <c r="G649" s="177" t="s">
        <v>199</v>
      </c>
      <c r="H649" s="178">
        <v>12.928000000000001</v>
      </c>
      <c r="I649" s="179"/>
      <c r="J649" s="180">
        <f>ROUND(I649*H649,2)</f>
        <v>0</v>
      </c>
      <c r="K649" s="176" t="s">
        <v>151</v>
      </c>
      <c r="L649" s="41"/>
      <c r="M649" s="181" t="s">
        <v>5</v>
      </c>
      <c r="N649" s="182" t="s">
        <v>43</v>
      </c>
      <c r="O649" s="42"/>
      <c r="P649" s="183">
        <f>O649*H649</f>
        <v>0</v>
      </c>
      <c r="Q649" s="183">
        <v>0</v>
      </c>
      <c r="R649" s="183">
        <f>Q649*H649</f>
        <v>0</v>
      </c>
      <c r="S649" s="183">
        <v>0</v>
      </c>
      <c r="T649" s="184">
        <f>S649*H649</f>
        <v>0</v>
      </c>
      <c r="AR649" s="24" t="s">
        <v>152</v>
      </c>
      <c r="AT649" s="24" t="s">
        <v>147</v>
      </c>
      <c r="AU649" s="24" t="s">
        <v>82</v>
      </c>
      <c r="AY649" s="24" t="s">
        <v>144</v>
      </c>
      <c r="BE649" s="185">
        <f>IF(N649="základní",J649,0)</f>
        <v>0</v>
      </c>
      <c r="BF649" s="185">
        <f>IF(N649="snížená",J649,0)</f>
        <v>0</v>
      </c>
      <c r="BG649" s="185">
        <f>IF(N649="zákl. přenesená",J649,0)</f>
        <v>0</v>
      </c>
      <c r="BH649" s="185">
        <f>IF(N649="sníž. přenesená",J649,0)</f>
        <v>0</v>
      </c>
      <c r="BI649" s="185">
        <f>IF(N649="nulová",J649,0)</f>
        <v>0</v>
      </c>
      <c r="BJ649" s="24" t="s">
        <v>80</v>
      </c>
      <c r="BK649" s="185">
        <f>ROUND(I649*H649,2)</f>
        <v>0</v>
      </c>
      <c r="BL649" s="24" t="s">
        <v>152</v>
      </c>
      <c r="BM649" s="24" t="s">
        <v>538</v>
      </c>
    </row>
    <row r="650" spans="2:65" s="10" customFormat="1" ht="29.85" customHeight="1">
      <c r="B650" s="160"/>
      <c r="D650" s="161" t="s">
        <v>71</v>
      </c>
      <c r="E650" s="171" t="s">
        <v>539</v>
      </c>
      <c r="F650" s="171" t="s">
        <v>540</v>
      </c>
      <c r="I650" s="163"/>
      <c r="J650" s="172">
        <f>BK650</f>
        <v>0</v>
      </c>
      <c r="L650" s="160"/>
      <c r="M650" s="165"/>
      <c r="N650" s="166"/>
      <c r="O650" s="166"/>
      <c r="P650" s="167">
        <f>SUM(P651:P653)</f>
        <v>0</v>
      </c>
      <c r="Q650" s="166"/>
      <c r="R650" s="167">
        <f>SUM(R651:R653)</f>
        <v>0</v>
      </c>
      <c r="S650" s="166"/>
      <c r="T650" s="168">
        <f>SUM(T651:T653)</f>
        <v>0</v>
      </c>
      <c r="AR650" s="161" t="s">
        <v>80</v>
      </c>
      <c r="AT650" s="169" t="s">
        <v>71</v>
      </c>
      <c r="AU650" s="169" t="s">
        <v>80</v>
      </c>
      <c r="AY650" s="161" t="s">
        <v>144</v>
      </c>
      <c r="BK650" s="170">
        <f>SUM(BK651:BK653)</f>
        <v>0</v>
      </c>
    </row>
    <row r="651" spans="2:65" s="1" customFormat="1" ht="38.25" customHeight="1">
      <c r="B651" s="173"/>
      <c r="C651" s="174" t="s">
        <v>541</v>
      </c>
      <c r="D651" s="174" t="s">
        <v>147</v>
      </c>
      <c r="E651" s="175" t="s">
        <v>542</v>
      </c>
      <c r="F651" s="176" t="s">
        <v>543</v>
      </c>
      <c r="G651" s="177" t="s">
        <v>199</v>
      </c>
      <c r="H651" s="178">
        <v>234.00800000000001</v>
      </c>
      <c r="I651" s="179"/>
      <c r="J651" s="180">
        <f>ROUND(I651*H651,2)</f>
        <v>0</v>
      </c>
      <c r="K651" s="176" t="s">
        <v>151</v>
      </c>
      <c r="L651" s="41"/>
      <c r="M651" s="181" t="s">
        <v>5</v>
      </c>
      <c r="N651" s="182" t="s">
        <v>43</v>
      </c>
      <c r="O651" s="42"/>
      <c r="P651" s="183">
        <f>O651*H651</f>
        <v>0</v>
      </c>
      <c r="Q651" s="183">
        <v>0</v>
      </c>
      <c r="R651" s="183">
        <f>Q651*H651</f>
        <v>0</v>
      </c>
      <c r="S651" s="183">
        <v>0</v>
      </c>
      <c r="T651" s="184">
        <f>S651*H651</f>
        <v>0</v>
      </c>
      <c r="AR651" s="24" t="s">
        <v>152</v>
      </c>
      <c r="AT651" s="24" t="s">
        <v>147</v>
      </c>
      <c r="AU651" s="24" t="s">
        <v>82</v>
      </c>
      <c r="AY651" s="24" t="s">
        <v>144</v>
      </c>
      <c r="BE651" s="185">
        <f>IF(N651="základní",J651,0)</f>
        <v>0</v>
      </c>
      <c r="BF651" s="185">
        <f>IF(N651="snížená",J651,0)</f>
        <v>0</v>
      </c>
      <c r="BG651" s="185">
        <f>IF(N651="zákl. přenesená",J651,0)</f>
        <v>0</v>
      </c>
      <c r="BH651" s="185">
        <f>IF(N651="sníž. přenesená",J651,0)</f>
        <v>0</v>
      </c>
      <c r="BI651" s="185">
        <f>IF(N651="nulová",J651,0)</f>
        <v>0</v>
      </c>
      <c r="BJ651" s="24" t="s">
        <v>80</v>
      </c>
      <c r="BK651" s="185">
        <f>ROUND(I651*H651,2)</f>
        <v>0</v>
      </c>
      <c r="BL651" s="24" t="s">
        <v>152</v>
      </c>
      <c r="BM651" s="24" t="s">
        <v>544</v>
      </c>
    </row>
    <row r="652" spans="2:65" s="1" customFormat="1" ht="51" customHeight="1">
      <c r="B652" s="173"/>
      <c r="C652" s="174" t="s">
        <v>545</v>
      </c>
      <c r="D652" s="174" t="s">
        <v>147</v>
      </c>
      <c r="E652" s="175" t="s">
        <v>546</v>
      </c>
      <c r="F652" s="176" t="s">
        <v>547</v>
      </c>
      <c r="G652" s="177" t="s">
        <v>199</v>
      </c>
      <c r="H652" s="178">
        <v>234.00800000000001</v>
      </c>
      <c r="I652" s="179"/>
      <c r="J652" s="180">
        <f>ROUND(I652*H652,2)</f>
        <v>0</v>
      </c>
      <c r="K652" s="176" t="s">
        <v>151</v>
      </c>
      <c r="L652" s="41"/>
      <c r="M652" s="181" t="s">
        <v>5</v>
      </c>
      <c r="N652" s="182" t="s">
        <v>43</v>
      </c>
      <c r="O652" s="42"/>
      <c r="P652" s="183">
        <f>O652*H652</f>
        <v>0</v>
      </c>
      <c r="Q652" s="183">
        <v>0</v>
      </c>
      <c r="R652" s="183">
        <f>Q652*H652</f>
        <v>0</v>
      </c>
      <c r="S652" s="183">
        <v>0</v>
      </c>
      <c r="T652" s="184">
        <f>S652*H652</f>
        <v>0</v>
      </c>
      <c r="AR652" s="24" t="s">
        <v>152</v>
      </c>
      <c r="AT652" s="24" t="s">
        <v>147</v>
      </c>
      <c r="AU652" s="24" t="s">
        <v>82</v>
      </c>
      <c r="AY652" s="24" t="s">
        <v>144</v>
      </c>
      <c r="BE652" s="185">
        <f>IF(N652="základní",J652,0)</f>
        <v>0</v>
      </c>
      <c r="BF652" s="185">
        <f>IF(N652="snížená",J652,0)</f>
        <v>0</v>
      </c>
      <c r="BG652" s="185">
        <f>IF(N652="zákl. přenesená",J652,0)</f>
        <v>0</v>
      </c>
      <c r="BH652" s="185">
        <f>IF(N652="sníž. přenesená",J652,0)</f>
        <v>0</v>
      </c>
      <c r="BI652" s="185">
        <f>IF(N652="nulová",J652,0)</f>
        <v>0</v>
      </c>
      <c r="BJ652" s="24" t="s">
        <v>80</v>
      </c>
      <c r="BK652" s="185">
        <f>ROUND(I652*H652,2)</f>
        <v>0</v>
      </c>
      <c r="BL652" s="24" t="s">
        <v>152</v>
      </c>
      <c r="BM652" s="24" t="s">
        <v>548</v>
      </c>
    </row>
    <row r="653" spans="2:65" s="1" customFormat="1" ht="81">
      <c r="B653" s="41"/>
      <c r="D653" s="186" t="s">
        <v>154</v>
      </c>
      <c r="F653" s="187" t="s">
        <v>549</v>
      </c>
      <c r="I653" s="188"/>
      <c r="L653" s="41"/>
      <c r="M653" s="189"/>
      <c r="N653" s="42"/>
      <c r="O653" s="42"/>
      <c r="P653" s="42"/>
      <c r="Q653" s="42"/>
      <c r="R653" s="42"/>
      <c r="S653" s="42"/>
      <c r="T653" s="70"/>
      <c r="AT653" s="24" t="s">
        <v>154</v>
      </c>
      <c r="AU653" s="24" t="s">
        <v>82</v>
      </c>
    </row>
    <row r="654" spans="2:65" s="10" customFormat="1" ht="37.35" customHeight="1">
      <c r="B654" s="160"/>
      <c r="D654" s="161" t="s">
        <v>71</v>
      </c>
      <c r="E654" s="162" t="s">
        <v>550</v>
      </c>
      <c r="F654" s="162" t="s">
        <v>551</v>
      </c>
      <c r="I654" s="163"/>
      <c r="J654" s="164">
        <f>BK654</f>
        <v>0</v>
      </c>
      <c r="L654" s="160"/>
      <c r="M654" s="165"/>
      <c r="N654" s="166"/>
      <c r="O654" s="166"/>
      <c r="P654" s="167">
        <f>P655+P686+P737+P775+P859+P968+P983+P1151+P1176+P1216</f>
        <v>0</v>
      </c>
      <c r="Q654" s="166"/>
      <c r="R654" s="167">
        <f>R655+R686+R737+R775+R859+R968+R983+R1151+R1176+R1216</f>
        <v>32.3456264</v>
      </c>
      <c r="S654" s="166"/>
      <c r="T654" s="168">
        <f>T655+T686+T737+T775+T859+T968+T983+T1151+T1176+T1216</f>
        <v>12.9278794</v>
      </c>
      <c r="AR654" s="161" t="s">
        <v>82</v>
      </c>
      <c r="AT654" s="169" t="s">
        <v>71</v>
      </c>
      <c r="AU654" s="169" t="s">
        <v>72</v>
      </c>
      <c r="AY654" s="161" t="s">
        <v>144</v>
      </c>
      <c r="BK654" s="170">
        <f>BK655+BK686+BK737+BK775+BK859+BK968+BK983+BK1151+BK1176+BK1216</f>
        <v>0</v>
      </c>
    </row>
    <row r="655" spans="2:65" s="10" customFormat="1" ht="19.899999999999999" customHeight="1">
      <c r="B655" s="160"/>
      <c r="D655" s="161" t="s">
        <v>71</v>
      </c>
      <c r="E655" s="171" t="s">
        <v>552</v>
      </c>
      <c r="F655" s="171" t="s">
        <v>553</v>
      </c>
      <c r="I655" s="163"/>
      <c r="J655" s="172">
        <f>BK655</f>
        <v>0</v>
      </c>
      <c r="L655" s="160"/>
      <c r="M655" s="165"/>
      <c r="N655" s="166"/>
      <c r="O655" s="166"/>
      <c r="P655" s="167">
        <f>SUM(P656:P685)</f>
        <v>0</v>
      </c>
      <c r="Q655" s="166"/>
      <c r="R655" s="167">
        <f>SUM(R656:R685)</f>
        <v>0.16941877999999999</v>
      </c>
      <c r="S655" s="166"/>
      <c r="T655" s="168">
        <f>SUM(T656:T685)</f>
        <v>0</v>
      </c>
      <c r="AR655" s="161" t="s">
        <v>82</v>
      </c>
      <c r="AT655" s="169" t="s">
        <v>71</v>
      </c>
      <c r="AU655" s="169" t="s">
        <v>80</v>
      </c>
      <c r="AY655" s="161" t="s">
        <v>144</v>
      </c>
      <c r="BK655" s="170">
        <f>SUM(BK656:BK685)</f>
        <v>0</v>
      </c>
    </row>
    <row r="656" spans="2:65" s="1" customFormat="1" ht="25.5" customHeight="1">
      <c r="B656" s="173"/>
      <c r="C656" s="174" t="s">
        <v>554</v>
      </c>
      <c r="D656" s="174" t="s">
        <v>147</v>
      </c>
      <c r="E656" s="175" t="s">
        <v>555</v>
      </c>
      <c r="F656" s="176" t="s">
        <v>556</v>
      </c>
      <c r="G656" s="177" t="s">
        <v>184</v>
      </c>
      <c r="H656" s="178">
        <v>22.11</v>
      </c>
      <c r="I656" s="179"/>
      <c r="J656" s="180">
        <f>ROUND(I656*H656,2)</f>
        <v>0</v>
      </c>
      <c r="K656" s="176" t="s">
        <v>151</v>
      </c>
      <c r="L656" s="41"/>
      <c r="M656" s="181" t="s">
        <v>5</v>
      </c>
      <c r="N656" s="182" t="s">
        <v>43</v>
      </c>
      <c r="O656" s="42"/>
      <c r="P656" s="183">
        <f>O656*H656</f>
        <v>0</v>
      </c>
      <c r="Q656" s="183">
        <v>4.5799999999999999E-3</v>
      </c>
      <c r="R656" s="183">
        <f>Q656*H656</f>
        <v>0.1012638</v>
      </c>
      <c r="S656" s="183">
        <v>0</v>
      </c>
      <c r="T656" s="184">
        <f>S656*H656</f>
        <v>0</v>
      </c>
      <c r="AR656" s="24" t="s">
        <v>278</v>
      </c>
      <c r="AT656" s="24" t="s">
        <v>147</v>
      </c>
      <c r="AU656" s="24" t="s">
        <v>82</v>
      </c>
      <c r="AY656" s="24" t="s">
        <v>144</v>
      </c>
      <c r="BE656" s="185">
        <f>IF(N656="základní",J656,0)</f>
        <v>0</v>
      </c>
      <c r="BF656" s="185">
        <f>IF(N656="snížená",J656,0)</f>
        <v>0</v>
      </c>
      <c r="BG656" s="185">
        <f>IF(N656="zákl. přenesená",J656,0)</f>
        <v>0</v>
      </c>
      <c r="BH656" s="185">
        <f>IF(N656="sníž. přenesená",J656,0)</f>
        <v>0</v>
      </c>
      <c r="BI656" s="185">
        <f>IF(N656="nulová",J656,0)</f>
        <v>0</v>
      </c>
      <c r="BJ656" s="24" t="s">
        <v>80</v>
      </c>
      <c r="BK656" s="185">
        <f>ROUND(I656*H656,2)</f>
        <v>0</v>
      </c>
      <c r="BL656" s="24" t="s">
        <v>278</v>
      </c>
      <c r="BM656" s="24" t="s">
        <v>557</v>
      </c>
    </row>
    <row r="657" spans="2:65" s="11" customFormat="1">
      <c r="B657" s="190"/>
      <c r="D657" s="186" t="s">
        <v>156</v>
      </c>
      <c r="E657" s="191" t="s">
        <v>5</v>
      </c>
      <c r="F657" s="192" t="s">
        <v>558</v>
      </c>
      <c r="H657" s="191" t="s">
        <v>5</v>
      </c>
      <c r="I657" s="193"/>
      <c r="L657" s="190"/>
      <c r="M657" s="194"/>
      <c r="N657" s="195"/>
      <c r="O657" s="195"/>
      <c r="P657" s="195"/>
      <c r="Q657" s="195"/>
      <c r="R657" s="195"/>
      <c r="S657" s="195"/>
      <c r="T657" s="196"/>
      <c r="AT657" s="191" t="s">
        <v>156</v>
      </c>
      <c r="AU657" s="191" t="s">
        <v>82</v>
      </c>
      <c r="AV657" s="11" t="s">
        <v>80</v>
      </c>
      <c r="AW657" s="11" t="s">
        <v>35</v>
      </c>
      <c r="AX657" s="11" t="s">
        <v>72</v>
      </c>
      <c r="AY657" s="191" t="s">
        <v>144</v>
      </c>
    </row>
    <row r="658" spans="2:65" s="11" customFormat="1">
      <c r="B658" s="190"/>
      <c r="D658" s="186" t="s">
        <v>156</v>
      </c>
      <c r="E658" s="191" t="s">
        <v>5</v>
      </c>
      <c r="F658" s="192" t="s">
        <v>157</v>
      </c>
      <c r="H658" s="191" t="s">
        <v>5</v>
      </c>
      <c r="I658" s="193"/>
      <c r="L658" s="190"/>
      <c r="M658" s="194"/>
      <c r="N658" s="195"/>
      <c r="O658" s="195"/>
      <c r="P658" s="195"/>
      <c r="Q658" s="195"/>
      <c r="R658" s="195"/>
      <c r="S658" s="195"/>
      <c r="T658" s="196"/>
      <c r="AT658" s="191" t="s">
        <v>156</v>
      </c>
      <c r="AU658" s="191" t="s">
        <v>82</v>
      </c>
      <c r="AV658" s="11" t="s">
        <v>80</v>
      </c>
      <c r="AW658" s="11" t="s">
        <v>35</v>
      </c>
      <c r="AX658" s="11" t="s">
        <v>72</v>
      </c>
      <c r="AY658" s="191" t="s">
        <v>144</v>
      </c>
    </row>
    <row r="659" spans="2:65" s="11" customFormat="1">
      <c r="B659" s="190"/>
      <c r="D659" s="186" t="s">
        <v>156</v>
      </c>
      <c r="E659" s="191" t="s">
        <v>5</v>
      </c>
      <c r="F659" s="192" t="s">
        <v>158</v>
      </c>
      <c r="H659" s="191" t="s">
        <v>5</v>
      </c>
      <c r="I659" s="193"/>
      <c r="L659" s="190"/>
      <c r="M659" s="194"/>
      <c r="N659" s="195"/>
      <c r="O659" s="195"/>
      <c r="P659" s="195"/>
      <c r="Q659" s="195"/>
      <c r="R659" s="195"/>
      <c r="S659" s="195"/>
      <c r="T659" s="196"/>
      <c r="AT659" s="191" t="s">
        <v>156</v>
      </c>
      <c r="AU659" s="191" t="s">
        <v>82</v>
      </c>
      <c r="AV659" s="11" t="s">
        <v>80</v>
      </c>
      <c r="AW659" s="11" t="s">
        <v>35</v>
      </c>
      <c r="AX659" s="11" t="s">
        <v>72</v>
      </c>
      <c r="AY659" s="191" t="s">
        <v>144</v>
      </c>
    </row>
    <row r="660" spans="2:65" s="11" customFormat="1">
      <c r="B660" s="190"/>
      <c r="D660" s="186" t="s">
        <v>156</v>
      </c>
      <c r="E660" s="191" t="s">
        <v>5</v>
      </c>
      <c r="F660" s="192" t="s">
        <v>224</v>
      </c>
      <c r="H660" s="191" t="s">
        <v>5</v>
      </c>
      <c r="I660" s="193"/>
      <c r="L660" s="190"/>
      <c r="M660" s="194"/>
      <c r="N660" s="195"/>
      <c r="O660" s="195"/>
      <c r="P660" s="195"/>
      <c r="Q660" s="195"/>
      <c r="R660" s="195"/>
      <c r="S660" s="195"/>
      <c r="T660" s="196"/>
      <c r="AT660" s="191" t="s">
        <v>156</v>
      </c>
      <c r="AU660" s="191" t="s">
        <v>82</v>
      </c>
      <c r="AV660" s="11" t="s">
        <v>80</v>
      </c>
      <c r="AW660" s="11" t="s">
        <v>35</v>
      </c>
      <c r="AX660" s="11" t="s">
        <v>72</v>
      </c>
      <c r="AY660" s="191" t="s">
        <v>144</v>
      </c>
    </row>
    <row r="661" spans="2:65" s="11" customFormat="1">
      <c r="B661" s="190"/>
      <c r="D661" s="186" t="s">
        <v>156</v>
      </c>
      <c r="E661" s="191" t="s">
        <v>5</v>
      </c>
      <c r="F661" s="192" t="s">
        <v>420</v>
      </c>
      <c r="H661" s="191" t="s">
        <v>5</v>
      </c>
      <c r="I661" s="193"/>
      <c r="L661" s="190"/>
      <c r="M661" s="194"/>
      <c r="N661" s="195"/>
      <c r="O661" s="195"/>
      <c r="P661" s="195"/>
      <c r="Q661" s="195"/>
      <c r="R661" s="195"/>
      <c r="S661" s="195"/>
      <c r="T661" s="196"/>
      <c r="AT661" s="191" t="s">
        <v>156</v>
      </c>
      <c r="AU661" s="191" t="s">
        <v>82</v>
      </c>
      <c r="AV661" s="11" t="s">
        <v>80</v>
      </c>
      <c r="AW661" s="11" t="s">
        <v>35</v>
      </c>
      <c r="AX661" s="11" t="s">
        <v>72</v>
      </c>
      <c r="AY661" s="191" t="s">
        <v>144</v>
      </c>
    </row>
    <row r="662" spans="2:65" s="12" customFormat="1">
      <c r="B662" s="197"/>
      <c r="D662" s="186" t="s">
        <v>156</v>
      </c>
      <c r="E662" s="198" t="s">
        <v>5</v>
      </c>
      <c r="F662" s="199" t="s">
        <v>421</v>
      </c>
      <c r="H662" s="200">
        <v>12.91</v>
      </c>
      <c r="I662" s="201"/>
      <c r="L662" s="197"/>
      <c r="M662" s="202"/>
      <c r="N662" s="203"/>
      <c r="O662" s="203"/>
      <c r="P662" s="203"/>
      <c r="Q662" s="203"/>
      <c r="R662" s="203"/>
      <c r="S662" s="203"/>
      <c r="T662" s="204"/>
      <c r="AT662" s="198" t="s">
        <v>156</v>
      </c>
      <c r="AU662" s="198" t="s">
        <v>82</v>
      </c>
      <c r="AV662" s="12" t="s">
        <v>82</v>
      </c>
      <c r="AW662" s="12" t="s">
        <v>35</v>
      </c>
      <c r="AX662" s="12" t="s">
        <v>72</v>
      </c>
      <c r="AY662" s="198" t="s">
        <v>144</v>
      </c>
    </row>
    <row r="663" spans="2:65" s="12" customFormat="1">
      <c r="B663" s="197"/>
      <c r="D663" s="186" t="s">
        <v>156</v>
      </c>
      <c r="E663" s="198" t="s">
        <v>5</v>
      </c>
      <c r="F663" s="199" t="s">
        <v>422</v>
      </c>
      <c r="H663" s="200">
        <v>2.91</v>
      </c>
      <c r="I663" s="201"/>
      <c r="L663" s="197"/>
      <c r="M663" s="202"/>
      <c r="N663" s="203"/>
      <c r="O663" s="203"/>
      <c r="P663" s="203"/>
      <c r="Q663" s="203"/>
      <c r="R663" s="203"/>
      <c r="S663" s="203"/>
      <c r="T663" s="204"/>
      <c r="AT663" s="198" t="s">
        <v>156</v>
      </c>
      <c r="AU663" s="198" t="s">
        <v>82</v>
      </c>
      <c r="AV663" s="12" t="s">
        <v>82</v>
      </c>
      <c r="AW663" s="12" t="s">
        <v>35</v>
      </c>
      <c r="AX663" s="12" t="s">
        <v>72</v>
      </c>
      <c r="AY663" s="198" t="s">
        <v>144</v>
      </c>
    </row>
    <row r="664" spans="2:65" s="12" customFormat="1">
      <c r="B664" s="197"/>
      <c r="D664" s="186" t="s">
        <v>156</v>
      </c>
      <c r="E664" s="198" t="s">
        <v>5</v>
      </c>
      <c r="F664" s="199" t="s">
        <v>423</v>
      </c>
      <c r="H664" s="200">
        <v>1.82</v>
      </c>
      <c r="I664" s="201"/>
      <c r="L664" s="197"/>
      <c r="M664" s="202"/>
      <c r="N664" s="203"/>
      <c r="O664" s="203"/>
      <c r="P664" s="203"/>
      <c r="Q664" s="203"/>
      <c r="R664" s="203"/>
      <c r="S664" s="203"/>
      <c r="T664" s="204"/>
      <c r="AT664" s="198" t="s">
        <v>156</v>
      </c>
      <c r="AU664" s="198" t="s">
        <v>82</v>
      </c>
      <c r="AV664" s="12" t="s">
        <v>82</v>
      </c>
      <c r="AW664" s="12" t="s">
        <v>35</v>
      </c>
      <c r="AX664" s="12" t="s">
        <v>72</v>
      </c>
      <c r="AY664" s="198" t="s">
        <v>144</v>
      </c>
    </row>
    <row r="665" spans="2:65" s="12" customFormat="1">
      <c r="B665" s="197"/>
      <c r="D665" s="186" t="s">
        <v>156</v>
      </c>
      <c r="E665" s="198" t="s">
        <v>5</v>
      </c>
      <c r="F665" s="199" t="s">
        <v>424</v>
      </c>
      <c r="H665" s="200">
        <v>1.49</v>
      </c>
      <c r="I665" s="201"/>
      <c r="L665" s="197"/>
      <c r="M665" s="202"/>
      <c r="N665" s="203"/>
      <c r="O665" s="203"/>
      <c r="P665" s="203"/>
      <c r="Q665" s="203"/>
      <c r="R665" s="203"/>
      <c r="S665" s="203"/>
      <c r="T665" s="204"/>
      <c r="AT665" s="198" t="s">
        <v>156</v>
      </c>
      <c r="AU665" s="198" t="s">
        <v>82</v>
      </c>
      <c r="AV665" s="12" t="s">
        <v>82</v>
      </c>
      <c r="AW665" s="12" t="s">
        <v>35</v>
      </c>
      <c r="AX665" s="12" t="s">
        <v>72</v>
      </c>
      <c r="AY665" s="198" t="s">
        <v>144</v>
      </c>
    </row>
    <row r="666" spans="2:65" s="12" customFormat="1">
      <c r="B666" s="197"/>
      <c r="D666" s="186" t="s">
        <v>156</v>
      </c>
      <c r="E666" s="198" t="s">
        <v>5</v>
      </c>
      <c r="F666" s="199" t="s">
        <v>425</v>
      </c>
      <c r="H666" s="200">
        <v>1.49</v>
      </c>
      <c r="I666" s="201"/>
      <c r="L666" s="197"/>
      <c r="M666" s="202"/>
      <c r="N666" s="203"/>
      <c r="O666" s="203"/>
      <c r="P666" s="203"/>
      <c r="Q666" s="203"/>
      <c r="R666" s="203"/>
      <c r="S666" s="203"/>
      <c r="T666" s="204"/>
      <c r="AT666" s="198" t="s">
        <v>156</v>
      </c>
      <c r="AU666" s="198" t="s">
        <v>82</v>
      </c>
      <c r="AV666" s="12" t="s">
        <v>82</v>
      </c>
      <c r="AW666" s="12" t="s">
        <v>35</v>
      </c>
      <c r="AX666" s="12" t="s">
        <v>72</v>
      </c>
      <c r="AY666" s="198" t="s">
        <v>144</v>
      </c>
    </row>
    <row r="667" spans="2:65" s="12" customFormat="1">
      <c r="B667" s="197"/>
      <c r="D667" s="186" t="s">
        <v>156</v>
      </c>
      <c r="E667" s="198" t="s">
        <v>5</v>
      </c>
      <c r="F667" s="199" t="s">
        <v>426</v>
      </c>
      <c r="H667" s="200">
        <v>1.49</v>
      </c>
      <c r="I667" s="201"/>
      <c r="L667" s="197"/>
      <c r="M667" s="202"/>
      <c r="N667" s="203"/>
      <c r="O667" s="203"/>
      <c r="P667" s="203"/>
      <c r="Q667" s="203"/>
      <c r="R667" s="203"/>
      <c r="S667" s="203"/>
      <c r="T667" s="204"/>
      <c r="AT667" s="198" t="s">
        <v>156</v>
      </c>
      <c r="AU667" s="198" t="s">
        <v>82</v>
      </c>
      <c r="AV667" s="12" t="s">
        <v>82</v>
      </c>
      <c r="AW667" s="12" t="s">
        <v>35</v>
      </c>
      <c r="AX667" s="12" t="s">
        <v>72</v>
      </c>
      <c r="AY667" s="198" t="s">
        <v>144</v>
      </c>
    </row>
    <row r="668" spans="2:65" s="13" customFormat="1">
      <c r="B668" s="205"/>
      <c r="D668" s="186" t="s">
        <v>156</v>
      </c>
      <c r="E668" s="206" t="s">
        <v>5</v>
      </c>
      <c r="F668" s="207" t="s">
        <v>160</v>
      </c>
      <c r="H668" s="208">
        <v>22.11</v>
      </c>
      <c r="I668" s="209"/>
      <c r="L668" s="205"/>
      <c r="M668" s="210"/>
      <c r="N668" s="211"/>
      <c r="O668" s="211"/>
      <c r="P668" s="211"/>
      <c r="Q668" s="211"/>
      <c r="R668" s="211"/>
      <c r="S668" s="211"/>
      <c r="T668" s="212"/>
      <c r="AT668" s="206" t="s">
        <v>156</v>
      </c>
      <c r="AU668" s="206" t="s">
        <v>82</v>
      </c>
      <c r="AV668" s="13" t="s">
        <v>152</v>
      </c>
      <c r="AW668" s="13" t="s">
        <v>35</v>
      </c>
      <c r="AX668" s="13" t="s">
        <v>80</v>
      </c>
      <c r="AY668" s="206" t="s">
        <v>144</v>
      </c>
    </row>
    <row r="669" spans="2:65" s="1" customFormat="1" ht="25.5" customHeight="1">
      <c r="B669" s="173"/>
      <c r="C669" s="174" t="s">
        <v>559</v>
      </c>
      <c r="D669" s="174" t="s">
        <v>147</v>
      </c>
      <c r="E669" s="175" t="s">
        <v>560</v>
      </c>
      <c r="F669" s="176" t="s">
        <v>561</v>
      </c>
      <c r="G669" s="177" t="s">
        <v>184</v>
      </c>
      <c r="H669" s="178">
        <v>14.881</v>
      </c>
      <c r="I669" s="179"/>
      <c r="J669" s="180">
        <f>ROUND(I669*H669,2)</f>
        <v>0</v>
      </c>
      <c r="K669" s="176" t="s">
        <v>151</v>
      </c>
      <c r="L669" s="41"/>
      <c r="M669" s="181" t="s">
        <v>5</v>
      </c>
      <c r="N669" s="182" t="s">
        <v>43</v>
      </c>
      <c r="O669" s="42"/>
      <c r="P669" s="183">
        <f>O669*H669</f>
        <v>0</v>
      </c>
      <c r="Q669" s="183">
        <v>4.5799999999999999E-3</v>
      </c>
      <c r="R669" s="183">
        <f>Q669*H669</f>
        <v>6.8154980000000004E-2</v>
      </c>
      <c r="S669" s="183">
        <v>0</v>
      </c>
      <c r="T669" s="184">
        <f>S669*H669</f>
        <v>0</v>
      </c>
      <c r="AR669" s="24" t="s">
        <v>278</v>
      </c>
      <c r="AT669" s="24" t="s">
        <v>147</v>
      </c>
      <c r="AU669" s="24" t="s">
        <v>82</v>
      </c>
      <c r="AY669" s="24" t="s">
        <v>144</v>
      </c>
      <c r="BE669" s="185">
        <f>IF(N669="základní",J669,0)</f>
        <v>0</v>
      </c>
      <c r="BF669" s="185">
        <f>IF(N669="snížená",J669,0)</f>
        <v>0</v>
      </c>
      <c r="BG669" s="185">
        <f>IF(N669="zákl. přenesená",J669,0)</f>
        <v>0</v>
      </c>
      <c r="BH669" s="185">
        <f>IF(N669="sníž. přenesená",J669,0)</f>
        <v>0</v>
      </c>
      <c r="BI669" s="185">
        <f>IF(N669="nulová",J669,0)</f>
        <v>0</v>
      </c>
      <c r="BJ669" s="24" t="s">
        <v>80</v>
      </c>
      <c r="BK669" s="185">
        <f>ROUND(I669*H669,2)</f>
        <v>0</v>
      </c>
      <c r="BL669" s="24" t="s">
        <v>278</v>
      </c>
      <c r="BM669" s="24" t="s">
        <v>562</v>
      </c>
    </row>
    <row r="670" spans="2:65" s="11" customFormat="1">
      <c r="B670" s="190"/>
      <c r="D670" s="186" t="s">
        <v>156</v>
      </c>
      <c r="E670" s="191" t="s">
        <v>5</v>
      </c>
      <c r="F670" s="192" t="s">
        <v>563</v>
      </c>
      <c r="H670" s="191" t="s">
        <v>5</v>
      </c>
      <c r="I670" s="193"/>
      <c r="L670" s="190"/>
      <c r="M670" s="194"/>
      <c r="N670" s="195"/>
      <c r="O670" s="195"/>
      <c r="P670" s="195"/>
      <c r="Q670" s="195"/>
      <c r="R670" s="195"/>
      <c r="S670" s="195"/>
      <c r="T670" s="196"/>
      <c r="AT670" s="191" t="s">
        <v>156</v>
      </c>
      <c r="AU670" s="191" t="s">
        <v>82</v>
      </c>
      <c r="AV670" s="11" t="s">
        <v>80</v>
      </c>
      <c r="AW670" s="11" t="s">
        <v>35</v>
      </c>
      <c r="AX670" s="11" t="s">
        <v>72</v>
      </c>
      <c r="AY670" s="191" t="s">
        <v>144</v>
      </c>
    </row>
    <row r="671" spans="2:65" s="11" customFormat="1">
      <c r="B671" s="190"/>
      <c r="D671" s="186" t="s">
        <v>156</v>
      </c>
      <c r="E671" s="191" t="s">
        <v>5</v>
      </c>
      <c r="F671" s="192" t="s">
        <v>157</v>
      </c>
      <c r="H671" s="191" t="s">
        <v>5</v>
      </c>
      <c r="I671" s="193"/>
      <c r="L671" s="190"/>
      <c r="M671" s="194"/>
      <c r="N671" s="195"/>
      <c r="O671" s="195"/>
      <c r="P671" s="195"/>
      <c r="Q671" s="195"/>
      <c r="R671" s="195"/>
      <c r="S671" s="195"/>
      <c r="T671" s="196"/>
      <c r="AT671" s="191" t="s">
        <v>156</v>
      </c>
      <c r="AU671" s="191" t="s">
        <v>82</v>
      </c>
      <c r="AV671" s="11" t="s">
        <v>80</v>
      </c>
      <c r="AW671" s="11" t="s">
        <v>35</v>
      </c>
      <c r="AX671" s="11" t="s">
        <v>72</v>
      </c>
      <c r="AY671" s="191" t="s">
        <v>144</v>
      </c>
    </row>
    <row r="672" spans="2:65" s="11" customFormat="1">
      <c r="B672" s="190"/>
      <c r="D672" s="186" t="s">
        <v>156</v>
      </c>
      <c r="E672" s="191" t="s">
        <v>5</v>
      </c>
      <c r="F672" s="192" t="s">
        <v>158</v>
      </c>
      <c r="H672" s="191" t="s">
        <v>5</v>
      </c>
      <c r="I672" s="193"/>
      <c r="L672" s="190"/>
      <c r="M672" s="194"/>
      <c r="N672" s="195"/>
      <c r="O672" s="195"/>
      <c r="P672" s="195"/>
      <c r="Q672" s="195"/>
      <c r="R672" s="195"/>
      <c r="S672" s="195"/>
      <c r="T672" s="196"/>
      <c r="AT672" s="191" t="s">
        <v>156</v>
      </c>
      <c r="AU672" s="191" t="s">
        <v>82</v>
      </c>
      <c r="AV672" s="11" t="s">
        <v>80</v>
      </c>
      <c r="AW672" s="11" t="s">
        <v>35</v>
      </c>
      <c r="AX672" s="11" t="s">
        <v>72</v>
      </c>
      <c r="AY672" s="191" t="s">
        <v>144</v>
      </c>
    </row>
    <row r="673" spans="2:65" s="11" customFormat="1">
      <c r="B673" s="190"/>
      <c r="D673" s="186" t="s">
        <v>156</v>
      </c>
      <c r="E673" s="191" t="s">
        <v>5</v>
      </c>
      <c r="F673" s="192" t="s">
        <v>224</v>
      </c>
      <c r="H673" s="191" t="s">
        <v>5</v>
      </c>
      <c r="I673" s="193"/>
      <c r="L673" s="190"/>
      <c r="M673" s="194"/>
      <c r="N673" s="195"/>
      <c r="O673" s="195"/>
      <c r="P673" s="195"/>
      <c r="Q673" s="195"/>
      <c r="R673" s="195"/>
      <c r="S673" s="195"/>
      <c r="T673" s="196"/>
      <c r="AT673" s="191" t="s">
        <v>156</v>
      </c>
      <c r="AU673" s="191" t="s">
        <v>82</v>
      </c>
      <c r="AV673" s="11" t="s">
        <v>80</v>
      </c>
      <c r="AW673" s="11" t="s">
        <v>35</v>
      </c>
      <c r="AX673" s="11" t="s">
        <v>72</v>
      </c>
      <c r="AY673" s="191" t="s">
        <v>144</v>
      </c>
    </row>
    <row r="674" spans="2:65" s="11" customFormat="1">
      <c r="B674" s="190"/>
      <c r="D674" s="186" t="s">
        <v>156</v>
      </c>
      <c r="E674" s="191" t="s">
        <v>5</v>
      </c>
      <c r="F674" s="192" t="s">
        <v>420</v>
      </c>
      <c r="H674" s="191" t="s">
        <v>5</v>
      </c>
      <c r="I674" s="193"/>
      <c r="L674" s="190"/>
      <c r="M674" s="194"/>
      <c r="N674" s="195"/>
      <c r="O674" s="195"/>
      <c r="P674" s="195"/>
      <c r="Q674" s="195"/>
      <c r="R674" s="195"/>
      <c r="S674" s="195"/>
      <c r="T674" s="196"/>
      <c r="AT674" s="191" t="s">
        <v>156</v>
      </c>
      <c r="AU674" s="191" t="s">
        <v>82</v>
      </c>
      <c r="AV674" s="11" t="s">
        <v>80</v>
      </c>
      <c r="AW674" s="11" t="s">
        <v>35</v>
      </c>
      <c r="AX674" s="11" t="s">
        <v>72</v>
      </c>
      <c r="AY674" s="191" t="s">
        <v>144</v>
      </c>
    </row>
    <row r="675" spans="2:65" s="12" customFormat="1">
      <c r="B675" s="197"/>
      <c r="D675" s="186" t="s">
        <v>156</v>
      </c>
      <c r="E675" s="198" t="s">
        <v>5</v>
      </c>
      <c r="F675" s="199" t="s">
        <v>564</v>
      </c>
      <c r="H675" s="200">
        <v>2.0179999999999998</v>
      </c>
      <c r="I675" s="201"/>
      <c r="L675" s="197"/>
      <c r="M675" s="202"/>
      <c r="N675" s="203"/>
      <c r="O675" s="203"/>
      <c r="P675" s="203"/>
      <c r="Q675" s="203"/>
      <c r="R675" s="203"/>
      <c r="S675" s="203"/>
      <c r="T675" s="204"/>
      <c r="AT675" s="198" t="s">
        <v>156</v>
      </c>
      <c r="AU675" s="198" t="s">
        <v>82</v>
      </c>
      <c r="AV675" s="12" t="s">
        <v>82</v>
      </c>
      <c r="AW675" s="12" t="s">
        <v>35</v>
      </c>
      <c r="AX675" s="12" t="s">
        <v>72</v>
      </c>
      <c r="AY675" s="198" t="s">
        <v>144</v>
      </c>
    </row>
    <row r="676" spans="2:65" s="12" customFormat="1">
      <c r="B676" s="197"/>
      <c r="D676" s="186" t="s">
        <v>156</v>
      </c>
      <c r="E676" s="198" t="s">
        <v>5</v>
      </c>
      <c r="F676" s="199" t="s">
        <v>565</v>
      </c>
      <c r="H676" s="200">
        <v>1.0649999999999999</v>
      </c>
      <c r="I676" s="201"/>
      <c r="L676" s="197"/>
      <c r="M676" s="202"/>
      <c r="N676" s="203"/>
      <c r="O676" s="203"/>
      <c r="P676" s="203"/>
      <c r="Q676" s="203"/>
      <c r="R676" s="203"/>
      <c r="S676" s="203"/>
      <c r="T676" s="204"/>
      <c r="AT676" s="198" t="s">
        <v>156</v>
      </c>
      <c r="AU676" s="198" t="s">
        <v>82</v>
      </c>
      <c r="AV676" s="12" t="s">
        <v>82</v>
      </c>
      <c r="AW676" s="12" t="s">
        <v>35</v>
      </c>
      <c r="AX676" s="12" t="s">
        <v>72</v>
      </c>
      <c r="AY676" s="198" t="s">
        <v>144</v>
      </c>
    </row>
    <row r="677" spans="2:65" s="12" customFormat="1">
      <c r="B677" s="197"/>
      <c r="D677" s="186" t="s">
        <v>156</v>
      </c>
      <c r="E677" s="198" t="s">
        <v>5</v>
      </c>
      <c r="F677" s="199" t="s">
        <v>566</v>
      </c>
      <c r="H677" s="200">
        <v>0.77100000000000002</v>
      </c>
      <c r="I677" s="201"/>
      <c r="L677" s="197"/>
      <c r="M677" s="202"/>
      <c r="N677" s="203"/>
      <c r="O677" s="203"/>
      <c r="P677" s="203"/>
      <c r="Q677" s="203"/>
      <c r="R677" s="203"/>
      <c r="S677" s="203"/>
      <c r="T677" s="204"/>
      <c r="AT677" s="198" t="s">
        <v>156</v>
      </c>
      <c r="AU677" s="198" t="s">
        <v>82</v>
      </c>
      <c r="AV677" s="12" t="s">
        <v>82</v>
      </c>
      <c r="AW677" s="12" t="s">
        <v>35</v>
      </c>
      <c r="AX677" s="12" t="s">
        <v>72</v>
      </c>
      <c r="AY677" s="198" t="s">
        <v>144</v>
      </c>
    </row>
    <row r="678" spans="2:65" s="12" customFormat="1">
      <c r="B678" s="197"/>
      <c r="D678" s="186" t="s">
        <v>156</v>
      </c>
      <c r="E678" s="198" t="s">
        <v>5</v>
      </c>
      <c r="F678" s="199" t="s">
        <v>567</v>
      </c>
      <c r="H678" s="200">
        <v>0.621</v>
      </c>
      <c r="I678" s="201"/>
      <c r="L678" s="197"/>
      <c r="M678" s="202"/>
      <c r="N678" s="203"/>
      <c r="O678" s="203"/>
      <c r="P678" s="203"/>
      <c r="Q678" s="203"/>
      <c r="R678" s="203"/>
      <c r="S678" s="203"/>
      <c r="T678" s="204"/>
      <c r="AT678" s="198" t="s">
        <v>156</v>
      </c>
      <c r="AU678" s="198" t="s">
        <v>82</v>
      </c>
      <c r="AV678" s="12" t="s">
        <v>82</v>
      </c>
      <c r="AW678" s="12" t="s">
        <v>35</v>
      </c>
      <c r="AX678" s="12" t="s">
        <v>72</v>
      </c>
      <c r="AY678" s="198" t="s">
        <v>144</v>
      </c>
    </row>
    <row r="679" spans="2:65" s="12" customFormat="1">
      <c r="B679" s="197"/>
      <c r="D679" s="186" t="s">
        <v>156</v>
      </c>
      <c r="E679" s="198" t="s">
        <v>5</v>
      </c>
      <c r="F679" s="199" t="s">
        <v>568</v>
      </c>
      <c r="H679" s="200">
        <v>0.72599999999999998</v>
      </c>
      <c r="I679" s="201"/>
      <c r="L679" s="197"/>
      <c r="M679" s="202"/>
      <c r="N679" s="203"/>
      <c r="O679" s="203"/>
      <c r="P679" s="203"/>
      <c r="Q679" s="203"/>
      <c r="R679" s="203"/>
      <c r="S679" s="203"/>
      <c r="T679" s="204"/>
      <c r="AT679" s="198" t="s">
        <v>156</v>
      </c>
      <c r="AU679" s="198" t="s">
        <v>82</v>
      </c>
      <c r="AV679" s="12" t="s">
        <v>82</v>
      </c>
      <c r="AW679" s="12" t="s">
        <v>35</v>
      </c>
      <c r="AX679" s="12" t="s">
        <v>72</v>
      </c>
      <c r="AY679" s="198" t="s">
        <v>144</v>
      </c>
    </row>
    <row r="680" spans="2:65" s="12" customFormat="1">
      <c r="B680" s="197"/>
      <c r="D680" s="186" t="s">
        <v>156</v>
      </c>
      <c r="E680" s="198" t="s">
        <v>5</v>
      </c>
      <c r="F680" s="199" t="s">
        <v>569</v>
      </c>
      <c r="H680" s="200">
        <v>9.68</v>
      </c>
      <c r="I680" s="201"/>
      <c r="L680" s="197"/>
      <c r="M680" s="202"/>
      <c r="N680" s="203"/>
      <c r="O680" s="203"/>
      <c r="P680" s="203"/>
      <c r="Q680" s="203"/>
      <c r="R680" s="203"/>
      <c r="S680" s="203"/>
      <c r="T680" s="204"/>
      <c r="AT680" s="198" t="s">
        <v>156</v>
      </c>
      <c r="AU680" s="198" t="s">
        <v>82</v>
      </c>
      <c r="AV680" s="12" t="s">
        <v>82</v>
      </c>
      <c r="AW680" s="12" t="s">
        <v>35</v>
      </c>
      <c r="AX680" s="12" t="s">
        <v>72</v>
      </c>
      <c r="AY680" s="198" t="s">
        <v>144</v>
      </c>
    </row>
    <row r="681" spans="2:65" s="13" customFormat="1">
      <c r="B681" s="205"/>
      <c r="D681" s="186" t="s">
        <v>156</v>
      </c>
      <c r="E681" s="206" t="s">
        <v>5</v>
      </c>
      <c r="F681" s="207" t="s">
        <v>160</v>
      </c>
      <c r="H681" s="208">
        <v>14.881</v>
      </c>
      <c r="I681" s="209"/>
      <c r="L681" s="205"/>
      <c r="M681" s="210"/>
      <c r="N681" s="211"/>
      <c r="O681" s="211"/>
      <c r="P681" s="211"/>
      <c r="Q681" s="211"/>
      <c r="R681" s="211"/>
      <c r="S681" s="211"/>
      <c r="T681" s="212"/>
      <c r="AT681" s="206" t="s">
        <v>156</v>
      </c>
      <c r="AU681" s="206" t="s">
        <v>82</v>
      </c>
      <c r="AV681" s="13" t="s">
        <v>152</v>
      </c>
      <c r="AW681" s="13" t="s">
        <v>35</v>
      </c>
      <c r="AX681" s="13" t="s">
        <v>80</v>
      </c>
      <c r="AY681" s="206" t="s">
        <v>144</v>
      </c>
    </row>
    <row r="682" spans="2:65" s="1" customFormat="1" ht="38.25" customHeight="1">
      <c r="B682" s="173"/>
      <c r="C682" s="174" t="s">
        <v>570</v>
      </c>
      <c r="D682" s="174" t="s">
        <v>147</v>
      </c>
      <c r="E682" s="175" t="s">
        <v>571</v>
      </c>
      <c r="F682" s="176" t="s">
        <v>572</v>
      </c>
      <c r="G682" s="177" t="s">
        <v>199</v>
      </c>
      <c r="H682" s="178">
        <v>0.16900000000000001</v>
      </c>
      <c r="I682" s="179"/>
      <c r="J682" s="180">
        <f>ROUND(I682*H682,2)</f>
        <v>0</v>
      </c>
      <c r="K682" s="176" t="s">
        <v>151</v>
      </c>
      <c r="L682" s="41"/>
      <c r="M682" s="181" t="s">
        <v>5</v>
      </c>
      <c r="N682" s="182" t="s">
        <v>43</v>
      </c>
      <c r="O682" s="42"/>
      <c r="P682" s="183">
        <f>O682*H682</f>
        <v>0</v>
      </c>
      <c r="Q682" s="183">
        <v>0</v>
      </c>
      <c r="R682" s="183">
        <f>Q682*H682</f>
        <v>0</v>
      </c>
      <c r="S682" s="183">
        <v>0</v>
      </c>
      <c r="T682" s="184">
        <f>S682*H682</f>
        <v>0</v>
      </c>
      <c r="AR682" s="24" t="s">
        <v>278</v>
      </c>
      <c r="AT682" s="24" t="s">
        <v>147</v>
      </c>
      <c r="AU682" s="24" t="s">
        <v>82</v>
      </c>
      <c r="AY682" s="24" t="s">
        <v>144</v>
      </c>
      <c r="BE682" s="185">
        <f>IF(N682="základní",J682,0)</f>
        <v>0</v>
      </c>
      <c r="BF682" s="185">
        <f>IF(N682="snížená",J682,0)</f>
        <v>0</v>
      </c>
      <c r="BG682" s="185">
        <f>IF(N682="zákl. přenesená",J682,0)</f>
        <v>0</v>
      </c>
      <c r="BH682" s="185">
        <f>IF(N682="sníž. přenesená",J682,0)</f>
        <v>0</v>
      </c>
      <c r="BI682" s="185">
        <f>IF(N682="nulová",J682,0)</f>
        <v>0</v>
      </c>
      <c r="BJ682" s="24" t="s">
        <v>80</v>
      </c>
      <c r="BK682" s="185">
        <f>ROUND(I682*H682,2)</f>
        <v>0</v>
      </c>
      <c r="BL682" s="24" t="s">
        <v>278</v>
      </c>
      <c r="BM682" s="24" t="s">
        <v>573</v>
      </c>
    </row>
    <row r="683" spans="2:65" s="1" customFormat="1" ht="121.5">
      <c r="B683" s="41"/>
      <c r="D683" s="186" t="s">
        <v>154</v>
      </c>
      <c r="F683" s="187" t="s">
        <v>574</v>
      </c>
      <c r="I683" s="188"/>
      <c r="L683" s="41"/>
      <c r="M683" s="189"/>
      <c r="N683" s="42"/>
      <c r="O683" s="42"/>
      <c r="P683" s="42"/>
      <c r="Q683" s="42"/>
      <c r="R683" s="42"/>
      <c r="S683" s="42"/>
      <c r="T683" s="70"/>
      <c r="AT683" s="24" t="s">
        <v>154</v>
      </c>
      <c r="AU683" s="24" t="s">
        <v>82</v>
      </c>
    </row>
    <row r="684" spans="2:65" s="1" customFormat="1" ht="38.25" customHeight="1">
      <c r="B684" s="173"/>
      <c r="C684" s="174" t="s">
        <v>575</v>
      </c>
      <c r="D684" s="174" t="s">
        <v>147</v>
      </c>
      <c r="E684" s="175" t="s">
        <v>576</v>
      </c>
      <c r="F684" s="176" t="s">
        <v>577</v>
      </c>
      <c r="G684" s="177" t="s">
        <v>199</v>
      </c>
      <c r="H684" s="178">
        <v>0.16900000000000001</v>
      </c>
      <c r="I684" s="179"/>
      <c r="J684" s="180">
        <f>ROUND(I684*H684,2)</f>
        <v>0</v>
      </c>
      <c r="K684" s="176" t="s">
        <v>151</v>
      </c>
      <c r="L684" s="41"/>
      <c r="M684" s="181" t="s">
        <v>5</v>
      </c>
      <c r="N684" s="182" t="s">
        <v>43</v>
      </c>
      <c r="O684" s="42"/>
      <c r="P684" s="183">
        <f>O684*H684</f>
        <v>0</v>
      </c>
      <c r="Q684" s="183">
        <v>0</v>
      </c>
      <c r="R684" s="183">
        <f>Q684*H684</f>
        <v>0</v>
      </c>
      <c r="S684" s="183">
        <v>0</v>
      </c>
      <c r="T684" s="184">
        <f>S684*H684</f>
        <v>0</v>
      </c>
      <c r="AR684" s="24" t="s">
        <v>278</v>
      </c>
      <c r="AT684" s="24" t="s">
        <v>147</v>
      </c>
      <c r="AU684" s="24" t="s">
        <v>82</v>
      </c>
      <c r="AY684" s="24" t="s">
        <v>144</v>
      </c>
      <c r="BE684" s="185">
        <f>IF(N684="základní",J684,0)</f>
        <v>0</v>
      </c>
      <c r="BF684" s="185">
        <f>IF(N684="snížená",J684,0)</f>
        <v>0</v>
      </c>
      <c r="BG684" s="185">
        <f>IF(N684="zákl. přenesená",J684,0)</f>
        <v>0</v>
      </c>
      <c r="BH684" s="185">
        <f>IF(N684="sníž. přenesená",J684,0)</f>
        <v>0</v>
      </c>
      <c r="BI684" s="185">
        <f>IF(N684="nulová",J684,0)</f>
        <v>0</v>
      </c>
      <c r="BJ684" s="24" t="s">
        <v>80</v>
      </c>
      <c r="BK684" s="185">
        <f>ROUND(I684*H684,2)</f>
        <v>0</v>
      </c>
      <c r="BL684" s="24" t="s">
        <v>278</v>
      </c>
      <c r="BM684" s="24" t="s">
        <v>578</v>
      </c>
    </row>
    <row r="685" spans="2:65" s="1" customFormat="1" ht="121.5">
      <c r="B685" s="41"/>
      <c r="D685" s="186" t="s">
        <v>154</v>
      </c>
      <c r="F685" s="187" t="s">
        <v>574</v>
      </c>
      <c r="I685" s="188"/>
      <c r="L685" s="41"/>
      <c r="M685" s="189"/>
      <c r="N685" s="42"/>
      <c r="O685" s="42"/>
      <c r="P685" s="42"/>
      <c r="Q685" s="42"/>
      <c r="R685" s="42"/>
      <c r="S685" s="42"/>
      <c r="T685" s="70"/>
      <c r="AT685" s="24" t="s">
        <v>154</v>
      </c>
      <c r="AU685" s="24" t="s">
        <v>82</v>
      </c>
    </row>
    <row r="686" spans="2:65" s="10" customFormat="1" ht="29.85" customHeight="1">
      <c r="B686" s="160"/>
      <c r="D686" s="161" t="s">
        <v>71</v>
      </c>
      <c r="E686" s="171" t="s">
        <v>579</v>
      </c>
      <c r="F686" s="171" t="s">
        <v>580</v>
      </c>
      <c r="I686" s="163"/>
      <c r="J686" s="172">
        <f>BK686</f>
        <v>0</v>
      </c>
      <c r="L686" s="160"/>
      <c r="M686" s="165"/>
      <c r="N686" s="166"/>
      <c r="O686" s="166"/>
      <c r="P686" s="167">
        <f>SUM(P687:P736)</f>
        <v>0</v>
      </c>
      <c r="Q686" s="166"/>
      <c r="R686" s="167">
        <f>SUM(R687:R736)</f>
        <v>0.84765299999999999</v>
      </c>
      <c r="S686" s="166"/>
      <c r="T686" s="168">
        <f>SUM(T687:T736)</f>
        <v>0</v>
      </c>
      <c r="AR686" s="161" t="s">
        <v>82</v>
      </c>
      <c r="AT686" s="169" t="s">
        <v>71</v>
      </c>
      <c r="AU686" s="169" t="s">
        <v>80</v>
      </c>
      <c r="AY686" s="161" t="s">
        <v>144</v>
      </c>
      <c r="BK686" s="170">
        <f>SUM(BK687:BK736)</f>
        <v>0</v>
      </c>
    </row>
    <row r="687" spans="2:65" s="1" customFormat="1" ht="25.5" customHeight="1">
      <c r="B687" s="173"/>
      <c r="C687" s="174" t="s">
        <v>581</v>
      </c>
      <c r="D687" s="174" t="s">
        <v>147</v>
      </c>
      <c r="E687" s="175" t="s">
        <v>582</v>
      </c>
      <c r="F687" s="176" t="s">
        <v>583</v>
      </c>
      <c r="G687" s="177" t="s">
        <v>184</v>
      </c>
      <c r="H687" s="178">
        <v>132.87</v>
      </c>
      <c r="I687" s="179"/>
      <c r="J687" s="180">
        <f>ROUND(I687*H687,2)</f>
        <v>0</v>
      </c>
      <c r="K687" s="176" t="s">
        <v>151</v>
      </c>
      <c r="L687" s="41"/>
      <c r="M687" s="181" t="s">
        <v>5</v>
      </c>
      <c r="N687" s="182" t="s">
        <v>43</v>
      </c>
      <c r="O687" s="42"/>
      <c r="P687" s="183">
        <f>O687*H687</f>
        <v>0</v>
      </c>
      <c r="Q687" s="183">
        <v>0</v>
      </c>
      <c r="R687" s="183">
        <f>Q687*H687</f>
        <v>0</v>
      </c>
      <c r="S687" s="183">
        <v>0</v>
      </c>
      <c r="T687" s="184">
        <f>S687*H687</f>
        <v>0</v>
      </c>
      <c r="AR687" s="24" t="s">
        <v>278</v>
      </c>
      <c r="AT687" s="24" t="s">
        <v>147</v>
      </c>
      <c r="AU687" s="24" t="s">
        <v>82</v>
      </c>
      <c r="AY687" s="24" t="s">
        <v>144</v>
      </c>
      <c r="BE687" s="185">
        <f>IF(N687="základní",J687,0)</f>
        <v>0</v>
      </c>
      <c r="BF687" s="185">
        <f>IF(N687="snížená",J687,0)</f>
        <v>0</v>
      </c>
      <c r="BG687" s="185">
        <f>IF(N687="zákl. přenesená",J687,0)</f>
        <v>0</v>
      </c>
      <c r="BH687" s="185">
        <f>IF(N687="sníž. přenesená",J687,0)</f>
        <v>0</v>
      </c>
      <c r="BI687" s="185">
        <f>IF(N687="nulová",J687,0)</f>
        <v>0</v>
      </c>
      <c r="BJ687" s="24" t="s">
        <v>80</v>
      </c>
      <c r="BK687" s="185">
        <f>ROUND(I687*H687,2)</f>
        <v>0</v>
      </c>
      <c r="BL687" s="24" t="s">
        <v>278</v>
      </c>
      <c r="BM687" s="24" t="s">
        <v>584</v>
      </c>
    </row>
    <row r="688" spans="2:65" s="11" customFormat="1">
      <c r="B688" s="190"/>
      <c r="D688" s="186" t="s">
        <v>156</v>
      </c>
      <c r="E688" s="191" t="s">
        <v>5</v>
      </c>
      <c r="F688" s="192" t="s">
        <v>157</v>
      </c>
      <c r="H688" s="191" t="s">
        <v>5</v>
      </c>
      <c r="I688" s="193"/>
      <c r="L688" s="190"/>
      <c r="M688" s="194"/>
      <c r="N688" s="195"/>
      <c r="O688" s="195"/>
      <c r="P688" s="195"/>
      <c r="Q688" s="195"/>
      <c r="R688" s="195"/>
      <c r="S688" s="195"/>
      <c r="T688" s="196"/>
      <c r="AT688" s="191" t="s">
        <v>156</v>
      </c>
      <c r="AU688" s="191" t="s">
        <v>82</v>
      </c>
      <c r="AV688" s="11" t="s">
        <v>80</v>
      </c>
      <c r="AW688" s="11" t="s">
        <v>35</v>
      </c>
      <c r="AX688" s="11" t="s">
        <v>72</v>
      </c>
      <c r="AY688" s="191" t="s">
        <v>144</v>
      </c>
    </row>
    <row r="689" spans="2:65" s="11" customFormat="1">
      <c r="B689" s="190"/>
      <c r="D689" s="186" t="s">
        <v>156</v>
      </c>
      <c r="E689" s="191" t="s">
        <v>5</v>
      </c>
      <c r="F689" s="192" t="s">
        <v>158</v>
      </c>
      <c r="H689" s="191" t="s">
        <v>5</v>
      </c>
      <c r="I689" s="193"/>
      <c r="L689" s="190"/>
      <c r="M689" s="194"/>
      <c r="N689" s="195"/>
      <c r="O689" s="195"/>
      <c r="P689" s="195"/>
      <c r="Q689" s="195"/>
      <c r="R689" s="195"/>
      <c r="S689" s="195"/>
      <c r="T689" s="196"/>
      <c r="AT689" s="191" t="s">
        <v>156</v>
      </c>
      <c r="AU689" s="191" t="s">
        <v>82</v>
      </c>
      <c r="AV689" s="11" t="s">
        <v>80</v>
      </c>
      <c r="AW689" s="11" t="s">
        <v>35</v>
      </c>
      <c r="AX689" s="11" t="s">
        <v>72</v>
      </c>
      <c r="AY689" s="191" t="s">
        <v>144</v>
      </c>
    </row>
    <row r="690" spans="2:65" s="11" customFormat="1">
      <c r="B690" s="190"/>
      <c r="D690" s="186" t="s">
        <v>156</v>
      </c>
      <c r="E690" s="191" t="s">
        <v>5</v>
      </c>
      <c r="F690" s="192" t="s">
        <v>224</v>
      </c>
      <c r="H690" s="191" t="s">
        <v>5</v>
      </c>
      <c r="I690" s="193"/>
      <c r="L690" s="190"/>
      <c r="M690" s="194"/>
      <c r="N690" s="195"/>
      <c r="O690" s="195"/>
      <c r="P690" s="195"/>
      <c r="Q690" s="195"/>
      <c r="R690" s="195"/>
      <c r="S690" s="195"/>
      <c r="T690" s="196"/>
      <c r="AT690" s="191" t="s">
        <v>156</v>
      </c>
      <c r="AU690" s="191" t="s">
        <v>82</v>
      </c>
      <c r="AV690" s="11" t="s">
        <v>80</v>
      </c>
      <c r="AW690" s="11" t="s">
        <v>35</v>
      </c>
      <c r="AX690" s="11" t="s">
        <v>72</v>
      </c>
      <c r="AY690" s="191" t="s">
        <v>144</v>
      </c>
    </row>
    <row r="691" spans="2:65" s="11" customFormat="1">
      <c r="B691" s="190"/>
      <c r="D691" s="186" t="s">
        <v>156</v>
      </c>
      <c r="E691" s="191" t="s">
        <v>5</v>
      </c>
      <c r="F691" s="192" t="s">
        <v>585</v>
      </c>
      <c r="H691" s="191" t="s">
        <v>5</v>
      </c>
      <c r="I691" s="193"/>
      <c r="L691" s="190"/>
      <c r="M691" s="194"/>
      <c r="N691" s="195"/>
      <c r="O691" s="195"/>
      <c r="P691" s="195"/>
      <c r="Q691" s="195"/>
      <c r="R691" s="195"/>
      <c r="S691" s="195"/>
      <c r="T691" s="196"/>
      <c r="AT691" s="191" t="s">
        <v>156</v>
      </c>
      <c r="AU691" s="191" t="s">
        <v>82</v>
      </c>
      <c r="AV691" s="11" t="s">
        <v>80</v>
      </c>
      <c r="AW691" s="11" t="s">
        <v>35</v>
      </c>
      <c r="AX691" s="11" t="s">
        <v>72</v>
      </c>
      <c r="AY691" s="191" t="s">
        <v>144</v>
      </c>
    </row>
    <row r="692" spans="2:65" s="12" customFormat="1">
      <c r="B692" s="197"/>
      <c r="D692" s="186" t="s">
        <v>156</v>
      </c>
      <c r="E692" s="198" t="s">
        <v>5</v>
      </c>
      <c r="F692" s="199" t="s">
        <v>421</v>
      </c>
      <c r="H692" s="200">
        <v>12.91</v>
      </c>
      <c r="I692" s="201"/>
      <c r="L692" s="197"/>
      <c r="M692" s="202"/>
      <c r="N692" s="203"/>
      <c r="O692" s="203"/>
      <c r="P692" s="203"/>
      <c r="Q692" s="203"/>
      <c r="R692" s="203"/>
      <c r="S692" s="203"/>
      <c r="T692" s="204"/>
      <c r="AT692" s="198" t="s">
        <v>156</v>
      </c>
      <c r="AU692" s="198" t="s">
        <v>82</v>
      </c>
      <c r="AV692" s="12" t="s">
        <v>82</v>
      </c>
      <c r="AW692" s="12" t="s">
        <v>35</v>
      </c>
      <c r="AX692" s="12" t="s">
        <v>72</v>
      </c>
      <c r="AY692" s="198" t="s">
        <v>144</v>
      </c>
    </row>
    <row r="693" spans="2:65" s="12" customFormat="1">
      <c r="B693" s="197"/>
      <c r="D693" s="186" t="s">
        <v>156</v>
      </c>
      <c r="E693" s="198" t="s">
        <v>5</v>
      </c>
      <c r="F693" s="199" t="s">
        <v>422</v>
      </c>
      <c r="H693" s="200">
        <v>2.91</v>
      </c>
      <c r="I693" s="201"/>
      <c r="L693" s="197"/>
      <c r="M693" s="202"/>
      <c r="N693" s="203"/>
      <c r="O693" s="203"/>
      <c r="P693" s="203"/>
      <c r="Q693" s="203"/>
      <c r="R693" s="203"/>
      <c r="S693" s="203"/>
      <c r="T693" s="204"/>
      <c r="AT693" s="198" t="s">
        <v>156</v>
      </c>
      <c r="AU693" s="198" t="s">
        <v>82</v>
      </c>
      <c r="AV693" s="12" t="s">
        <v>82</v>
      </c>
      <c r="AW693" s="12" t="s">
        <v>35</v>
      </c>
      <c r="AX693" s="12" t="s">
        <v>72</v>
      </c>
      <c r="AY693" s="198" t="s">
        <v>144</v>
      </c>
    </row>
    <row r="694" spans="2:65" s="12" customFormat="1">
      <c r="B694" s="197"/>
      <c r="D694" s="186" t="s">
        <v>156</v>
      </c>
      <c r="E694" s="198" t="s">
        <v>5</v>
      </c>
      <c r="F694" s="199" t="s">
        <v>423</v>
      </c>
      <c r="H694" s="200">
        <v>1.82</v>
      </c>
      <c r="I694" s="201"/>
      <c r="L694" s="197"/>
      <c r="M694" s="202"/>
      <c r="N694" s="203"/>
      <c r="O694" s="203"/>
      <c r="P694" s="203"/>
      <c r="Q694" s="203"/>
      <c r="R694" s="203"/>
      <c r="S694" s="203"/>
      <c r="T694" s="204"/>
      <c r="AT694" s="198" t="s">
        <v>156</v>
      </c>
      <c r="AU694" s="198" t="s">
        <v>82</v>
      </c>
      <c r="AV694" s="12" t="s">
        <v>82</v>
      </c>
      <c r="AW694" s="12" t="s">
        <v>35</v>
      </c>
      <c r="AX694" s="12" t="s">
        <v>72</v>
      </c>
      <c r="AY694" s="198" t="s">
        <v>144</v>
      </c>
    </row>
    <row r="695" spans="2:65" s="12" customFormat="1">
      <c r="B695" s="197"/>
      <c r="D695" s="186" t="s">
        <v>156</v>
      </c>
      <c r="E695" s="198" t="s">
        <v>5</v>
      </c>
      <c r="F695" s="199" t="s">
        <v>424</v>
      </c>
      <c r="H695" s="200">
        <v>1.49</v>
      </c>
      <c r="I695" s="201"/>
      <c r="L695" s="197"/>
      <c r="M695" s="202"/>
      <c r="N695" s="203"/>
      <c r="O695" s="203"/>
      <c r="P695" s="203"/>
      <c r="Q695" s="203"/>
      <c r="R695" s="203"/>
      <c r="S695" s="203"/>
      <c r="T695" s="204"/>
      <c r="AT695" s="198" t="s">
        <v>156</v>
      </c>
      <c r="AU695" s="198" t="s">
        <v>82</v>
      </c>
      <c r="AV695" s="12" t="s">
        <v>82</v>
      </c>
      <c r="AW695" s="12" t="s">
        <v>35</v>
      </c>
      <c r="AX695" s="12" t="s">
        <v>72</v>
      </c>
      <c r="AY695" s="198" t="s">
        <v>144</v>
      </c>
    </row>
    <row r="696" spans="2:65" s="12" customFormat="1">
      <c r="B696" s="197"/>
      <c r="D696" s="186" t="s">
        <v>156</v>
      </c>
      <c r="E696" s="198" t="s">
        <v>5</v>
      </c>
      <c r="F696" s="199" t="s">
        <v>425</v>
      </c>
      <c r="H696" s="200">
        <v>1.49</v>
      </c>
      <c r="I696" s="201"/>
      <c r="L696" s="197"/>
      <c r="M696" s="202"/>
      <c r="N696" s="203"/>
      <c r="O696" s="203"/>
      <c r="P696" s="203"/>
      <c r="Q696" s="203"/>
      <c r="R696" s="203"/>
      <c r="S696" s="203"/>
      <c r="T696" s="204"/>
      <c r="AT696" s="198" t="s">
        <v>156</v>
      </c>
      <c r="AU696" s="198" t="s">
        <v>82</v>
      </c>
      <c r="AV696" s="12" t="s">
        <v>82</v>
      </c>
      <c r="AW696" s="12" t="s">
        <v>35</v>
      </c>
      <c r="AX696" s="12" t="s">
        <v>72</v>
      </c>
      <c r="AY696" s="198" t="s">
        <v>144</v>
      </c>
    </row>
    <row r="697" spans="2:65" s="12" customFormat="1">
      <c r="B697" s="197"/>
      <c r="D697" s="186" t="s">
        <v>156</v>
      </c>
      <c r="E697" s="198" t="s">
        <v>5</v>
      </c>
      <c r="F697" s="199" t="s">
        <v>426</v>
      </c>
      <c r="H697" s="200">
        <v>1.49</v>
      </c>
      <c r="I697" s="201"/>
      <c r="L697" s="197"/>
      <c r="M697" s="202"/>
      <c r="N697" s="203"/>
      <c r="O697" s="203"/>
      <c r="P697" s="203"/>
      <c r="Q697" s="203"/>
      <c r="R697" s="203"/>
      <c r="S697" s="203"/>
      <c r="T697" s="204"/>
      <c r="AT697" s="198" t="s">
        <v>156</v>
      </c>
      <c r="AU697" s="198" t="s">
        <v>82</v>
      </c>
      <c r="AV697" s="12" t="s">
        <v>82</v>
      </c>
      <c r="AW697" s="12" t="s">
        <v>35</v>
      </c>
      <c r="AX697" s="12" t="s">
        <v>72</v>
      </c>
      <c r="AY697" s="198" t="s">
        <v>144</v>
      </c>
    </row>
    <row r="698" spans="2:65" s="12" customFormat="1">
      <c r="B698" s="197"/>
      <c r="D698" s="186" t="s">
        <v>156</v>
      </c>
      <c r="E698" s="198" t="s">
        <v>5</v>
      </c>
      <c r="F698" s="199" t="s">
        <v>586</v>
      </c>
      <c r="H698" s="200">
        <v>110.76</v>
      </c>
      <c r="I698" s="201"/>
      <c r="L698" s="197"/>
      <c r="M698" s="202"/>
      <c r="N698" s="203"/>
      <c r="O698" s="203"/>
      <c r="P698" s="203"/>
      <c r="Q698" s="203"/>
      <c r="R698" s="203"/>
      <c r="S698" s="203"/>
      <c r="T698" s="204"/>
      <c r="AT698" s="198" t="s">
        <v>156</v>
      </c>
      <c r="AU698" s="198" t="s">
        <v>82</v>
      </c>
      <c r="AV698" s="12" t="s">
        <v>82</v>
      </c>
      <c r="AW698" s="12" t="s">
        <v>35</v>
      </c>
      <c r="AX698" s="12" t="s">
        <v>72</v>
      </c>
      <c r="AY698" s="198" t="s">
        <v>144</v>
      </c>
    </row>
    <row r="699" spans="2:65" s="12" customFormat="1">
      <c r="B699" s="197"/>
      <c r="D699" s="186" t="s">
        <v>156</v>
      </c>
      <c r="E699" s="198" t="s">
        <v>5</v>
      </c>
      <c r="F699" s="199" t="s">
        <v>5</v>
      </c>
      <c r="H699" s="200">
        <v>0</v>
      </c>
      <c r="I699" s="201"/>
      <c r="L699" s="197"/>
      <c r="M699" s="202"/>
      <c r="N699" s="203"/>
      <c r="O699" s="203"/>
      <c r="P699" s="203"/>
      <c r="Q699" s="203"/>
      <c r="R699" s="203"/>
      <c r="S699" s="203"/>
      <c r="T699" s="204"/>
      <c r="AT699" s="198" t="s">
        <v>156</v>
      </c>
      <c r="AU699" s="198" t="s">
        <v>82</v>
      </c>
      <c r="AV699" s="12" t="s">
        <v>82</v>
      </c>
      <c r="AW699" s="12" t="s">
        <v>35</v>
      </c>
      <c r="AX699" s="12" t="s">
        <v>72</v>
      </c>
      <c r="AY699" s="198" t="s">
        <v>144</v>
      </c>
    </row>
    <row r="700" spans="2:65" s="13" customFormat="1">
      <c r="B700" s="205"/>
      <c r="D700" s="186" t="s">
        <v>156</v>
      </c>
      <c r="E700" s="206" t="s">
        <v>5</v>
      </c>
      <c r="F700" s="207" t="s">
        <v>160</v>
      </c>
      <c r="H700" s="208">
        <v>132.87</v>
      </c>
      <c r="I700" s="209"/>
      <c r="L700" s="205"/>
      <c r="M700" s="210"/>
      <c r="N700" s="211"/>
      <c r="O700" s="211"/>
      <c r="P700" s="211"/>
      <c r="Q700" s="211"/>
      <c r="R700" s="211"/>
      <c r="S700" s="211"/>
      <c r="T700" s="212"/>
      <c r="AT700" s="206" t="s">
        <v>156</v>
      </c>
      <c r="AU700" s="206" t="s">
        <v>82</v>
      </c>
      <c r="AV700" s="13" t="s">
        <v>152</v>
      </c>
      <c r="AW700" s="13" t="s">
        <v>35</v>
      </c>
      <c r="AX700" s="13" t="s">
        <v>80</v>
      </c>
      <c r="AY700" s="206" t="s">
        <v>144</v>
      </c>
    </row>
    <row r="701" spans="2:65" s="1" customFormat="1" ht="16.5" customHeight="1">
      <c r="B701" s="173"/>
      <c r="C701" s="213" t="s">
        <v>587</v>
      </c>
      <c r="D701" s="213" t="s">
        <v>212</v>
      </c>
      <c r="E701" s="214" t="s">
        <v>588</v>
      </c>
      <c r="F701" s="215" t="s">
        <v>589</v>
      </c>
      <c r="G701" s="216" t="s">
        <v>184</v>
      </c>
      <c r="H701" s="217">
        <v>135.52699999999999</v>
      </c>
      <c r="I701" s="218"/>
      <c r="J701" s="219">
        <f>ROUND(I701*H701,2)</f>
        <v>0</v>
      </c>
      <c r="K701" s="215" t="s">
        <v>151</v>
      </c>
      <c r="L701" s="220"/>
      <c r="M701" s="221" t="s">
        <v>5</v>
      </c>
      <c r="N701" s="222" t="s">
        <v>43</v>
      </c>
      <c r="O701" s="42"/>
      <c r="P701" s="183">
        <f>O701*H701</f>
        <v>0</v>
      </c>
      <c r="Q701" s="183">
        <v>6.0000000000000001E-3</v>
      </c>
      <c r="R701" s="183">
        <f>Q701*H701</f>
        <v>0.81316199999999994</v>
      </c>
      <c r="S701" s="183">
        <v>0</v>
      </c>
      <c r="T701" s="184">
        <f>S701*H701</f>
        <v>0</v>
      </c>
      <c r="AR701" s="24" t="s">
        <v>415</v>
      </c>
      <c r="AT701" s="24" t="s">
        <v>212</v>
      </c>
      <c r="AU701" s="24" t="s">
        <v>82</v>
      </c>
      <c r="AY701" s="24" t="s">
        <v>144</v>
      </c>
      <c r="BE701" s="185">
        <f>IF(N701="základní",J701,0)</f>
        <v>0</v>
      </c>
      <c r="BF701" s="185">
        <f>IF(N701="snížená",J701,0)</f>
        <v>0</v>
      </c>
      <c r="BG701" s="185">
        <f>IF(N701="zákl. přenesená",J701,0)</f>
        <v>0</v>
      </c>
      <c r="BH701" s="185">
        <f>IF(N701="sníž. přenesená",J701,0)</f>
        <v>0</v>
      </c>
      <c r="BI701" s="185">
        <f>IF(N701="nulová",J701,0)</f>
        <v>0</v>
      </c>
      <c r="BJ701" s="24" t="s">
        <v>80</v>
      </c>
      <c r="BK701" s="185">
        <f>ROUND(I701*H701,2)</f>
        <v>0</v>
      </c>
      <c r="BL701" s="24" t="s">
        <v>278</v>
      </c>
      <c r="BM701" s="24" t="s">
        <v>590</v>
      </c>
    </row>
    <row r="702" spans="2:65" s="12" customFormat="1">
      <c r="B702" s="197"/>
      <c r="D702" s="186" t="s">
        <v>156</v>
      </c>
      <c r="F702" s="199" t="s">
        <v>591</v>
      </c>
      <c r="H702" s="200">
        <v>135.52699999999999</v>
      </c>
      <c r="I702" s="201"/>
      <c r="L702" s="197"/>
      <c r="M702" s="202"/>
      <c r="N702" s="203"/>
      <c r="O702" s="203"/>
      <c r="P702" s="203"/>
      <c r="Q702" s="203"/>
      <c r="R702" s="203"/>
      <c r="S702" s="203"/>
      <c r="T702" s="204"/>
      <c r="AT702" s="198" t="s">
        <v>156</v>
      </c>
      <c r="AU702" s="198" t="s">
        <v>82</v>
      </c>
      <c r="AV702" s="12" t="s">
        <v>82</v>
      </c>
      <c r="AW702" s="12" t="s">
        <v>6</v>
      </c>
      <c r="AX702" s="12" t="s">
        <v>80</v>
      </c>
      <c r="AY702" s="198" t="s">
        <v>144</v>
      </c>
    </row>
    <row r="703" spans="2:65" s="1" customFormat="1" ht="25.5" customHeight="1">
      <c r="B703" s="173"/>
      <c r="C703" s="174" t="s">
        <v>592</v>
      </c>
      <c r="D703" s="174" t="s">
        <v>147</v>
      </c>
      <c r="E703" s="175" t="s">
        <v>593</v>
      </c>
      <c r="F703" s="176" t="s">
        <v>594</v>
      </c>
      <c r="G703" s="177" t="s">
        <v>184</v>
      </c>
      <c r="H703" s="178">
        <v>22.11</v>
      </c>
      <c r="I703" s="179"/>
      <c r="J703" s="180">
        <f>ROUND(I703*H703,2)</f>
        <v>0</v>
      </c>
      <c r="K703" s="176" t="s">
        <v>151</v>
      </c>
      <c r="L703" s="41"/>
      <c r="M703" s="181" t="s">
        <v>5</v>
      </c>
      <c r="N703" s="182" t="s">
        <v>43</v>
      </c>
      <c r="O703" s="42"/>
      <c r="P703" s="183">
        <f>O703*H703</f>
        <v>0</v>
      </c>
      <c r="Q703" s="183">
        <v>0</v>
      </c>
      <c r="R703" s="183">
        <f>Q703*H703</f>
        <v>0</v>
      </c>
      <c r="S703" s="183">
        <v>0</v>
      </c>
      <c r="T703" s="184">
        <f>S703*H703</f>
        <v>0</v>
      </c>
      <c r="AR703" s="24" t="s">
        <v>278</v>
      </c>
      <c r="AT703" s="24" t="s">
        <v>147</v>
      </c>
      <c r="AU703" s="24" t="s">
        <v>82</v>
      </c>
      <c r="AY703" s="24" t="s">
        <v>144</v>
      </c>
      <c r="BE703" s="185">
        <f>IF(N703="základní",J703,0)</f>
        <v>0</v>
      </c>
      <c r="BF703" s="185">
        <f>IF(N703="snížená",J703,0)</f>
        <v>0</v>
      </c>
      <c r="BG703" s="185">
        <f>IF(N703="zákl. přenesená",J703,0)</f>
        <v>0</v>
      </c>
      <c r="BH703" s="185">
        <f>IF(N703="sníž. přenesená",J703,0)</f>
        <v>0</v>
      </c>
      <c r="BI703" s="185">
        <f>IF(N703="nulová",J703,0)</f>
        <v>0</v>
      </c>
      <c r="BJ703" s="24" t="s">
        <v>80</v>
      </c>
      <c r="BK703" s="185">
        <f>ROUND(I703*H703,2)</f>
        <v>0</v>
      </c>
      <c r="BL703" s="24" t="s">
        <v>278</v>
      </c>
      <c r="BM703" s="24" t="s">
        <v>595</v>
      </c>
    </row>
    <row r="704" spans="2:65" s="1" customFormat="1" ht="40.5">
      <c r="B704" s="41"/>
      <c r="D704" s="186" t="s">
        <v>154</v>
      </c>
      <c r="F704" s="187" t="s">
        <v>596</v>
      </c>
      <c r="I704" s="188"/>
      <c r="L704" s="41"/>
      <c r="M704" s="189"/>
      <c r="N704" s="42"/>
      <c r="O704" s="42"/>
      <c r="P704" s="42"/>
      <c r="Q704" s="42"/>
      <c r="R704" s="42"/>
      <c r="S704" s="42"/>
      <c r="T704" s="70"/>
      <c r="AT704" s="24" t="s">
        <v>154</v>
      </c>
      <c r="AU704" s="24" t="s">
        <v>82</v>
      </c>
    </row>
    <row r="705" spans="2:65" s="11" customFormat="1">
      <c r="B705" s="190"/>
      <c r="D705" s="186" t="s">
        <v>156</v>
      </c>
      <c r="E705" s="191" t="s">
        <v>5</v>
      </c>
      <c r="F705" s="192" t="s">
        <v>157</v>
      </c>
      <c r="H705" s="191" t="s">
        <v>5</v>
      </c>
      <c r="I705" s="193"/>
      <c r="L705" s="190"/>
      <c r="M705" s="194"/>
      <c r="N705" s="195"/>
      <c r="O705" s="195"/>
      <c r="P705" s="195"/>
      <c r="Q705" s="195"/>
      <c r="R705" s="195"/>
      <c r="S705" s="195"/>
      <c r="T705" s="196"/>
      <c r="AT705" s="191" t="s">
        <v>156</v>
      </c>
      <c r="AU705" s="191" t="s">
        <v>82</v>
      </c>
      <c r="AV705" s="11" t="s">
        <v>80</v>
      </c>
      <c r="AW705" s="11" t="s">
        <v>35</v>
      </c>
      <c r="AX705" s="11" t="s">
        <v>72</v>
      </c>
      <c r="AY705" s="191" t="s">
        <v>144</v>
      </c>
    </row>
    <row r="706" spans="2:65" s="11" customFormat="1">
      <c r="B706" s="190"/>
      <c r="D706" s="186" t="s">
        <v>156</v>
      </c>
      <c r="E706" s="191" t="s">
        <v>5</v>
      </c>
      <c r="F706" s="192" t="s">
        <v>158</v>
      </c>
      <c r="H706" s="191" t="s">
        <v>5</v>
      </c>
      <c r="I706" s="193"/>
      <c r="L706" s="190"/>
      <c r="M706" s="194"/>
      <c r="N706" s="195"/>
      <c r="O706" s="195"/>
      <c r="P706" s="195"/>
      <c r="Q706" s="195"/>
      <c r="R706" s="195"/>
      <c r="S706" s="195"/>
      <c r="T706" s="196"/>
      <c r="AT706" s="191" t="s">
        <v>156</v>
      </c>
      <c r="AU706" s="191" t="s">
        <v>82</v>
      </c>
      <c r="AV706" s="11" t="s">
        <v>80</v>
      </c>
      <c r="AW706" s="11" t="s">
        <v>35</v>
      </c>
      <c r="AX706" s="11" t="s">
        <v>72</v>
      </c>
      <c r="AY706" s="191" t="s">
        <v>144</v>
      </c>
    </row>
    <row r="707" spans="2:65" s="11" customFormat="1">
      <c r="B707" s="190"/>
      <c r="D707" s="186" t="s">
        <v>156</v>
      </c>
      <c r="E707" s="191" t="s">
        <v>5</v>
      </c>
      <c r="F707" s="192" t="s">
        <v>224</v>
      </c>
      <c r="H707" s="191" t="s">
        <v>5</v>
      </c>
      <c r="I707" s="193"/>
      <c r="L707" s="190"/>
      <c r="M707" s="194"/>
      <c r="N707" s="195"/>
      <c r="O707" s="195"/>
      <c r="P707" s="195"/>
      <c r="Q707" s="195"/>
      <c r="R707" s="195"/>
      <c r="S707" s="195"/>
      <c r="T707" s="196"/>
      <c r="AT707" s="191" t="s">
        <v>156</v>
      </c>
      <c r="AU707" s="191" t="s">
        <v>82</v>
      </c>
      <c r="AV707" s="11" t="s">
        <v>80</v>
      </c>
      <c r="AW707" s="11" t="s">
        <v>35</v>
      </c>
      <c r="AX707" s="11" t="s">
        <v>72</v>
      </c>
      <c r="AY707" s="191" t="s">
        <v>144</v>
      </c>
    </row>
    <row r="708" spans="2:65" s="11" customFormat="1">
      <c r="B708" s="190"/>
      <c r="D708" s="186" t="s">
        <v>156</v>
      </c>
      <c r="E708" s="191" t="s">
        <v>5</v>
      </c>
      <c r="F708" s="192" t="s">
        <v>420</v>
      </c>
      <c r="H708" s="191" t="s">
        <v>5</v>
      </c>
      <c r="I708" s="193"/>
      <c r="L708" s="190"/>
      <c r="M708" s="194"/>
      <c r="N708" s="195"/>
      <c r="O708" s="195"/>
      <c r="P708" s="195"/>
      <c r="Q708" s="195"/>
      <c r="R708" s="195"/>
      <c r="S708" s="195"/>
      <c r="T708" s="196"/>
      <c r="AT708" s="191" t="s">
        <v>156</v>
      </c>
      <c r="AU708" s="191" t="s">
        <v>82</v>
      </c>
      <c r="AV708" s="11" t="s">
        <v>80</v>
      </c>
      <c r="AW708" s="11" t="s">
        <v>35</v>
      </c>
      <c r="AX708" s="11" t="s">
        <v>72</v>
      </c>
      <c r="AY708" s="191" t="s">
        <v>144</v>
      </c>
    </row>
    <row r="709" spans="2:65" s="12" customFormat="1">
      <c r="B709" s="197"/>
      <c r="D709" s="186" t="s">
        <v>156</v>
      </c>
      <c r="E709" s="198" t="s">
        <v>5</v>
      </c>
      <c r="F709" s="199" t="s">
        <v>421</v>
      </c>
      <c r="H709" s="200">
        <v>12.91</v>
      </c>
      <c r="I709" s="201"/>
      <c r="L709" s="197"/>
      <c r="M709" s="202"/>
      <c r="N709" s="203"/>
      <c r="O709" s="203"/>
      <c r="P709" s="203"/>
      <c r="Q709" s="203"/>
      <c r="R709" s="203"/>
      <c r="S709" s="203"/>
      <c r="T709" s="204"/>
      <c r="AT709" s="198" t="s">
        <v>156</v>
      </c>
      <c r="AU709" s="198" t="s">
        <v>82</v>
      </c>
      <c r="AV709" s="12" t="s">
        <v>82</v>
      </c>
      <c r="AW709" s="12" t="s">
        <v>35</v>
      </c>
      <c r="AX709" s="12" t="s">
        <v>72</v>
      </c>
      <c r="AY709" s="198" t="s">
        <v>144</v>
      </c>
    </row>
    <row r="710" spans="2:65" s="12" customFormat="1">
      <c r="B710" s="197"/>
      <c r="D710" s="186" t="s">
        <v>156</v>
      </c>
      <c r="E710" s="198" t="s">
        <v>5</v>
      </c>
      <c r="F710" s="199" t="s">
        <v>422</v>
      </c>
      <c r="H710" s="200">
        <v>2.91</v>
      </c>
      <c r="I710" s="201"/>
      <c r="L710" s="197"/>
      <c r="M710" s="202"/>
      <c r="N710" s="203"/>
      <c r="O710" s="203"/>
      <c r="P710" s="203"/>
      <c r="Q710" s="203"/>
      <c r="R710" s="203"/>
      <c r="S710" s="203"/>
      <c r="T710" s="204"/>
      <c r="AT710" s="198" t="s">
        <v>156</v>
      </c>
      <c r="AU710" s="198" t="s">
        <v>82</v>
      </c>
      <c r="AV710" s="12" t="s">
        <v>82</v>
      </c>
      <c r="AW710" s="12" t="s">
        <v>35</v>
      </c>
      <c r="AX710" s="12" t="s">
        <v>72</v>
      </c>
      <c r="AY710" s="198" t="s">
        <v>144</v>
      </c>
    </row>
    <row r="711" spans="2:65" s="12" customFormat="1">
      <c r="B711" s="197"/>
      <c r="D711" s="186" t="s">
        <v>156</v>
      </c>
      <c r="E711" s="198" t="s">
        <v>5</v>
      </c>
      <c r="F711" s="199" t="s">
        <v>423</v>
      </c>
      <c r="H711" s="200">
        <v>1.82</v>
      </c>
      <c r="I711" s="201"/>
      <c r="L711" s="197"/>
      <c r="M711" s="202"/>
      <c r="N711" s="203"/>
      <c r="O711" s="203"/>
      <c r="P711" s="203"/>
      <c r="Q711" s="203"/>
      <c r="R711" s="203"/>
      <c r="S711" s="203"/>
      <c r="T711" s="204"/>
      <c r="AT711" s="198" t="s">
        <v>156</v>
      </c>
      <c r="AU711" s="198" t="s">
        <v>82</v>
      </c>
      <c r="AV711" s="12" t="s">
        <v>82</v>
      </c>
      <c r="AW711" s="12" t="s">
        <v>35</v>
      </c>
      <c r="AX711" s="12" t="s">
        <v>72</v>
      </c>
      <c r="AY711" s="198" t="s">
        <v>144</v>
      </c>
    </row>
    <row r="712" spans="2:65" s="12" customFormat="1">
      <c r="B712" s="197"/>
      <c r="D712" s="186" t="s">
        <v>156</v>
      </c>
      <c r="E712" s="198" t="s">
        <v>5</v>
      </c>
      <c r="F712" s="199" t="s">
        <v>424</v>
      </c>
      <c r="H712" s="200">
        <v>1.49</v>
      </c>
      <c r="I712" s="201"/>
      <c r="L712" s="197"/>
      <c r="M712" s="202"/>
      <c r="N712" s="203"/>
      <c r="O712" s="203"/>
      <c r="P712" s="203"/>
      <c r="Q712" s="203"/>
      <c r="R712" s="203"/>
      <c r="S712" s="203"/>
      <c r="T712" s="204"/>
      <c r="AT712" s="198" t="s">
        <v>156</v>
      </c>
      <c r="AU712" s="198" t="s">
        <v>82</v>
      </c>
      <c r="AV712" s="12" t="s">
        <v>82</v>
      </c>
      <c r="AW712" s="12" t="s">
        <v>35</v>
      </c>
      <c r="AX712" s="12" t="s">
        <v>72</v>
      </c>
      <c r="AY712" s="198" t="s">
        <v>144</v>
      </c>
    </row>
    <row r="713" spans="2:65" s="12" customFormat="1">
      <c r="B713" s="197"/>
      <c r="D713" s="186" t="s">
        <v>156</v>
      </c>
      <c r="E713" s="198" t="s">
        <v>5</v>
      </c>
      <c r="F713" s="199" t="s">
        <v>425</v>
      </c>
      <c r="H713" s="200">
        <v>1.49</v>
      </c>
      <c r="I713" s="201"/>
      <c r="L713" s="197"/>
      <c r="M713" s="202"/>
      <c r="N713" s="203"/>
      <c r="O713" s="203"/>
      <c r="P713" s="203"/>
      <c r="Q713" s="203"/>
      <c r="R713" s="203"/>
      <c r="S713" s="203"/>
      <c r="T713" s="204"/>
      <c r="AT713" s="198" t="s">
        <v>156</v>
      </c>
      <c r="AU713" s="198" t="s">
        <v>82</v>
      </c>
      <c r="AV713" s="12" t="s">
        <v>82</v>
      </c>
      <c r="AW713" s="12" t="s">
        <v>35</v>
      </c>
      <c r="AX713" s="12" t="s">
        <v>72</v>
      </c>
      <c r="AY713" s="198" t="s">
        <v>144</v>
      </c>
    </row>
    <row r="714" spans="2:65" s="12" customFormat="1">
      <c r="B714" s="197"/>
      <c r="D714" s="186" t="s">
        <v>156</v>
      </c>
      <c r="E714" s="198" t="s">
        <v>5</v>
      </c>
      <c r="F714" s="199" t="s">
        <v>426</v>
      </c>
      <c r="H714" s="200">
        <v>1.49</v>
      </c>
      <c r="I714" s="201"/>
      <c r="L714" s="197"/>
      <c r="M714" s="202"/>
      <c r="N714" s="203"/>
      <c r="O714" s="203"/>
      <c r="P714" s="203"/>
      <c r="Q714" s="203"/>
      <c r="R714" s="203"/>
      <c r="S714" s="203"/>
      <c r="T714" s="204"/>
      <c r="AT714" s="198" t="s">
        <v>156</v>
      </c>
      <c r="AU714" s="198" t="s">
        <v>82</v>
      </c>
      <c r="AV714" s="12" t="s">
        <v>82</v>
      </c>
      <c r="AW714" s="12" t="s">
        <v>35</v>
      </c>
      <c r="AX714" s="12" t="s">
        <v>72</v>
      </c>
      <c r="AY714" s="198" t="s">
        <v>144</v>
      </c>
    </row>
    <row r="715" spans="2:65" s="13" customFormat="1">
      <c r="B715" s="205"/>
      <c r="D715" s="186" t="s">
        <v>156</v>
      </c>
      <c r="E715" s="206" t="s">
        <v>5</v>
      </c>
      <c r="F715" s="207" t="s">
        <v>160</v>
      </c>
      <c r="H715" s="208">
        <v>22.11</v>
      </c>
      <c r="I715" s="209"/>
      <c r="L715" s="205"/>
      <c r="M715" s="210"/>
      <c r="N715" s="211"/>
      <c r="O715" s="211"/>
      <c r="P715" s="211"/>
      <c r="Q715" s="211"/>
      <c r="R715" s="211"/>
      <c r="S715" s="211"/>
      <c r="T715" s="212"/>
      <c r="AT715" s="206" t="s">
        <v>156</v>
      </c>
      <c r="AU715" s="206" t="s">
        <v>82</v>
      </c>
      <c r="AV715" s="13" t="s">
        <v>152</v>
      </c>
      <c r="AW715" s="13" t="s">
        <v>35</v>
      </c>
      <c r="AX715" s="13" t="s">
        <v>80</v>
      </c>
      <c r="AY715" s="206" t="s">
        <v>144</v>
      </c>
    </row>
    <row r="716" spans="2:65" s="1" customFormat="1" ht="25.5" customHeight="1">
      <c r="B716" s="173"/>
      <c r="C716" s="213" t="s">
        <v>597</v>
      </c>
      <c r="D716" s="213" t="s">
        <v>212</v>
      </c>
      <c r="E716" s="214" t="s">
        <v>598</v>
      </c>
      <c r="F716" s="215" t="s">
        <v>599</v>
      </c>
      <c r="G716" s="216" t="s">
        <v>184</v>
      </c>
      <c r="H716" s="217">
        <v>22.994</v>
      </c>
      <c r="I716" s="218"/>
      <c r="J716" s="219">
        <f>ROUND(I716*H716,2)</f>
        <v>0</v>
      </c>
      <c r="K716" s="215" t="s">
        <v>5</v>
      </c>
      <c r="L716" s="220"/>
      <c r="M716" s="221" t="s">
        <v>5</v>
      </c>
      <c r="N716" s="222" t="s">
        <v>43</v>
      </c>
      <c r="O716" s="42"/>
      <c r="P716" s="183">
        <f>O716*H716</f>
        <v>0</v>
      </c>
      <c r="Q716" s="183">
        <v>5.9999999999999995E-4</v>
      </c>
      <c r="R716" s="183">
        <f>Q716*H716</f>
        <v>1.3796399999999999E-2</v>
      </c>
      <c r="S716" s="183">
        <v>0</v>
      </c>
      <c r="T716" s="184">
        <f>S716*H716</f>
        <v>0</v>
      </c>
      <c r="AR716" s="24" t="s">
        <v>415</v>
      </c>
      <c r="AT716" s="24" t="s">
        <v>212</v>
      </c>
      <c r="AU716" s="24" t="s">
        <v>82</v>
      </c>
      <c r="AY716" s="24" t="s">
        <v>144</v>
      </c>
      <c r="BE716" s="185">
        <f>IF(N716="základní",J716,0)</f>
        <v>0</v>
      </c>
      <c r="BF716" s="185">
        <f>IF(N716="snížená",J716,0)</f>
        <v>0</v>
      </c>
      <c r="BG716" s="185">
        <f>IF(N716="zákl. přenesená",J716,0)</f>
        <v>0</v>
      </c>
      <c r="BH716" s="185">
        <f>IF(N716="sníž. přenesená",J716,0)</f>
        <v>0</v>
      </c>
      <c r="BI716" s="185">
        <f>IF(N716="nulová",J716,0)</f>
        <v>0</v>
      </c>
      <c r="BJ716" s="24" t="s">
        <v>80</v>
      </c>
      <c r="BK716" s="185">
        <f>ROUND(I716*H716,2)</f>
        <v>0</v>
      </c>
      <c r="BL716" s="24" t="s">
        <v>278</v>
      </c>
      <c r="BM716" s="24" t="s">
        <v>600</v>
      </c>
    </row>
    <row r="717" spans="2:65" s="1" customFormat="1" ht="67.5">
      <c r="B717" s="41"/>
      <c r="D717" s="186" t="s">
        <v>286</v>
      </c>
      <c r="F717" s="187" t="s">
        <v>601</v>
      </c>
      <c r="I717" s="188"/>
      <c r="L717" s="41"/>
      <c r="M717" s="189"/>
      <c r="N717" s="42"/>
      <c r="O717" s="42"/>
      <c r="P717" s="42"/>
      <c r="Q717" s="42"/>
      <c r="R717" s="42"/>
      <c r="S717" s="42"/>
      <c r="T717" s="70"/>
      <c r="AT717" s="24" t="s">
        <v>286</v>
      </c>
      <c r="AU717" s="24" t="s">
        <v>82</v>
      </c>
    </row>
    <row r="718" spans="2:65" s="11" customFormat="1">
      <c r="B718" s="190"/>
      <c r="D718" s="186" t="s">
        <v>156</v>
      </c>
      <c r="E718" s="191" t="s">
        <v>5</v>
      </c>
      <c r="F718" s="192" t="s">
        <v>157</v>
      </c>
      <c r="H718" s="191" t="s">
        <v>5</v>
      </c>
      <c r="I718" s="193"/>
      <c r="L718" s="190"/>
      <c r="M718" s="194"/>
      <c r="N718" s="195"/>
      <c r="O718" s="195"/>
      <c r="P718" s="195"/>
      <c r="Q718" s="195"/>
      <c r="R718" s="195"/>
      <c r="S718" s="195"/>
      <c r="T718" s="196"/>
      <c r="AT718" s="191" t="s">
        <v>156</v>
      </c>
      <c r="AU718" s="191" t="s">
        <v>82</v>
      </c>
      <c r="AV718" s="11" t="s">
        <v>80</v>
      </c>
      <c r="AW718" s="11" t="s">
        <v>35</v>
      </c>
      <c r="AX718" s="11" t="s">
        <v>72</v>
      </c>
      <c r="AY718" s="191" t="s">
        <v>144</v>
      </c>
    </row>
    <row r="719" spans="2:65" s="11" customFormat="1">
      <c r="B719" s="190"/>
      <c r="D719" s="186" t="s">
        <v>156</v>
      </c>
      <c r="E719" s="191" t="s">
        <v>5</v>
      </c>
      <c r="F719" s="192" t="s">
        <v>158</v>
      </c>
      <c r="H719" s="191" t="s">
        <v>5</v>
      </c>
      <c r="I719" s="193"/>
      <c r="L719" s="190"/>
      <c r="M719" s="194"/>
      <c r="N719" s="195"/>
      <c r="O719" s="195"/>
      <c r="P719" s="195"/>
      <c r="Q719" s="195"/>
      <c r="R719" s="195"/>
      <c r="S719" s="195"/>
      <c r="T719" s="196"/>
      <c r="AT719" s="191" t="s">
        <v>156</v>
      </c>
      <c r="AU719" s="191" t="s">
        <v>82</v>
      </c>
      <c r="AV719" s="11" t="s">
        <v>80</v>
      </c>
      <c r="AW719" s="11" t="s">
        <v>35</v>
      </c>
      <c r="AX719" s="11" t="s">
        <v>72</v>
      </c>
      <c r="AY719" s="191" t="s">
        <v>144</v>
      </c>
    </row>
    <row r="720" spans="2:65" s="11" customFormat="1">
      <c r="B720" s="190"/>
      <c r="D720" s="186" t="s">
        <v>156</v>
      </c>
      <c r="E720" s="191" t="s">
        <v>5</v>
      </c>
      <c r="F720" s="192" t="s">
        <v>224</v>
      </c>
      <c r="H720" s="191" t="s">
        <v>5</v>
      </c>
      <c r="I720" s="193"/>
      <c r="L720" s="190"/>
      <c r="M720" s="194"/>
      <c r="N720" s="195"/>
      <c r="O720" s="195"/>
      <c r="P720" s="195"/>
      <c r="Q720" s="195"/>
      <c r="R720" s="195"/>
      <c r="S720" s="195"/>
      <c r="T720" s="196"/>
      <c r="AT720" s="191" t="s">
        <v>156</v>
      </c>
      <c r="AU720" s="191" t="s">
        <v>82</v>
      </c>
      <c r="AV720" s="11" t="s">
        <v>80</v>
      </c>
      <c r="AW720" s="11" t="s">
        <v>35</v>
      </c>
      <c r="AX720" s="11" t="s">
        <v>72</v>
      </c>
      <c r="AY720" s="191" t="s">
        <v>144</v>
      </c>
    </row>
    <row r="721" spans="2:65" s="11" customFormat="1">
      <c r="B721" s="190"/>
      <c r="D721" s="186" t="s">
        <v>156</v>
      </c>
      <c r="E721" s="191" t="s">
        <v>5</v>
      </c>
      <c r="F721" s="192" t="s">
        <v>420</v>
      </c>
      <c r="H721" s="191" t="s">
        <v>5</v>
      </c>
      <c r="I721" s="193"/>
      <c r="L721" s="190"/>
      <c r="M721" s="194"/>
      <c r="N721" s="195"/>
      <c r="O721" s="195"/>
      <c r="P721" s="195"/>
      <c r="Q721" s="195"/>
      <c r="R721" s="195"/>
      <c r="S721" s="195"/>
      <c r="T721" s="196"/>
      <c r="AT721" s="191" t="s">
        <v>156</v>
      </c>
      <c r="AU721" s="191" t="s">
        <v>82</v>
      </c>
      <c r="AV721" s="11" t="s">
        <v>80</v>
      </c>
      <c r="AW721" s="11" t="s">
        <v>35</v>
      </c>
      <c r="AX721" s="11" t="s">
        <v>72</v>
      </c>
      <c r="AY721" s="191" t="s">
        <v>144</v>
      </c>
    </row>
    <row r="722" spans="2:65" s="12" customFormat="1">
      <c r="B722" s="197"/>
      <c r="D722" s="186" t="s">
        <v>156</v>
      </c>
      <c r="E722" s="198" t="s">
        <v>5</v>
      </c>
      <c r="F722" s="199" t="s">
        <v>421</v>
      </c>
      <c r="H722" s="200">
        <v>12.91</v>
      </c>
      <c r="I722" s="201"/>
      <c r="L722" s="197"/>
      <c r="M722" s="202"/>
      <c r="N722" s="203"/>
      <c r="O722" s="203"/>
      <c r="P722" s="203"/>
      <c r="Q722" s="203"/>
      <c r="R722" s="203"/>
      <c r="S722" s="203"/>
      <c r="T722" s="204"/>
      <c r="AT722" s="198" t="s">
        <v>156</v>
      </c>
      <c r="AU722" s="198" t="s">
        <v>82</v>
      </c>
      <c r="AV722" s="12" t="s">
        <v>82</v>
      </c>
      <c r="AW722" s="12" t="s">
        <v>35</v>
      </c>
      <c r="AX722" s="12" t="s">
        <v>72</v>
      </c>
      <c r="AY722" s="198" t="s">
        <v>144</v>
      </c>
    </row>
    <row r="723" spans="2:65" s="12" customFormat="1">
      <c r="B723" s="197"/>
      <c r="D723" s="186" t="s">
        <v>156</v>
      </c>
      <c r="E723" s="198" t="s">
        <v>5</v>
      </c>
      <c r="F723" s="199" t="s">
        <v>422</v>
      </c>
      <c r="H723" s="200">
        <v>2.91</v>
      </c>
      <c r="I723" s="201"/>
      <c r="L723" s="197"/>
      <c r="M723" s="202"/>
      <c r="N723" s="203"/>
      <c r="O723" s="203"/>
      <c r="P723" s="203"/>
      <c r="Q723" s="203"/>
      <c r="R723" s="203"/>
      <c r="S723" s="203"/>
      <c r="T723" s="204"/>
      <c r="AT723" s="198" t="s">
        <v>156</v>
      </c>
      <c r="AU723" s="198" t="s">
        <v>82</v>
      </c>
      <c r="AV723" s="12" t="s">
        <v>82</v>
      </c>
      <c r="AW723" s="12" t="s">
        <v>35</v>
      </c>
      <c r="AX723" s="12" t="s">
        <v>72</v>
      </c>
      <c r="AY723" s="198" t="s">
        <v>144</v>
      </c>
    </row>
    <row r="724" spans="2:65" s="12" customFormat="1">
      <c r="B724" s="197"/>
      <c r="D724" s="186" t="s">
        <v>156</v>
      </c>
      <c r="E724" s="198" t="s">
        <v>5</v>
      </c>
      <c r="F724" s="199" t="s">
        <v>423</v>
      </c>
      <c r="H724" s="200">
        <v>1.82</v>
      </c>
      <c r="I724" s="201"/>
      <c r="L724" s="197"/>
      <c r="M724" s="202"/>
      <c r="N724" s="203"/>
      <c r="O724" s="203"/>
      <c r="P724" s="203"/>
      <c r="Q724" s="203"/>
      <c r="R724" s="203"/>
      <c r="S724" s="203"/>
      <c r="T724" s="204"/>
      <c r="AT724" s="198" t="s">
        <v>156</v>
      </c>
      <c r="AU724" s="198" t="s">
        <v>82</v>
      </c>
      <c r="AV724" s="12" t="s">
        <v>82</v>
      </c>
      <c r="AW724" s="12" t="s">
        <v>35</v>
      </c>
      <c r="AX724" s="12" t="s">
        <v>72</v>
      </c>
      <c r="AY724" s="198" t="s">
        <v>144</v>
      </c>
    </row>
    <row r="725" spans="2:65" s="12" customFormat="1">
      <c r="B725" s="197"/>
      <c r="D725" s="186" t="s">
        <v>156</v>
      </c>
      <c r="E725" s="198" t="s">
        <v>5</v>
      </c>
      <c r="F725" s="199" t="s">
        <v>424</v>
      </c>
      <c r="H725" s="200">
        <v>1.49</v>
      </c>
      <c r="I725" s="201"/>
      <c r="L725" s="197"/>
      <c r="M725" s="202"/>
      <c r="N725" s="203"/>
      <c r="O725" s="203"/>
      <c r="P725" s="203"/>
      <c r="Q725" s="203"/>
      <c r="R725" s="203"/>
      <c r="S725" s="203"/>
      <c r="T725" s="204"/>
      <c r="AT725" s="198" t="s">
        <v>156</v>
      </c>
      <c r="AU725" s="198" t="s">
        <v>82</v>
      </c>
      <c r="AV725" s="12" t="s">
        <v>82</v>
      </c>
      <c r="AW725" s="12" t="s">
        <v>35</v>
      </c>
      <c r="AX725" s="12" t="s">
        <v>72</v>
      </c>
      <c r="AY725" s="198" t="s">
        <v>144</v>
      </c>
    </row>
    <row r="726" spans="2:65" s="12" customFormat="1">
      <c r="B726" s="197"/>
      <c r="D726" s="186" t="s">
        <v>156</v>
      </c>
      <c r="E726" s="198" t="s">
        <v>5</v>
      </c>
      <c r="F726" s="199" t="s">
        <v>425</v>
      </c>
      <c r="H726" s="200">
        <v>1.49</v>
      </c>
      <c r="I726" s="201"/>
      <c r="L726" s="197"/>
      <c r="M726" s="202"/>
      <c r="N726" s="203"/>
      <c r="O726" s="203"/>
      <c r="P726" s="203"/>
      <c r="Q726" s="203"/>
      <c r="R726" s="203"/>
      <c r="S726" s="203"/>
      <c r="T726" s="204"/>
      <c r="AT726" s="198" t="s">
        <v>156</v>
      </c>
      <c r="AU726" s="198" t="s">
        <v>82</v>
      </c>
      <c r="AV726" s="12" t="s">
        <v>82</v>
      </c>
      <c r="AW726" s="12" t="s">
        <v>35</v>
      </c>
      <c r="AX726" s="12" t="s">
        <v>72</v>
      </c>
      <c r="AY726" s="198" t="s">
        <v>144</v>
      </c>
    </row>
    <row r="727" spans="2:65" s="12" customFormat="1">
      <c r="B727" s="197"/>
      <c r="D727" s="186" t="s">
        <v>156</v>
      </c>
      <c r="E727" s="198" t="s">
        <v>5</v>
      </c>
      <c r="F727" s="199" t="s">
        <v>426</v>
      </c>
      <c r="H727" s="200">
        <v>1.49</v>
      </c>
      <c r="I727" s="201"/>
      <c r="L727" s="197"/>
      <c r="M727" s="202"/>
      <c r="N727" s="203"/>
      <c r="O727" s="203"/>
      <c r="P727" s="203"/>
      <c r="Q727" s="203"/>
      <c r="R727" s="203"/>
      <c r="S727" s="203"/>
      <c r="T727" s="204"/>
      <c r="AT727" s="198" t="s">
        <v>156</v>
      </c>
      <c r="AU727" s="198" t="s">
        <v>82</v>
      </c>
      <c r="AV727" s="12" t="s">
        <v>82</v>
      </c>
      <c r="AW727" s="12" t="s">
        <v>35</v>
      </c>
      <c r="AX727" s="12" t="s">
        <v>72</v>
      </c>
      <c r="AY727" s="198" t="s">
        <v>144</v>
      </c>
    </row>
    <row r="728" spans="2:65" s="13" customFormat="1">
      <c r="B728" s="205"/>
      <c r="D728" s="186" t="s">
        <v>156</v>
      </c>
      <c r="E728" s="206" t="s">
        <v>5</v>
      </c>
      <c r="F728" s="207" t="s">
        <v>160</v>
      </c>
      <c r="H728" s="208">
        <v>22.11</v>
      </c>
      <c r="I728" s="209"/>
      <c r="L728" s="205"/>
      <c r="M728" s="210"/>
      <c r="N728" s="211"/>
      <c r="O728" s="211"/>
      <c r="P728" s="211"/>
      <c r="Q728" s="211"/>
      <c r="R728" s="211"/>
      <c r="S728" s="211"/>
      <c r="T728" s="212"/>
      <c r="AT728" s="206" t="s">
        <v>156</v>
      </c>
      <c r="AU728" s="206" t="s">
        <v>82</v>
      </c>
      <c r="AV728" s="13" t="s">
        <v>152</v>
      </c>
      <c r="AW728" s="13" t="s">
        <v>35</v>
      </c>
      <c r="AX728" s="13" t="s">
        <v>80</v>
      </c>
      <c r="AY728" s="206" t="s">
        <v>144</v>
      </c>
    </row>
    <row r="729" spans="2:65" s="12" customFormat="1">
      <c r="B729" s="197"/>
      <c r="D729" s="186" t="s">
        <v>156</v>
      </c>
      <c r="F729" s="199" t="s">
        <v>602</v>
      </c>
      <c r="H729" s="200">
        <v>22.994</v>
      </c>
      <c r="I729" s="201"/>
      <c r="L729" s="197"/>
      <c r="M729" s="202"/>
      <c r="N729" s="203"/>
      <c r="O729" s="203"/>
      <c r="P729" s="203"/>
      <c r="Q729" s="203"/>
      <c r="R729" s="203"/>
      <c r="S729" s="203"/>
      <c r="T729" s="204"/>
      <c r="AT729" s="198" t="s">
        <v>156</v>
      </c>
      <c r="AU729" s="198" t="s">
        <v>82</v>
      </c>
      <c r="AV729" s="12" t="s">
        <v>82</v>
      </c>
      <c r="AW729" s="12" t="s">
        <v>6</v>
      </c>
      <c r="AX729" s="12" t="s">
        <v>80</v>
      </c>
      <c r="AY729" s="198" t="s">
        <v>144</v>
      </c>
    </row>
    <row r="730" spans="2:65" s="1" customFormat="1" ht="25.5" customHeight="1">
      <c r="B730" s="173"/>
      <c r="C730" s="213" t="s">
        <v>603</v>
      </c>
      <c r="D730" s="213" t="s">
        <v>212</v>
      </c>
      <c r="E730" s="214" t="s">
        <v>604</v>
      </c>
      <c r="F730" s="215" t="s">
        <v>605</v>
      </c>
      <c r="G730" s="216" t="s">
        <v>184</v>
      </c>
      <c r="H730" s="217">
        <v>22.994</v>
      </c>
      <c r="I730" s="218"/>
      <c r="J730" s="219">
        <f>ROUND(I730*H730,2)</f>
        <v>0</v>
      </c>
      <c r="K730" s="215" t="s">
        <v>5</v>
      </c>
      <c r="L730" s="220"/>
      <c r="M730" s="221" t="s">
        <v>5</v>
      </c>
      <c r="N730" s="222" t="s">
        <v>43</v>
      </c>
      <c r="O730" s="42"/>
      <c r="P730" s="183">
        <f>O730*H730</f>
        <v>0</v>
      </c>
      <c r="Q730" s="183">
        <v>8.9999999999999998E-4</v>
      </c>
      <c r="R730" s="183">
        <f>Q730*H730</f>
        <v>2.06946E-2</v>
      </c>
      <c r="S730" s="183">
        <v>0</v>
      </c>
      <c r="T730" s="184">
        <f>S730*H730</f>
        <v>0</v>
      </c>
      <c r="AR730" s="24" t="s">
        <v>415</v>
      </c>
      <c r="AT730" s="24" t="s">
        <v>212</v>
      </c>
      <c r="AU730" s="24" t="s">
        <v>82</v>
      </c>
      <c r="AY730" s="24" t="s">
        <v>144</v>
      </c>
      <c r="BE730" s="185">
        <f>IF(N730="základní",J730,0)</f>
        <v>0</v>
      </c>
      <c r="BF730" s="185">
        <f>IF(N730="snížená",J730,0)</f>
        <v>0</v>
      </c>
      <c r="BG730" s="185">
        <f>IF(N730="zákl. přenesená",J730,0)</f>
        <v>0</v>
      </c>
      <c r="BH730" s="185">
        <f>IF(N730="sníž. přenesená",J730,0)</f>
        <v>0</v>
      </c>
      <c r="BI730" s="185">
        <f>IF(N730="nulová",J730,0)</f>
        <v>0</v>
      </c>
      <c r="BJ730" s="24" t="s">
        <v>80</v>
      </c>
      <c r="BK730" s="185">
        <f>ROUND(I730*H730,2)</f>
        <v>0</v>
      </c>
      <c r="BL730" s="24" t="s">
        <v>278</v>
      </c>
      <c r="BM730" s="24" t="s">
        <v>606</v>
      </c>
    </row>
    <row r="731" spans="2:65" s="1" customFormat="1" ht="94.5">
      <c r="B731" s="41"/>
      <c r="D731" s="186" t="s">
        <v>286</v>
      </c>
      <c r="F731" s="187" t="s">
        <v>607</v>
      </c>
      <c r="I731" s="188"/>
      <c r="L731" s="41"/>
      <c r="M731" s="189"/>
      <c r="N731" s="42"/>
      <c r="O731" s="42"/>
      <c r="P731" s="42"/>
      <c r="Q731" s="42"/>
      <c r="R731" s="42"/>
      <c r="S731" s="42"/>
      <c r="T731" s="70"/>
      <c r="AT731" s="24" t="s">
        <v>286</v>
      </c>
      <c r="AU731" s="24" t="s">
        <v>82</v>
      </c>
    </row>
    <row r="732" spans="2:65" s="12" customFormat="1">
      <c r="B732" s="197"/>
      <c r="D732" s="186" t="s">
        <v>156</v>
      </c>
      <c r="F732" s="199" t="s">
        <v>608</v>
      </c>
      <c r="H732" s="200">
        <v>22.994</v>
      </c>
      <c r="I732" s="201"/>
      <c r="L732" s="197"/>
      <c r="M732" s="202"/>
      <c r="N732" s="203"/>
      <c r="O732" s="203"/>
      <c r="P732" s="203"/>
      <c r="Q732" s="203"/>
      <c r="R732" s="203"/>
      <c r="S732" s="203"/>
      <c r="T732" s="204"/>
      <c r="AT732" s="198" t="s">
        <v>156</v>
      </c>
      <c r="AU732" s="198" t="s">
        <v>82</v>
      </c>
      <c r="AV732" s="12" t="s">
        <v>82</v>
      </c>
      <c r="AW732" s="12" t="s">
        <v>6</v>
      </c>
      <c r="AX732" s="12" t="s">
        <v>80</v>
      </c>
      <c r="AY732" s="198" t="s">
        <v>144</v>
      </c>
    </row>
    <row r="733" spans="2:65" s="1" customFormat="1" ht="38.25" customHeight="1">
      <c r="B733" s="173"/>
      <c r="C733" s="174" t="s">
        <v>609</v>
      </c>
      <c r="D733" s="174" t="s">
        <v>147</v>
      </c>
      <c r="E733" s="175" t="s">
        <v>610</v>
      </c>
      <c r="F733" s="176" t="s">
        <v>611</v>
      </c>
      <c r="G733" s="177" t="s">
        <v>199</v>
      </c>
      <c r="H733" s="178">
        <v>0.84799999999999998</v>
      </c>
      <c r="I733" s="179"/>
      <c r="J733" s="180">
        <f>ROUND(I733*H733,2)</f>
        <v>0</v>
      </c>
      <c r="K733" s="176" t="s">
        <v>151</v>
      </c>
      <c r="L733" s="41"/>
      <c r="M733" s="181" t="s">
        <v>5</v>
      </c>
      <c r="N733" s="182" t="s">
        <v>43</v>
      </c>
      <c r="O733" s="42"/>
      <c r="P733" s="183">
        <f>O733*H733</f>
        <v>0</v>
      </c>
      <c r="Q733" s="183">
        <v>0</v>
      </c>
      <c r="R733" s="183">
        <f>Q733*H733</f>
        <v>0</v>
      </c>
      <c r="S733" s="183">
        <v>0</v>
      </c>
      <c r="T733" s="184">
        <f>S733*H733</f>
        <v>0</v>
      </c>
      <c r="AR733" s="24" t="s">
        <v>278</v>
      </c>
      <c r="AT733" s="24" t="s">
        <v>147</v>
      </c>
      <c r="AU733" s="24" t="s">
        <v>82</v>
      </c>
      <c r="AY733" s="24" t="s">
        <v>144</v>
      </c>
      <c r="BE733" s="185">
        <f>IF(N733="základní",J733,0)</f>
        <v>0</v>
      </c>
      <c r="BF733" s="185">
        <f>IF(N733="snížená",J733,0)</f>
        <v>0</v>
      </c>
      <c r="BG733" s="185">
        <f>IF(N733="zákl. přenesená",J733,0)</f>
        <v>0</v>
      </c>
      <c r="BH733" s="185">
        <f>IF(N733="sníž. přenesená",J733,0)</f>
        <v>0</v>
      </c>
      <c r="BI733" s="185">
        <f>IF(N733="nulová",J733,0)</f>
        <v>0</v>
      </c>
      <c r="BJ733" s="24" t="s">
        <v>80</v>
      </c>
      <c r="BK733" s="185">
        <f>ROUND(I733*H733,2)</f>
        <v>0</v>
      </c>
      <c r="BL733" s="24" t="s">
        <v>278</v>
      </c>
      <c r="BM733" s="24" t="s">
        <v>612</v>
      </c>
    </row>
    <row r="734" spans="2:65" s="1" customFormat="1" ht="121.5">
      <c r="B734" s="41"/>
      <c r="D734" s="186" t="s">
        <v>154</v>
      </c>
      <c r="F734" s="187" t="s">
        <v>613</v>
      </c>
      <c r="I734" s="188"/>
      <c r="L734" s="41"/>
      <c r="M734" s="189"/>
      <c r="N734" s="42"/>
      <c r="O734" s="42"/>
      <c r="P734" s="42"/>
      <c r="Q734" s="42"/>
      <c r="R734" s="42"/>
      <c r="S734" s="42"/>
      <c r="T734" s="70"/>
      <c r="AT734" s="24" t="s">
        <v>154</v>
      </c>
      <c r="AU734" s="24" t="s">
        <v>82</v>
      </c>
    </row>
    <row r="735" spans="2:65" s="1" customFormat="1" ht="38.25" customHeight="1">
      <c r="B735" s="173"/>
      <c r="C735" s="174" t="s">
        <v>470</v>
      </c>
      <c r="D735" s="174" t="s">
        <v>147</v>
      </c>
      <c r="E735" s="175" t="s">
        <v>614</v>
      </c>
      <c r="F735" s="176" t="s">
        <v>615</v>
      </c>
      <c r="G735" s="177" t="s">
        <v>199</v>
      </c>
      <c r="H735" s="178">
        <v>0.84799999999999998</v>
      </c>
      <c r="I735" s="179"/>
      <c r="J735" s="180">
        <f>ROUND(I735*H735,2)</f>
        <v>0</v>
      </c>
      <c r="K735" s="176" t="s">
        <v>151</v>
      </c>
      <c r="L735" s="41"/>
      <c r="M735" s="181" t="s">
        <v>5</v>
      </c>
      <c r="N735" s="182" t="s">
        <v>43</v>
      </c>
      <c r="O735" s="42"/>
      <c r="P735" s="183">
        <f>O735*H735</f>
        <v>0</v>
      </c>
      <c r="Q735" s="183">
        <v>0</v>
      </c>
      <c r="R735" s="183">
        <f>Q735*H735</f>
        <v>0</v>
      </c>
      <c r="S735" s="183">
        <v>0</v>
      </c>
      <c r="T735" s="184">
        <f>S735*H735</f>
        <v>0</v>
      </c>
      <c r="AR735" s="24" t="s">
        <v>278</v>
      </c>
      <c r="AT735" s="24" t="s">
        <v>147</v>
      </c>
      <c r="AU735" s="24" t="s">
        <v>82</v>
      </c>
      <c r="AY735" s="24" t="s">
        <v>144</v>
      </c>
      <c r="BE735" s="185">
        <f>IF(N735="základní",J735,0)</f>
        <v>0</v>
      </c>
      <c r="BF735" s="185">
        <f>IF(N735="snížená",J735,0)</f>
        <v>0</v>
      </c>
      <c r="BG735" s="185">
        <f>IF(N735="zákl. přenesená",J735,0)</f>
        <v>0</v>
      </c>
      <c r="BH735" s="185">
        <f>IF(N735="sníž. přenesená",J735,0)</f>
        <v>0</v>
      </c>
      <c r="BI735" s="185">
        <f>IF(N735="nulová",J735,0)</f>
        <v>0</v>
      </c>
      <c r="BJ735" s="24" t="s">
        <v>80</v>
      </c>
      <c r="BK735" s="185">
        <f>ROUND(I735*H735,2)</f>
        <v>0</v>
      </c>
      <c r="BL735" s="24" t="s">
        <v>278</v>
      </c>
      <c r="BM735" s="24" t="s">
        <v>616</v>
      </c>
    </row>
    <row r="736" spans="2:65" s="1" customFormat="1" ht="121.5">
      <c r="B736" s="41"/>
      <c r="D736" s="186" t="s">
        <v>154</v>
      </c>
      <c r="F736" s="187" t="s">
        <v>613</v>
      </c>
      <c r="I736" s="188"/>
      <c r="L736" s="41"/>
      <c r="M736" s="189"/>
      <c r="N736" s="42"/>
      <c r="O736" s="42"/>
      <c r="P736" s="42"/>
      <c r="Q736" s="42"/>
      <c r="R736" s="42"/>
      <c r="S736" s="42"/>
      <c r="T736" s="70"/>
      <c r="AT736" s="24" t="s">
        <v>154</v>
      </c>
      <c r="AU736" s="24" t="s">
        <v>82</v>
      </c>
    </row>
    <row r="737" spans="2:65" s="10" customFormat="1" ht="29.85" customHeight="1">
      <c r="B737" s="160"/>
      <c r="D737" s="161" t="s">
        <v>71</v>
      </c>
      <c r="E737" s="171" t="s">
        <v>617</v>
      </c>
      <c r="F737" s="171" t="s">
        <v>618</v>
      </c>
      <c r="I737" s="163"/>
      <c r="J737" s="172">
        <f>BK737</f>
        <v>0</v>
      </c>
      <c r="L737" s="160"/>
      <c r="M737" s="165"/>
      <c r="N737" s="166"/>
      <c r="O737" s="166"/>
      <c r="P737" s="167">
        <f>SUM(P738:P774)</f>
        <v>0</v>
      </c>
      <c r="Q737" s="166"/>
      <c r="R737" s="167">
        <f>SUM(R738:R774)</f>
        <v>0.90209010999999983</v>
      </c>
      <c r="S737" s="166"/>
      <c r="T737" s="168">
        <f>SUM(T738:T774)</f>
        <v>0</v>
      </c>
      <c r="AR737" s="161" t="s">
        <v>82</v>
      </c>
      <c r="AT737" s="169" t="s">
        <v>71</v>
      </c>
      <c r="AU737" s="169" t="s">
        <v>80</v>
      </c>
      <c r="AY737" s="161" t="s">
        <v>144</v>
      </c>
      <c r="BK737" s="170">
        <f>SUM(BK738:BK774)</f>
        <v>0</v>
      </c>
    </row>
    <row r="738" spans="2:65" s="1" customFormat="1" ht="25.5" customHeight="1">
      <c r="B738" s="173"/>
      <c r="C738" s="174" t="s">
        <v>619</v>
      </c>
      <c r="D738" s="174" t="s">
        <v>147</v>
      </c>
      <c r="E738" s="175" t="s">
        <v>620</v>
      </c>
      <c r="F738" s="176" t="s">
        <v>621</v>
      </c>
      <c r="G738" s="177" t="s">
        <v>292</v>
      </c>
      <c r="H738" s="178">
        <v>268.05</v>
      </c>
      <c r="I738" s="179"/>
      <c r="J738" s="180">
        <f>ROUND(I738*H738,2)</f>
        <v>0</v>
      </c>
      <c r="K738" s="176" t="s">
        <v>151</v>
      </c>
      <c r="L738" s="41"/>
      <c r="M738" s="181" t="s">
        <v>5</v>
      </c>
      <c r="N738" s="182" t="s">
        <v>43</v>
      </c>
      <c r="O738" s="42"/>
      <c r="P738" s="183">
        <f>O738*H738</f>
        <v>0</v>
      </c>
      <c r="Q738" s="183">
        <v>0</v>
      </c>
      <c r="R738" s="183">
        <f>Q738*H738</f>
        <v>0</v>
      </c>
      <c r="S738" s="183">
        <v>0</v>
      </c>
      <c r="T738" s="184">
        <f>S738*H738</f>
        <v>0</v>
      </c>
      <c r="AR738" s="24" t="s">
        <v>278</v>
      </c>
      <c r="AT738" s="24" t="s">
        <v>147</v>
      </c>
      <c r="AU738" s="24" t="s">
        <v>82</v>
      </c>
      <c r="AY738" s="24" t="s">
        <v>144</v>
      </c>
      <c r="BE738" s="185">
        <f>IF(N738="základní",J738,0)</f>
        <v>0</v>
      </c>
      <c r="BF738" s="185">
        <f>IF(N738="snížená",J738,0)</f>
        <v>0</v>
      </c>
      <c r="BG738" s="185">
        <f>IF(N738="zákl. přenesená",J738,0)</f>
        <v>0</v>
      </c>
      <c r="BH738" s="185">
        <f>IF(N738="sníž. přenesená",J738,0)</f>
        <v>0</v>
      </c>
      <c r="BI738" s="185">
        <f>IF(N738="nulová",J738,0)</f>
        <v>0</v>
      </c>
      <c r="BJ738" s="24" t="s">
        <v>80</v>
      </c>
      <c r="BK738" s="185">
        <f>ROUND(I738*H738,2)</f>
        <v>0</v>
      </c>
      <c r="BL738" s="24" t="s">
        <v>278</v>
      </c>
      <c r="BM738" s="24" t="s">
        <v>622</v>
      </c>
    </row>
    <row r="739" spans="2:65" s="11" customFormat="1">
      <c r="B739" s="190"/>
      <c r="D739" s="186" t="s">
        <v>156</v>
      </c>
      <c r="E739" s="191" t="s">
        <v>5</v>
      </c>
      <c r="F739" s="192" t="s">
        <v>157</v>
      </c>
      <c r="H739" s="191" t="s">
        <v>5</v>
      </c>
      <c r="I739" s="193"/>
      <c r="L739" s="190"/>
      <c r="M739" s="194"/>
      <c r="N739" s="195"/>
      <c r="O739" s="195"/>
      <c r="P739" s="195"/>
      <c r="Q739" s="195"/>
      <c r="R739" s="195"/>
      <c r="S739" s="195"/>
      <c r="T739" s="196"/>
      <c r="AT739" s="191" t="s">
        <v>156</v>
      </c>
      <c r="AU739" s="191" t="s">
        <v>82</v>
      </c>
      <c r="AV739" s="11" t="s">
        <v>80</v>
      </c>
      <c r="AW739" s="11" t="s">
        <v>35</v>
      </c>
      <c r="AX739" s="11" t="s">
        <v>72</v>
      </c>
      <c r="AY739" s="191" t="s">
        <v>144</v>
      </c>
    </row>
    <row r="740" spans="2:65" s="11" customFormat="1">
      <c r="B740" s="190"/>
      <c r="D740" s="186" t="s">
        <v>156</v>
      </c>
      <c r="E740" s="191" t="s">
        <v>5</v>
      </c>
      <c r="F740" s="192" t="s">
        <v>158</v>
      </c>
      <c r="H740" s="191" t="s">
        <v>5</v>
      </c>
      <c r="I740" s="193"/>
      <c r="L740" s="190"/>
      <c r="M740" s="194"/>
      <c r="N740" s="195"/>
      <c r="O740" s="195"/>
      <c r="P740" s="195"/>
      <c r="Q740" s="195"/>
      <c r="R740" s="195"/>
      <c r="S740" s="195"/>
      <c r="T740" s="196"/>
      <c r="AT740" s="191" t="s">
        <v>156</v>
      </c>
      <c r="AU740" s="191" t="s">
        <v>82</v>
      </c>
      <c r="AV740" s="11" t="s">
        <v>80</v>
      </c>
      <c r="AW740" s="11" t="s">
        <v>35</v>
      </c>
      <c r="AX740" s="11" t="s">
        <v>72</v>
      </c>
      <c r="AY740" s="191" t="s">
        <v>144</v>
      </c>
    </row>
    <row r="741" spans="2:65" s="11" customFormat="1">
      <c r="B741" s="190"/>
      <c r="D741" s="186" t="s">
        <v>156</v>
      </c>
      <c r="E741" s="191" t="s">
        <v>5</v>
      </c>
      <c r="F741" s="192" t="s">
        <v>207</v>
      </c>
      <c r="H741" s="191" t="s">
        <v>5</v>
      </c>
      <c r="I741" s="193"/>
      <c r="L741" s="190"/>
      <c r="M741" s="194"/>
      <c r="N741" s="195"/>
      <c r="O741" s="195"/>
      <c r="P741" s="195"/>
      <c r="Q741" s="195"/>
      <c r="R741" s="195"/>
      <c r="S741" s="195"/>
      <c r="T741" s="196"/>
      <c r="AT741" s="191" t="s">
        <v>156</v>
      </c>
      <c r="AU741" s="191" t="s">
        <v>82</v>
      </c>
      <c r="AV741" s="11" t="s">
        <v>80</v>
      </c>
      <c r="AW741" s="11" t="s">
        <v>35</v>
      </c>
      <c r="AX741" s="11" t="s">
        <v>72</v>
      </c>
      <c r="AY741" s="191" t="s">
        <v>144</v>
      </c>
    </row>
    <row r="742" spans="2:65" s="11" customFormat="1">
      <c r="B742" s="190"/>
      <c r="D742" s="186" t="s">
        <v>156</v>
      </c>
      <c r="E742" s="191" t="s">
        <v>5</v>
      </c>
      <c r="F742" s="192" t="s">
        <v>224</v>
      </c>
      <c r="H742" s="191" t="s">
        <v>5</v>
      </c>
      <c r="I742" s="193"/>
      <c r="L742" s="190"/>
      <c r="M742" s="194"/>
      <c r="N742" s="195"/>
      <c r="O742" s="195"/>
      <c r="P742" s="195"/>
      <c r="Q742" s="195"/>
      <c r="R742" s="195"/>
      <c r="S742" s="195"/>
      <c r="T742" s="196"/>
      <c r="AT742" s="191" t="s">
        <v>156</v>
      </c>
      <c r="AU742" s="191" t="s">
        <v>82</v>
      </c>
      <c r="AV742" s="11" t="s">
        <v>80</v>
      </c>
      <c r="AW742" s="11" t="s">
        <v>35</v>
      </c>
      <c r="AX742" s="11" t="s">
        <v>72</v>
      </c>
      <c r="AY742" s="191" t="s">
        <v>144</v>
      </c>
    </row>
    <row r="743" spans="2:65" s="11" customFormat="1">
      <c r="B743" s="190"/>
      <c r="D743" s="186" t="s">
        <v>156</v>
      </c>
      <c r="E743" s="191" t="s">
        <v>5</v>
      </c>
      <c r="F743" s="192" t="s">
        <v>623</v>
      </c>
      <c r="H743" s="191" t="s">
        <v>5</v>
      </c>
      <c r="I743" s="193"/>
      <c r="L743" s="190"/>
      <c r="M743" s="194"/>
      <c r="N743" s="195"/>
      <c r="O743" s="195"/>
      <c r="P743" s="195"/>
      <c r="Q743" s="195"/>
      <c r="R743" s="195"/>
      <c r="S743" s="195"/>
      <c r="T743" s="196"/>
      <c r="AT743" s="191" t="s">
        <v>156</v>
      </c>
      <c r="AU743" s="191" t="s">
        <v>82</v>
      </c>
      <c r="AV743" s="11" t="s">
        <v>80</v>
      </c>
      <c r="AW743" s="11" t="s">
        <v>35</v>
      </c>
      <c r="AX743" s="11" t="s">
        <v>72</v>
      </c>
      <c r="AY743" s="191" t="s">
        <v>144</v>
      </c>
    </row>
    <row r="744" spans="2:65" s="12" customFormat="1">
      <c r="B744" s="197"/>
      <c r="D744" s="186" t="s">
        <v>156</v>
      </c>
      <c r="E744" s="198" t="s">
        <v>5</v>
      </c>
      <c r="F744" s="199" t="s">
        <v>624</v>
      </c>
      <c r="H744" s="200">
        <v>217.92</v>
      </c>
      <c r="I744" s="201"/>
      <c r="L744" s="197"/>
      <c r="M744" s="202"/>
      <c r="N744" s="203"/>
      <c r="O744" s="203"/>
      <c r="P744" s="203"/>
      <c r="Q744" s="203"/>
      <c r="R744" s="203"/>
      <c r="S744" s="203"/>
      <c r="T744" s="204"/>
      <c r="AT744" s="198" t="s">
        <v>156</v>
      </c>
      <c r="AU744" s="198" t="s">
        <v>82</v>
      </c>
      <c r="AV744" s="12" t="s">
        <v>82</v>
      </c>
      <c r="AW744" s="12" t="s">
        <v>35</v>
      </c>
      <c r="AX744" s="12" t="s">
        <v>72</v>
      </c>
      <c r="AY744" s="198" t="s">
        <v>144</v>
      </c>
    </row>
    <row r="745" spans="2:65" s="12" customFormat="1">
      <c r="B745" s="197"/>
      <c r="D745" s="186" t="s">
        <v>156</v>
      </c>
      <c r="E745" s="198" t="s">
        <v>5</v>
      </c>
      <c r="F745" s="199" t="s">
        <v>625</v>
      </c>
      <c r="H745" s="200">
        <v>50.13</v>
      </c>
      <c r="I745" s="201"/>
      <c r="L745" s="197"/>
      <c r="M745" s="202"/>
      <c r="N745" s="203"/>
      <c r="O745" s="203"/>
      <c r="P745" s="203"/>
      <c r="Q745" s="203"/>
      <c r="R745" s="203"/>
      <c r="S745" s="203"/>
      <c r="T745" s="204"/>
      <c r="AT745" s="198" t="s">
        <v>156</v>
      </c>
      <c r="AU745" s="198" t="s">
        <v>82</v>
      </c>
      <c r="AV745" s="12" t="s">
        <v>82</v>
      </c>
      <c r="AW745" s="12" t="s">
        <v>35</v>
      </c>
      <c r="AX745" s="12" t="s">
        <v>72</v>
      </c>
      <c r="AY745" s="198" t="s">
        <v>144</v>
      </c>
    </row>
    <row r="746" spans="2:65" s="13" customFormat="1">
      <c r="B746" s="205"/>
      <c r="D746" s="186" t="s">
        <v>156</v>
      </c>
      <c r="E746" s="206" t="s">
        <v>5</v>
      </c>
      <c r="F746" s="207" t="s">
        <v>160</v>
      </c>
      <c r="H746" s="208">
        <v>268.05</v>
      </c>
      <c r="I746" s="209"/>
      <c r="L746" s="205"/>
      <c r="M746" s="210"/>
      <c r="N746" s="211"/>
      <c r="O746" s="211"/>
      <c r="P746" s="211"/>
      <c r="Q746" s="211"/>
      <c r="R746" s="211"/>
      <c r="S746" s="211"/>
      <c r="T746" s="212"/>
      <c r="AT746" s="206" t="s">
        <v>156</v>
      </c>
      <c r="AU746" s="206" t="s">
        <v>82</v>
      </c>
      <c r="AV746" s="13" t="s">
        <v>152</v>
      </c>
      <c r="AW746" s="13" t="s">
        <v>35</v>
      </c>
      <c r="AX746" s="13" t="s">
        <v>80</v>
      </c>
      <c r="AY746" s="206" t="s">
        <v>144</v>
      </c>
    </row>
    <row r="747" spans="2:65" s="1" customFormat="1" ht="16.5" customHeight="1">
      <c r="B747" s="173"/>
      <c r="C747" s="213" t="s">
        <v>626</v>
      </c>
      <c r="D747" s="213" t="s">
        <v>212</v>
      </c>
      <c r="E747" s="214" t="s">
        <v>627</v>
      </c>
      <c r="F747" s="215" t="s">
        <v>628</v>
      </c>
      <c r="G747" s="216" t="s">
        <v>629</v>
      </c>
      <c r="H747" s="217">
        <v>281.45299999999997</v>
      </c>
      <c r="I747" s="218"/>
      <c r="J747" s="219">
        <f>ROUND(I747*H747,2)</f>
        <v>0</v>
      </c>
      <c r="K747" s="215" t="s">
        <v>5</v>
      </c>
      <c r="L747" s="220"/>
      <c r="M747" s="221" t="s">
        <v>5</v>
      </c>
      <c r="N747" s="222" t="s">
        <v>43</v>
      </c>
      <c r="O747" s="42"/>
      <c r="P747" s="183">
        <f>O747*H747</f>
        <v>0</v>
      </c>
      <c r="Q747" s="183">
        <v>2.8999999999999998E-3</v>
      </c>
      <c r="R747" s="183">
        <f>Q747*H747</f>
        <v>0.81621369999999982</v>
      </c>
      <c r="S747" s="183">
        <v>0</v>
      </c>
      <c r="T747" s="184">
        <f>S747*H747</f>
        <v>0</v>
      </c>
      <c r="AR747" s="24" t="s">
        <v>415</v>
      </c>
      <c r="AT747" s="24" t="s">
        <v>212</v>
      </c>
      <c r="AU747" s="24" t="s">
        <v>82</v>
      </c>
      <c r="AY747" s="24" t="s">
        <v>144</v>
      </c>
      <c r="BE747" s="185">
        <f>IF(N747="základní",J747,0)</f>
        <v>0</v>
      </c>
      <c r="BF747" s="185">
        <f>IF(N747="snížená",J747,0)</f>
        <v>0</v>
      </c>
      <c r="BG747" s="185">
        <f>IF(N747="zákl. přenesená",J747,0)</f>
        <v>0</v>
      </c>
      <c r="BH747" s="185">
        <f>IF(N747="sníž. přenesená",J747,0)</f>
        <v>0</v>
      </c>
      <c r="BI747" s="185">
        <f>IF(N747="nulová",J747,0)</f>
        <v>0</v>
      </c>
      <c r="BJ747" s="24" t="s">
        <v>80</v>
      </c>
      <c r="BK747" s="185">
        <f>ROUND(I747*H747,2)</f>
        <v>0</v>
      </c>
      <c r="BL747" s="24" t="s">
        <v>278</v>
      </c>
      <c r="BM747" s="24" t="s">
        <v>630</v>
      </c>
    </row>
    <row r="748" spans="2:65" s="1" customFormat="1" ht="27">
      <c r="B748" s="41"/>
      <c r="D748" s="186" t="s">
        <v>286</v>
      </c>
      <c r="F748" s="187" t="s">
        <v>631</v>
      </c>
      <c r="I748" s="188"/>
      <c r="L748" s="41"/>
      <c r="M748" s="189"/>
      <c r="N748" s="42"/>
      <c r="O748" s="42"/>
      <c r="P748" s="42"/>
      <c r="Q748" s="42"/>
      <c r="R748" s="42"/>
      <c r="S748" s="42"/>
      <c r="T748" s="70"/>
      <c r="AT748" s="24" t="s">
        <v>286</v>
      </c>
      <c r="AU748" s="24" t="s">
        <v>82</v>
      </c>
    </row>
    <row r="749" spans="2:65" s="11" customFormat="1">
      <c r="B749" s="190"/>
      <c r="D749" s="186" t="s">
        <v>156</v>
      </c>
      <c r="E749" s="191" t="s">
        <v>5</v>
      </c>
      <c r="F749" s="192" t="s">
        <v>157</v>
      </c>
      <c r="H749" s="191" t="s">
        <v>5</v>
      </c>
      <c r="I749" s="193"/>
      <c r="L749" s="190"/>
      <c r="M749" s="194"/>
      <c r="N749" s="195"/>
      <c r="O749" s="195"/>
      <c r="P749" s="195"/>
      <c r="Q749" s="195"/>
      <c r="R749" s="195"/>
      <c r="S749" s="195"/>
      <c r="T749" s="196"/>
      <c r="AT749" s="191" t="s">
        <v>156</v>
      </c>
      <c r="AU749" s="191" t="s">
        <v>82</v>
      </c>
      <c r="AV749" s="11" t="s">
        <v>80</v>
      </c>
      <c r="AW749" s="11" t="s">
        <v>35</v>
      </c>
      <c r="AX749" s="11" t="s">
        <v>72</v>
      </c>
      <c r="AY749" s="191" t="s">
        <v>144</v>
      </c>
    </row>
    <row r="750" spans="2:65" s="11" customFormat="1">
      <c r="B750" s="190"/>
      <c r="D750" s="186" t="s">
        <v>156</v>
      </c>
      <c r="E750" s="191" t="s">
        <v>5</v>
      </c>
      <c r="F750" s="192" t="s">
        <v>158</v>
      </c>
      <c r="H750" s="191" t="s">
        <v>5</v>
      </c>
      <c r="I750" s="193"/>
      <c r="L750" s="190"/>
      <c r="M750" s="194"/>
      <c r="N750" s="195"/>
      <c r="O750" s="195"/>
      <c r="P750" s="195"/>
      <c r="Q750" s="195"/>
      <c r="R750" s="195"/>
      <c r="S750" s="195"/>
      <c r="T750" s="196"/>
      <c r="AT750" s="191" t="s">
        <v>156</v>
      </c>
      <c r="AU750" s="191" t="s">
        <v>82</v>
      </c>
      <c r="AV750" s="11" t="s">
        <v>80</v>
      </c>
      <c r="AW750" s="11" t="s">
        <v>35</v>
      </c>
      <c r="AX750" s="11" t="s">
        <v>72</v>
      </c>
      <c r="AY750" s="191" t="s">
        <v>144</v>
      </c>
    </row>
    <row r="751" spans="2:65" s="11" customFormat="1">
      <c r="B751" s="190"/>
      <c r="D751" s="186" t="s">
        <v>156</v>
      </c>
      <c r="E751" s="191" t="s">
        <v>5</v>
      </c>
      <c r="F751" s="192" t="s">
        <v>207</v>
      </c>
      <c r="H751" s="191" t="s">
        <v>5</v>
      </c>
      <c r="I751" s="193"/>
      <c r="L751" s="190"/>
      <c r="M751" s="194"/>
      <c r="N751" s="195"/>
      <c r="O751" s="195"/>
      <c r="P751" s="195"/>
      <c r="Q751" s="195"/>
      <c r="R751" s="195"/>
      <c r="S751" s="195"/>
      <c r="T751" s="196"/>
      <c r="AT751" s="191" t="s">
        <v>156</v>
      </c>
      <c r="AU751" s="191" t="s">
        <v>82</v>
      </c>
      <c r="AV751" s="11" t="s">
        <v>80</v>
      </c>
      <c r="AW751" s="11" t="s">
        <v>35</v>
      </c>
      <c r="AX751" s="11" t="s">
        <v>72</v>
      </c>
      <c r="AY751" s="191" t="s">
        <v>144</v>
      </c>
    </row>
    <row r="752" spans="2:65" s="11" customFormat="1">
      <c r="B752" s="190"/>
      <c r="D752" s="186" t="s">
        <v>156</v>
      </c>
      <c r="E752" s="191" t="s">
        <v>5</v>
      </c>
      <c r="F752" s="192" t="s">
        <v>224</v>
      </c>
      <c r="H752" s="191" t="s">
        <v>5</v>
      </c>
      <c r="I752" s="193"/>
      <c r="L752" s="190"/>
      <c r="M752" s="194"/>
      <c r="N752" s="195"/>
      <c r="O752" s="195"/>
      <c r="P752" s="195"/>
      <c r="Q752" s="195"/>
      <c r="R752" s="195"/>
      <c r="S752" s="195"/>
      <c r="T752" s="196"/>
      <c r="AT752" s="191" t="s">
        <v>156</v>
      </c>
      <c r="AU752" s="191" t="s">
        <v>82</v>
      </c>
      <c r="AV752" s="11" t="s">
        <v>80</v>
      </c>
      <c r="AW752" s="11" t="s">
        <v>35</v>
      </c>
      <c r="AX752" s="11" t="s">
        <v>72</v>
      </c>
      <c r="AY752" s="191" t="s">
        <v>144</v>
      </c>
    </row>
    <row r="753" spans="2:65" s="11" customFormat="1">
      <c r="B753" s="190"/>
      <c r="D753" s="186" t="s">
        <v>156</v>
      </c>
      <c r="E753" s="191" t="s">
        <v>5</v>
      </c>
      <c r="F753" s="192" t="s">
        <v>623</v>
      </c>
      <c r="H753" s="191" t="s">
        <v>5</v>
      </c>
      <c r="I753" s="193"/>
      <c r="L753" s="190"/>
      <c r="M753" s="194"/>
      <c r="N753" s="195"/>
      <c r="O753" s="195"/>
      <c r="P753" s="195"/>
      <c r="Q753" s="195"/>
      <c r="R753" s="195"/>
      <c r="S753" s="195"/>
      <c r="T753" s="196"/>
      <c r="AT753" s="191" t="s">
        <v>156</v>
      </c>
      <c r="AU753" s="191" t="s">
        <v>82</v>
      </c>
      <c r="AV753" s="11" t="s">
        <v>80</v>
      </c>
      <c r="AW753" s="11" t="s">
        <v>35</v>
      </c>
      <c r="AX753" s="11" t="s">
        <v>72</v>
      </c>
      <c r="AY753" s="191" t="s">
        <v>144</v>
      </c>
    </row>
    <row r="754" spans="2:65" s="12" customFormat="1">
      <c r="B754" s="197"/>
      <c r="D754" s="186" t="s">
        <v>156</v>
      </c>
      <c r="E754" s="198" t="s">
        <v>5</v>
      </c>
      <c r="F754" s="199" t="s">
        <v>632</v>
      </c>
      <c r="H754" s="200">
        <v>228.816</v>
      </c>
      <c r="I754" s="201"/>
      <c r="L754" s="197"/>
      <c r="M754" s="202"/>
      <c r="N754" s="203"/>
      <c r="O754" s="203"/>
      <c r="P754" s="203"/>
      <c r="Q754" s="203"/>
      <c r="R754" s="203"/>
      <c r="S754" s="203"/>
      <c r="T754" s="204"/>
      <c r="AT754" s="198" t="s">
        <v>156</v>
      </c>
      <c r="AU754" s="198" t="s">
        <v>82</v>
      </c>
      <c r="AV754" s="12" t="s">
        <v>82</v>
      </c>
      <c r="AW754" s="12" t="s">
        <v>35</v>
      </c>
      <c r="AX754" s="12" t="s">
        <v>72</v>
      </c>
      <c r="AY754" s="198" t="s">
        <v>144</v>
      </c>
    </row>
    <row r="755" spans="2:65" s="12" customFormat="1">
      <c r="B755" s="197"/>
      <c r="D755" s="186" t="s">
        <v>156</v>
      </c>
      <c r="E755" s="198" t="s">
        <v>5</v>
      </c>
      <c r="F755" s="199" t="s">
        <v>633</v>
      </c>
      <c r="H755" s="200">
        <v>52.637</v>
      </c>
      <c r="I755" s="201"/>
      <c r="L755" s="197"/>
      <c r="M755" s="202"/>
      <c r="N755" s="203"/>
      <c r="O755" s="203"/>
      <c r="P755" s="203"/>
      <c r="Q755" s="203"/>
      <c r="R755" s="203"/>
      <c r="S755" s="203"/>
      <c r="T755" s="204"/>
      <c r="AT755" s="198" t="s">
        <v>156</v>
      </c>
      <c r="AU755" s="198" t="s">
        <v>82</v>
      </c>
      <c r="AV755" s="12" t="s">
        <v>82</v>
      </c>
      <c r="AW755" s="12" t="s">
        <v>35</v>
      </c>
      <c r="AX755" s="12" t="s">
        <v>72</v>
      </c>
      <c r="AY755" s="198" t="s">
        <v>144</v>
      </c>
    </row>
    <row r="756" spans="2:65" s="13" customFormat="1">
      <c r="B756" s="205"/>
      <c r="D756" s="186" t="s">
        <v>156</v>
      </c>
      <c r="E756" s="206" t="s">
        <v>5</v>
      </c>
      <c r="F756" s="207" t="s">
        <v>160</v>
      </c>
      <c r="H756" s="208">
        <v>281.45299999999997</v>
      </c>
      <c r="I756" s="209"/>
      <c r="L756" s="205"/>
      <c r="M756" s="210"/>
      <c r="N756" s="211"/>
      <c r="O756" s="211"/>
      <c r="P756" s="211"/>
      <c r="Q756" s="211"/>
      <c r="R756" s="211"/>
      <c r="S756" s="211"/>
      <c r="T756" s="212"/>
      <c r="AT756" s="206" t="s">
        <v>156</v>
      </c>
      <c r="AU756" s="206" t="s">
        <v>82</v>
      </c>
      <c r="AV756" s="13" t="s">
        <v>152</v>
      </c>
      <c r="AW756" s="13" t="s">
        <v>35</v>
      </c>
      <c r="AX756" s="13" t="s">
        <v>80</v>
      </c>
      <c r="AY756" s="206" t="s">
        <v>144</v>
      </c>
    </row>
    <row r="757" spans="2:65" s="1" customFormat="1" ht="16.5" customHeight="1">
      <c r="B757" s="173"/>
      <c r="C757" s="174" t="s">
        <v>634</v>
      </c>
      <c r="D757" s="174" t="s">
        <v>147</v>
      </c>
      <c r="E757" s="175" t="s">
        <v>635</v>
      </c>
      <c r="F757" s="176" t="s">
        <v>636</v>
      </c>
      <c r="G757" s="177" t="s">
        <v>150</v>
      </c>
      <c r="H757" s="178">
        <v>30.561</v>
      </c>
      <c r="I757" s="179"/>
      <c r="J757" s="180">
        <f>ROUND(I757*H757,2)</f>
        <v>0</v>
      </c>
      <c r="K757" s="176" t="s">
        <v>151</v>
      </c>
      <c r="L757" s="41"/>
      <c r="M757" s="181" t="s">
        <v>5</v>
      </c>
      <c r="N757" s="182" t="s">
        <v>43</v>
      </c>
      <c r="O757" s="42"/>
      <c r="P757" s="183">
        <f>O757*H757</f>
        <v>0</v>
      </c>
      <c r="Q757" s="183">
        <v>2.81E-3</v>
      </c>
      <c r="R757" s="183">
        <f>Q757*H757</f>
        <v>8.587641E-2</v>
      </c>
      <c r="S757" s="183">
        <v>0</v>
      </c>
      <c r="T757" s="184">
        <f>S757*H757</f>
        <v>0</v>
      </c>
      <c r="AR757" s="24" t="s">
        <v>278</v>
      </c>
      <c r="AT757" s="24" t="s">
        <v>147</v>
      </c>
      <c r="AU757" s="24" t="s">
        <v>82</v>
      </c>
      <c r="AY757" s="24" t="s">
        <v>144</v>
      </c>
      <c r="BE757" s="185">
        <f>IF(N757="základní",J757,0)</f>
        <v>0</v>
      </c>
      <c r="BF757" s="185">
        <f>IF(N757="snížená",J757,0)</f>
        <v>0</v>
      </c>
      <c r="BG757" s="185">
        <f>IF(N757="zákl. přenesená",J757,0)</f>
        <v>0</v>
      </c>
      <c r="BH757" s="185">
        <f>IF(N757="sníž. přenesená",J757,0)</f>
        <v>0</v>
      </c>
      <c r="BI757" s="185">
        <f>IF(N757="nulová",J757,0)</f>
        <v>0</v>
      </c>
      <c r="BJ757" s="24" t="s">
        <v>80</v>
      </c>
      <c r="BK757" s="185">
        <f>ROUND(I757*H757,2)</f>
        <v>0</v>
      </c>
      <c r="BL757" s="24" t="s">
        <v>278</v>
      </c>
      <c r="BM757" s="24" t="s">
        <v>637</v>
      </c>
    </row>
    <row r="758" spans="2:65" s="1" customFormat="1" ht="67.5">
      <c r="B758" s="41"/>
      <c r="D758" s="186" t="s">
        <v>154</v>
      </c>
      <c r="F758" s="187" t="s">
        <v>638</v>
      </c>
      <c r="I758" s="188"/>
      <c r="L758" s="41"/>
      <c r="M758" s="189"/>
      <c r="N758" s="42"/>
      <c r="O758" s="42"/>
      <c r="P758" s="42"/>
      <c r="Q758" s="42"/>
      <c r="R758" s="42"/>
      <c r="S758" s="42"/>
      <c r="T758" s="70"/>
      <c r="AT758" s="24" t="s">
        <v>154</v>
      </c>
      <c r="AU758" s="24" t="s">
        <v>82</v>
      </c>
    </row>
    <row r="759" spans="2:65" s="11" customFormat="1">
      <c r="B759" s="190"/>
      <c r="D759" s="186" t="s">
        <v>156</v>
      </c>
      <c r="E759" s="191" t="s">
        <v>5</v>
      </c>
      <c r="F759" s="192" t="s">
        <v>157</v>
      </c>
      <c r="H759" s="191" t="s">
        <v>5</v>
      </c>
      <c r="I759" s="193"/>
      <c r="L759" s="190"/>
      <c r="M759" s="194"/>
      <c r="N759" s="195"/>
      <c r="O759" s="195"/>
      <c r="P759" s="195"/>
      <c r="Q759" s="195"/>
      <c r="R759" s="195"/>
      <c r="S759" s="195"/>
      <c r="T759" s="196"/>
      <c r="AT759" s="191" t="s">
        <v>156</v>
      </c>
      <c r="AU759" s="191" t="s">
        <v>82</v>
      </c>
      <c r="AV759" s="11" t="s">
        <v>80</v>
      </c>
      <c r="AW759" s="11" t="s">
        <v>35</v>
      </c>
      <c r="AX759" s="11" t="s">
        <v>72</v>
      </c>
      <c r="AY759" s="191" t="s">
        <v>144</v>
      </c>
    </row>
    <row r="760" spans="2:65" s="11" customFormat="1">
      <c r="B760" s="190"/>
      <c r="D760" s="186" t="s">
        <v>156</v>
      </c>
      <c r="E760" s="191" t="s">
        <v>5</v>
      </c>
      <c r="F760" s="192" t="s">
        <v>158</v>
      </c>
      <c r="H760" s="191" t="s">
        <v>5</v>
      </c>
      <c r="I760" s="193"/>
      <c r="L760" s="190"/>
      <c r="M760" s="194"/>
      <c r="N760" s="195"/>
      <c r="O760" s="195"/>
      <c r="P760" s="195"/>
      <c r="Q760" s="195"/>
      <c r="R760" s="195"/>
      <c r="S760" s="195"/>
      <c r="T760" s="196"/>
      <c r="AT760" s="191" t="s">
        <v>156</v>
      </c>
      <c r="AU760" s="191" t="s">
        <v>82</v>
      </c>
      <c r="AV760" s="11" t="s">
        <v>80</v>
      </c>
      <c r="AW760" s="11" t="s">
        <v>35</v>
      </c>
      <c r="AX760" s="11" t="s">
        <v>72</v>
      </c>
      <c r="AY760" s="191" t="s">
        <v>144</v>
      </c>
    </row>
    <row r="761" spans="2:65" s="11" customFormat="1">
      <c r="B761" s="190"/>
      <c r="D761" s="186" t="s">
        <v>156</v>
      </c>
      <c r="E761" s="191" t="s">
        <v>5</v>
      </c>
      <c r="F761" s="192" t="s">
        <v>224</v>
      </c>
      <c r="H761" s="191" t="s">
        <v>5</v>
      </c>
      <c r="I761" s="193"/>
      <c r="L761" s="190"/>
      <c r="M761" s="194"/>
      <c r="N761" s="195"/>
      <c r="O761" s="195"/>
      <c r="P761" s="195"/>
      <c r="Q761" s="195"/>
      <c r="R761" s="195"/>
      <c r="S761" s="195"/>
      <c r="T761" s="196"/>
      <c r="AT761" s="191" t="s">
        <v>156</v>
      </c>
      <c r="AU761" s="191" t="s">
        <v>82</v>
      </c>
      <c r="AV761" s="11" t="s">
        <v>80</v>
      </c>
      <c r="AW761" s="11" t="s">
        <v>35</v>
      </c>
      <c r="AX761" s="11" t="s">
        <v>72</v>
      </c>
      <c r="AY761" s="191" t="s">
        <v>144</v>
      </c>
    </row>
    <row r="762" spans="2:65" s="11" customFormat="1">
      <c r="B762" s="190"/>
      <c r="D762" s="186" t="s">
        <v>156</v>
      </c>
      <c r="E762" s="191" t="s">
        <v>5</v>
      </c>
      <c r="F762" s="192" t="s">
        <v>420</v>
      </c>
      <c r="H762" s="191" t="s">
        <v>5</v>
      </c>
      <c r="I762" s="193"/>
      <c r="L762" s="190"/>
      <c r="M762" s="194"/>
      <c r="N762" s="195"/>
      <c r="O762" s="195"/>
      <c r="P762" s="195"/>
      <c r="Q762" s="195"/>
      <c r="R762" s="195"/>
      <c r="S762" s="195"/>
      <c r="T762" s="196"/>
      <c r="AT762" s="191" t="s">
        <v>156</v>
      </c>
      <c r="AU762" s="191" t="s">
        <v>82</v>
      </c>
      <c r="AV762" s="11" t="s">
        <v>80</v>
      </c>
      <c r="AW762" s="11" t="s">
        <v>35</v>
      </c>
      <c r="AX762" s="11" t="s">
        <v>72</v>
      </c>
      <c r="AY762" s="191" t="s">
        <v>144</v>
      </c>
    </row>
    <row r="763" spans="2:65" s="12" customFormat="1">
      <c r="B763" s="197"/>
      <c r="D763" s="186" t="s">
        <v>156</v>
      </c>
      <c r="E763" s="198" t="s">
        <v>5</v>
      </c>
      <c r="F763" s="199" t="s">
        <v>639</v>
      </c>
      <c r="H763" s="200">
        <v>2.9689999999999999</v>
      </c>
      <c r="I763" s="201"/>
      <c r="L763" s="197"/>
      <c r="M763" s="202"/>
      <c r="N763" s="203"/>
      <c r="O763" s="203"/>
      <c r="P763" s="203"/>
      <c r="Q763" s="203"/>
      <c r="R763" s="203"/>
      <c r="S763" s="203"/>
      <c r="T763" s="204"/>
      <c r="AT763" s="198" t="s">
        <v>156</v>
      </c>
      <c r="AU763" s="198" t="s">
        <v>82</v>
      </c>
      <c r="AV763" s="12" t="s">
        <v>82</v>
      </c>
      <c r="AW763" s="12" t="s">
        <v>35</v>
      </c>
      <c r="AX763" s="12" t="s">
        <v>72</v>
      </c>
      <c r="AY763" s="198" t="s">
        <v>144</v>
      </c>
    </row>
    <row r="764" spans="2:65" s="12" customFormat="1">
      <c r="B764" s="197"/>
      <c r="D764" s="186" t="s">
        <v>156</v>
      </c>
      <c r="E764" s="198" t="s">
        <v>5</v>
      </c>
      <c r="F764" s="199" t="s">
        <v>640</v>
      </c>
      <c r="H764" s="200">
        <v>0.66900000000000004</v>
      </c>
      <c r="I764" s="201"/>
      <c r="L764" s="197"/>
      <c r="M764" s="202"/>
      <c r="N764" s="203"/>
      <c r="O764" s="203"/>
      <c r="P764" s="203"/>
      <c r="Q764" s="203"/>
      <c r="R764" s="203"/>
      <c r="S764" s="203"/>
      <c r="T764" s="204"/>
      <c r="AT764" s="198" t="s">
        <v>156</v>
      </c>
      <c r="AU764" s="198" t="s">
        <v>82</v>
      </c>
      <c r="AV764" s="12" t="s">
        <v>82</v>
      </c>
      <c r="AW764" s="12" t="s">
        <v>35</v>
      </c>
      <c r="AX764" s="12" t="s">
        <v>72</v>
      </c>
      <c r="AY764" s="198" t="s">
        <v>144</v>
      </c>
    </row>
    <row r="765" spans="2:65" s="12" customFormat="1">
      <c r="B765" s="197"/>
      <c r="D765" s="186" t="s">
        <v>156</v>
      </c>
      <c r="E765" s="198" t="s">
        <v>5</v>
      </c>
      <c r="F765" s="199" t="s">
        <v>641</v>
      </c>
      <c r="H765" s="200">
        <v>0.41899999999999998</v>
      </c>
      <c r="I765" s="201"/>
      <c r="L765" s="197"/>
      <c r="M765" s="202"/>
      <c r="N765" s="203"/>
      <c r="O765" s="203"/>
      <c r="P765" s="203"/>
      <c r="Q765" s="203"/>
      <c r="R765" s="203"/>
      <c r="S765" s="203"/>
      <c r="T765" s="204"/>
      <c r="AT765" s="198" t="s">
        <v>156</v>
      </c>
      <c r="AU765" s="198" t="s">
        <v>82</v>
      </c>
      <c r="AV765" s="12" t="s">
        <v>82</v>
      </c>
      <c r="AW765" s="12" t="s">
        <v>35</v>
      </c>
      <c r="AX765" s="12" t="s">
        <v>72</v>
      </c>
      <c r="AY765" s="198" t="s">
        <v>144</v>
      </c>
    </row>
    <row r="766" spans="2:65" s="12" customFormat="1">
      <c r="B766" s="197"/>
      <c r="D766" s="186" t="s">
        <v>156</v>
      </c>
      <c r="E766" s="198" t="s">
        <v>5</v>
      </c>
      <c r="F766" s="199" t="s">
        <v>642</v>
      </c>
      <c r="H766" s="200">
        <v>0.34300000000000003</v>
      </c>
      <c r="I766" s="201"/>
      <c r="L766" s="197"/>
      <c r="M766" s="202"/>
      <c r="N766" s="203"/>
      <c r="O766" s="203"/>
      <c r="P766" s="203"/>
      <c r="Q766" s="203"/>
      <c r="R766" s="203"/>
      <c r="S766" s="203"/>
      <c r="T766" s="204"/>
      <c r="AT766" s="198" t="s">
        <v>156</v>
      </c>
      <c r="AU766" s="198" t="s">
        <v>82</v>
      </c>
      <c r="AV766" s="12" t="s">
        <v>82</v>
      </c>
      <c r="AW766" s="12" t="s">
        <v>35</v>
      </c>
      <c r="AX766" s="12" t="s">
        <v>72</v>
      </c>
      <c r="AY766" s="198" t="s">
        <v>144</v>
      </c>
    </row>
    <row r="767" spans="2:65" s="12" customFormat="1">
      <c r="B767" s="197"/>
      <c r="D767" s="186" t="s">
        <v>156</v>
      </c>
      <c r="E767" s="198" t="s">
        <v>5</v>
      </c>
      <c r="F767" s="199" t="s">
        <v>643</v>
      </c>
      <c r="H767" s="200">
        <v>0.34300000000000003</v>
      </c>
      <c r="I767" s="201"/>
      <c r="L767" s="197"/>
      <c r="M767" s="202"/>
      <c r="N767" s="203"/>
      <c r="O767" s="203"/>
      <c r="P767" s="203"/>
      <c r="Q767" s="203"/>
      <c r="R767" s="203"/>
      <c r="S767" s="203"/>
      <c r="T767" s="204"/>
      <c r="AT767" s="198" t="s">
        <v>156</v>
      </c>
      <c r="AU767" s="198" t="s">
        <v>82</v>
      </c>
      <c r="AV767" s="12" t="s">
        <v>82</v>
      </c>
      <c r="AW767" s="12" t="s">
        <v>35</v>
      </c>
      <c r="AX767" s="12" t="s">
        <v>72</v>
      </c>
      <c r="AY767" s="198" t="s">
        <v>144</v>
      </c>
    </row>
    <row r="768" spans="2:65" s="12" customFormat="1">
      <c r="B768" s="197"/>
      <c r="D768" s="186" t="s">
        <v>156</v>
      </c>
      <c r="E768" s="198" t="s">
        <v>5</v>
      </c>
      <c r="F768" s="199" t="s">
        <v>644</v>
      </c>
      <c r="H768" s="200">
        <v>0.34300000000000003</v>
      </c>
      <c r="I768" s="201"/>
      <c r="L768" s="197"/>
      <c r="M768" s="202"/>
      <c r="N768" s="203"/>
      <c r="O768" s="203"/>
      <c r="P768" s="203"/>
      <c r="Q768" s="203"/>
      <c r="R768" s="203"/>
      <c r="S768" s="203"/>
      <c r="T768" s="204"/>
      <c r="AT768" s="198" t="s">
        <v>156</v>
      </c>
      <c r="AU768" s="198" t="s">
        <v>82</v>
      </c>
      <c r="AV768" s="12" t="s">
        <v>82</v>
      </c>
      <c r="AW768" s="12" t="s">
        <v>35</v>
      </c>
      <c r="AX768" s="12" t="s">
        <v>72</v>
      </c>
      <c r="AY768" s="198" t="s">
        <v>144</v>
      </c>
    </row>
    <row r="769" spans="2:65" s="12" customFormat="1">
      <c r="B769" s="197"/>
      <c r="D769" s="186" t="s">
        <v>156</v>
      </c>
      <c r="E769" s="198" t="s">
        <v>5</v>
      </c>
      <c r="F769" s="199" t="s">
        <v>645</v>
      </c>
      <c r="H769" s="200">
        <v>25.475000000000001</v>
      </c>
      <c r="I769" s="201"/>
      <c r="L769" s="197"/>
      <c r="M769" s="202"/>
      <c r="N769" s="203"/>
      <c r="O769" s="203"/>
      <c r="P769" s="203"/>
      <c r="Q769" s="203"/>
      <c r="R769" s="203"/>
      <c r="S769" s="203"/>
      <c r="T769" s="204"/>
      <c r="AT769" s="198" t="s">
        <v>156</v>
      </c>
      <c r="AU769" s="198" t="s">
        <v>82</v>
      </c>
      <c r="AV769" s="12" t="s">
        <v>82</v>
      </c>
      <c r="AW769" s="12" t="s">
        <v>35</v>
      </c>
      <c r="AX769" s="12" t="s">
        <v>72</v>
      </c>
      <c r="AY769" s="198" t="s">
        <v>144</v>
      </c>
    </row>
    <row r="770" spans="2:65" s="13" customFormat="1">
      <c r="B770" s="205"/>
      <c r="D770" s="186" t="s">
        <v>156</v>
      </c>
      <c r="E770" s="206" t="s">
        <v>5</v>
      </c>
      <c r="F770" s="207" t="s">
        <v>160</v>
      </c>
      <c r="H770" s="208">
        <v>30.561</v>
      </c>
      <c r="I770" s="209"/>
      <c r="L770" s="205"/>
      <c r="M770" s="210"/>
      <c r="N770" s="211"/>
      <c r="O770" s="211"/>
      <c r="P770" s="211"/>
      <c r="Q770" s="211"/>
      <c r="R770" s="211"/>
      <c r="S770" s="211"/>
      <c r="T770" s="212"/>
      <c r="AT770" s="206" t="s">
        <v>156</v>
      </c>
      <c r="AU770" s="206" t="s">
        <v>82</v>
      </c>
      <c r="AV770" s="13" t="s">
        <v>152</v>
      </c>
      <c r="AW770" s="13" t="s">
        <v>35</v>
      </c>
      <c r="AX770" s="13" t="s">
        <v>80</v>
      </c>
      <c r="AY770" s="206" t="s">
        <v>144</v>
      </c>
    </row>
    <row r="771" spans="2:65" s="1" customFormat="1" ht="38.25" customHeight="1">
      <c r="B771" s="173"/>
      <c r="C771" s="174" t="s">
        <v>646</v>
      </c>
      <c r="D771" s="174" t="s">
        <v>147</v>
      </c>
      <c r="E771" s="175" t="s">
        <v>647</v>
      </c>
      <c r="F771" s="176" t="s">
        <v>648</v>
      </c>
      <c r="G771" s="177" t="s">
        <v>199</v>
      </c>
      <c r="H771" s="178">
        <v>0.90200000000000002</v>
      </c>
      <c r="I771" s="179"/>
      <c r="J771" s="180">
        <f>ROUND(I771*H771,2)</f>
        <v>0</v>
      </c>
      <c r="K771" s="176" t="s">
        <v>151</v>
      </c>
      <c r="L771" s="41"/>
      <c r="M771" s="181" t="s">
        <v>5</v>
      </c>
      <c r="N771" s="182" t="s">
        <v>43</v>
      </c>
      <c r="O771" s="42"/>
      <c r="P771" s="183">
        <f>O771*H771</f>
        <v>0</v>
      </c>
      <c r="Q771" s="183">
        <v>0</v>
      </c>
      <c r="R771" s="183">
        <f>Q771*H771</f>
        <v>0</v>
      </c>
      <c r="S771" s="183">
        <v>0</v>
      </c>
      <c r="T771" s="184">
        <f>S771*H771</f>
        <v>0</v>
      </c>
      <c r="AR771" s="24" t="s">
        <v>278</v>
      </c>
      <c r="AT771" s="24" t="s">
        <v>147</v>
      </c>
      <c r="AU771" s="24" t="s">
        <v>82</v>
      </c>
      <c r="AY771" s="24" t="s">
        <v>144</v>
      </c>
      <c r="BE771" s="185">
        <f>IF(N771="základní",J771,0)</f>
        <v>0</v>
      </c>
      <c r="BF771" s="185">
        <f>IF(N771="snížená",J771,0)</f>
        <v>0</v>
      </c>
      <c r="BG771" s="185">
        <f>IF(N771="zákl. přenesená",J771,0)</f>
        <v>0</v>
      </c>
      <c r="BH771" s="185">
        <f>IF(N771="sníž. přenesená",J771,0)</f>
        <v>0</v>
      </c>
      <c r="BI771" s="185">
        <f>IF(N771="nulová",J771,0)</f>
        <v>0</v>
      </c>
      <c r="BJ771" s="24" t="s">
        <v>80</v>
      </c>
      <c r="BK771" s="185">
        <f>ROUND(I771*H771,2)</f>
        <v>0</v>
      </c>
      <c r="BL771" s="24" t="s">
        <v>278</v>
      </c>
      <c r="BM771" s="24" t="s">
        <v>649</v>
      </c>
    </row>
    <row r="772" spans="2:65" s="1" customFormat="1" ht="121.5">
      <c r="B772" s="41"/>
      <c r="D772" s="186" t="s">
        <v>154</v>
      </c>
      <c r="F772" s="187" t="s">
        <v>650</v>
      </c>
      <c r="I772" s="188"/>
      <c r="L772" s="41"/>
      <c r="M772" s="189"/>
      <c r="N772" s="42"/>
      <c r="O772" s="42"/>
      <c r="P772" s="42"/>
      <c r="Q772" s="42"/>
      <c r="R772" s="42"/>
      <c r="S772" s="42"/>
      <c r="T772" s="70"/>
      <c r="AT772" s="24" t="s">
        <v>154</v>
      </c>
      <c r="AU772" s="24" t="s">
        <v>82</v>
      </c>
    </row>
    <row r="773" spans="2:65" s="1" customFormat="1" ht="38.25" customHeight="1">
      <c r="B773" s="173"/>
      <c r="C773" s="174" t="s">
        <v>651</v>
      </c>
      <c r="D773" s="174" t="s">
        <v>147</v>
      </c>
      <c r="E773" s="175" t="s">
        <v>652</v>
      </c>
      <c r="F773" s="176" t="s">
        <v>653</v>
      </c>
      <c r="G773" s="177" t="s">
        <v>199</v>
      </c>
      <c r="H773" s="178">
        <v>0.90200000000000002</v>
      </c>
      <c r="I773" s="179"/>
      <c r="J773" s="180">
        <f>ROUND(I773*H773,2)</f>
        <v>0</v>
      </c>
      <c r="K773" s="176" t="s">
        <v>151</v>
      </c>
      <c r="L773" s="41"/>
      <c r="M773" s="181" t="s">
        <v>5</v>
      </c>
      <c r="N773" s="182" t="s">
        <v>43</v>
      </c>
      <c r="O773" s="42"/>
      <c r="P773" s="183">
        <f>O773*H773</f>
        <v>0</v>
      </c>
      <c r="Q773" s="183">
        <v>0</v>
      </c>
      <c r="R773" s="183">
        <f>Q773*H773</f>
        <v>0</v>
      </c>
      <c r="S773" s="183">
        <v>0</v>
      </c>
      <c r="T773" s="184">
        <f>S773*H773</f>
        <v>0</v>
      </c>
      <c r="AR773" s="24" t="s">
        <v>278</v>
      </c>
      <c r="AT773" s="24" t="s">
        <v>147</v>
      </c>
      <c r="AU773" s="24" t="s">
        <v>82</v>
      </c>
      <c r="AY773" s="24" t="s">
        <v>144</v>
      </c>
      <c r="BE773" s="185">
        <f>IF(N773="základní",J773,0)</f>
        <v>0</v>
      </c>
      <c r="BF773" s="185">
        <f>IF(N773="snížená",J773,0)</f>
        <v>0</v>
      </c>
      <c r="BG773" s="185">
        <f>IF(N773="zákl. přenesená",J773,0)</f>
        <v>0</v>
      </c>
      <c r="BH773" s="185">
        <f>IF(N773="sníž. přenesená",J773,0)</f>
        <v>0</v>
      </c>
      <c r="BI773" s="185">
        <f>IF(N773="nulová",J773,0)</f>
        <v>0</v>
      </c>
      <c r="BJ773" s="24" t="s">
        <v>80</v>
      </c>
      <c r="BK773" s="185">
        <f>ROUND(I773*H773,2)</f>
        <v>0</v>
      </c>
      <c r="BL773" s="24" t="s">
        <v>278</v>
      </c>
      <c r="BM773" s="24" t="s">
        <v>654</v>
      </c>
    </row>
    <row r="774" spans="2:65" s="1" customFormat="1" ht="121.5">
      <c r="B774" s="41"/>
      <c r="D774" s="186" t="s">
        <v>154</v>
      </c>
      <c r="F774" s="187" t="s">
        <v>650</v>
      </c>
      <c r="I774" s="188"/>
      <c r="L774" s="41"/>
      <c r="M774" s="189"/>
      <c r="N774" s="42"/>
      <c r="O774" s="42"/>
      <c r="P774" s="42"/>
      <c r="Q774" s="42"/>
      <c r="R774" s="42"/>
      <c r="S774" s="42"/>
      <c r="T774" s="70"/>
      <c r="AT774" s="24" t="s">
        <v>154</v>
      </c>
      <c r="AU774" s="24" t="s">
        <v>82</v>
      </c>
    </row>
    <row r="775" spans="2:65" s="10" customFormat="1" ht="29.85" customHeight="1">
      <c r="B775" s="160"/>
      <c r="D775" s="161" t="s">
        <v>71</v>
      </c>
      <c r="E775" s="171" t="s">
        <v>655</v>
      </c>
      <c r="F775" s="171" t="s">
        <v>656</v>
      </c>
      <c r="I775" s="163"/>
      <c r="J775" s="172">
        <f>BK775</f>
        <v>0</v>
      </c>
      <c r="L775" s="160"/>
      <c r="M775" s="165"/>
      <c r="N775" s="166"/>
      <c r="O775" s="166"/>
      <c r="P775" s="167">
        <f>SUM(P776:P858)</f>
        <v>0</v>
      </c>
      <c r="Q775" s="166"/>
      <c r="R775" s="167">
        <f>SUM(R776:R858)</f>
        <v>14.64010161</v>
      </c>
      <c r="S775" s="166"/>
      <c r="T775" s="168">
        <f>SUM(T776:T858)</f>
        <v>0</v>
      </c>
      <c r="AR775" s="161" t="s">
        <v>82</v>
      </c>
      <c r="AT775" s="169" t="s">
        <v>71</v>
      </c>
      <c r="AU775" s="169" t="s">
        <v>80</v>
      </c>
      <c r="AY775" s="161" t="s">
        <v>144</v>
      </c>
      <c r="BK775" s="170">
        <f>SUM(BK776:BK858)</f>
        <v>0</v>
      </c>
    </row>
    <row r="776" spans="2:65" s="1" customFormat="1" ht="25.5" customHeight="1">
      <c r="B776" s="173"/>
      <c r="C776" s="174" t="s">
        <v>657</v>
      </c>
      <c r="D776" s="174" t="s">
        <v>147</v>
      </c>
      <c r="E776" s="175" t="s">
        <v>658</v>
      </c>
      <c r="F776" s="176" t="s">
        <v>659</v>
      </c>
      <c r="G776" s="177" t="s">
        <v>184</v>
      </c>
      <c r="H776" s="178">
        <v>132.87</v>
      </c>
      <c r="I776" s="179"/>
      <c r="J776" s="180">
        <f>ROUND(I776*H776,2)</f>
        <v>0</v>
      </c>
      <c r="K776" s="176" t="s">
        <v>151</v>
      </c>
      <c r="L776" s="41"/>
      <c r="M776" s="181" t="s">
        <v>5</v>
      </c>
      <c r="N776" s="182" t="s">
        <v>43</v>
      </c>
      <c r="O776" s="42"/>
      <c r="P776" s="183">
        <f>O776*H776</f>
        <v>0</v>
      </c>
      <c r="Q776" s="183">
        <v>0</v>
      </c>
      <c r="R776" s="183">
        <f>Q776*H776</f>
        <v>0</v>
      </c>
      <c r="S776" s="183">
        <v>0</v>
      </c>
      <c r="T776" s="184">
        <f>S776*H776</f>
        <v>0</v>
      </c>
      <c r="AR776" s="24" t="s">
        <v>278</v>
      </c>
      <c r="AT776" s="24" t="s">
        <v>147</v>
      </c>
      <c r="AU776" s="24" t="s">
        <v>82</v>
      </c>
      <c r="AY776" s="24" t="s">
        <v>144</v>
      </c>
      <c r="BE776" s="185">
        <f>IF(N776="základní",J776,0)</f>
        <v>0</v>
      </c>
      <c r="BF776" s="185">
        <f>IF(N776="snížená",J776,0)</f>
        <v>0</v>
      </c>
      <c r="BG776" s="185">
        <f>IF(N776="zákl. přenesená",J776,0)</f>
        <v>0</v>
      </c>
      <c r="BH776" s="185">
        <f>IF(N776="sníž. přenesená",J776,0)</f>
        <v>0</v>
      </c>
      <c r="BI776" s="185">
        <f>IF(N776="nulová",J776,0)</f>
        <v>0</v>
      </c>
      <c r="BJ776" s="24" t="s">
        <v>80</v>
      </c>
      <c r="BK776" s="185">
        <f>ROUND(I776*H776,2)</f>
        <v>0</v>
      </c>
      <c r="BL776" s="24" t="s">
        <v>278</v>
      </c>
      <c r="BM776" s="24" t="s">
        <v>660</v>
      </c>
    </row>
    <row r="777" spans="2:65" s="1" customFormat="1" ht="135">
      <c r="B777" s="41"/>
      <c r="D777" s="186" t="s">
        <v>154</v>
      </c>
      <c r="F777" s="187" t="s">
        <v>661</v>
      </c>
      <c r="I777" s="188"/>
      <c r="L777" s="41"/>
      <c r="M777" s="189"/>
      <c r="N777" s="42"/>
      <c r="O777" s="42"/>
      <c r="P777" s="42"/>
      <c r="Q777" s="42"/>
      <c r="R777" s="42"/>
      <c r="S777" s="42"/>
      <c r="T777" s="70"/>
      <c r="AT777" s="24" t="s">
        <v>154</v>
      </c>
      <c r="AU777" s="24" t="s">
        <v>82</v>
      </c>
    </row>
    <row r="778" spans="2:65" s="11" customFormat="1">
      <c r="B778" s="190"/>
      <c r="D778" s="186" t="s">
        <v>156</v>
      </c>
      <c r="E778" s="191" t="s">
        <v>5</v>
      </c>
      <c r="F778" s="192" t="s">
        <v>157</v>
      </c>
      <c r="H778" s="191" t="s">
        <v>5</v>
      </c>
      <c r="I778" s="193"/>
      <c r="L778" s="190"/>
      <c r="M778" s="194"/>
      <c r="N778" s="195"/>
      <c r="O778" s="195"/>
      <c r="P778" s="195"/>
      <c r="Q778" s="195"/>
      <c r="R778" s="195"/>
      <c r="S778" s="195"/>
      <c r="T778" s="196"/>
      <c r="AT778" s="191" t="s">
        <v>156</v>
      </c>
      <c r="AU778" s="191" t="s">
        <v>82</v>
      </c>
      <c r="AV778" s="11" t="s">
        <v>80</v>
      </c>
      <c r="AW778" s="11" t="s">
        <v>35</v>
      </c>
      <c r="AX778" s="11" t="s">
        <v>72</v>
      </c>
      <c r="AY778" s="191" t="s">
        <v>144</v>
      </c>
    </row>
    <row r="779" spans="2:65" s="11" customFormat="1">
      <c r="B779" s="190"/>
      <c r="D779" s="186" t="s">
        <v>156</v>
      </c>
      <c r="E779" s="191" t="s">
        <v>5</v>
      </c>
      <c r="F779" s="192" t="s">
        <v>158</v>
      </c>
      <c r="H779" s="191" t="s">
        <v>5</v>
      </c>
      <c r="I779" s="193"/>
      <c r="L779" s="190"/>
      <c r="M779" s="194"/>
      <c r="N779" s="195"/>
      <c r="O779" s="195"/>
      <c r="P779" s="195"/>
      <c r="Q779" s="195"/>
      <c r="R779" s="195"/>
      <c r="S779" s="195"/>
      <c r="T779" s="196"/>
      <c r="AT779" s="191" t="s">
        <v>156</v>
      </c>
      <c r="AU779" s="191" t="s">
        <v>82</v>
      </c>
      <c r="AV779" s="11" t="s">
        <v>80</v>
      </c>
      <c r="AW779" s="11" t="s">
        <v>35</v>
      </c>
      <c r="AX779" s="11" t="s">
        <v>72</v>
      </c>
      <c r="AY779" s="191" t="s">
        <v>144</v>
      </c>
    </row>
    <row r="780" spans="2:65" s="11" customFormat="1">
      <c r="B780" s="190"/>
      <c r="D780" s="186" t="s">
        <v>156</v>
      </c>
      <c r="E780" s="191" t="s">
        <v>5</v>
      </c>
      <c r="F780" s="192" t="s">
        <v>224</v>
      </c>
      <c r="H780" s="191" t="s">
        <v>5</v>
      </c>
      <c r="I780" s="193"/>
      <c r="L780" s="190"/>
      <c r="M780" s="194"/>
      <c r="N780" s="195"/>
      <c r="O780" s="195"/>
      <c r="P780" s="195"/>
      <c r="Q780" s="195"/>
      <c r="R780" s="195"/>
      <c r="S780" s="195"/>
      <c r="T780" s="196"/>
      <c r="AT780" s="191" t="s">
        <v>156</v>
      </c>
      <c r="AU780" s="191" t="s">
        <v>82</v>
      </c>
      <c r="AV780" s="11" t="s">
        <v>80</v>
      </c>
      <c r="AW780" s="11" t="s">
        <v>35</v>
      </c>
      <c r="AX780" s="11" t="s">
        <v>72</v>
      </c>
      <c r="AY780" s="191" t="s">
        <v>144</v>
      </c>
    </row>
    <row r="781" spans="2:65" s="11" customFormat="1">
      <c r="B781" s="190"/>
      <c r="D781" s="186" t="s">
        <v>156</v>
      </c>
      <c r="E781" s="191" t="s">
        <v>5</v>
      </c>
      <c r="F781" s="192" t="s">
        <v>585</v>
      </c>
      <c r="H781" s="191" t="s">
        <v>5</v>
      </c>
      <c r="I781" s="193"/>
      <c r="L781" s="190"/>
      <c r="M781" s="194"/>
      <c r="N781" s="195"/>
      <c r="O781" s="195"/>
      <c r="P781" s="195"/>
      <c r="Q781" s="195"/>
      <c r="R781" s="195"/>
      <c r="S781" s="195"/>
      <c r="T781" s="196"/>
      <c r="AT781" s="191" t="s">
        <v>156</v>
      </c>
      <c r="AU781" s="191" t="s">
        <v>82</v>
      </c>
      <c r="AV781" s="11" t="s">
        <v>80</v>
      </c>
      <c r="AW781" s="11" t="s">
        <v>35</v>
      </c>
      <c r="AX781" s="11" t="s">
        <v>72</v>
      </c>
      <c r="AY781" s="191" t="s">
        <v>144</v>
      </c>
    </row>
    <row r="782" spans="2:65" s="12" customFormat="1">
      <c r="B782" s="197"/>
      <c r="D782" s="186" t="s">
        <v>156</v>
      </c>
      <c r="E782" s="198" t="s">
        <v>5</v>
      </c>
      <c r="F782" s="199" t="s">
        <v>421</v>
      </c>
      <c r="H782" s="200">
        <v>12.91</v>
      </c>
      <c r="I782" s="201"/>
      <c r="L782" s="197"/>
      <c r="M782" s="202"/>
      <c r="N782" s="203"/>
      <c r="O782" s="203"/>
      <c r="P782" s="203"/>
      <c r="Q782" s="203"/>
      <c r="R782" s="203"/>
      <c r="S782" s="203"/>
      <c r="T782" s="204"/>
      <c r="AT782" s="198" t="s">
        <v>156</v>
      </c>
      <c r="AU782" s="198" t="s">
        <v>82</v>
      </c>
      <c r="AV782" s="12" t="s">
        <v>82</v>
      </c>
      <c r="AW782" s="12" t="s">
        <v>35</v>
      </c>
      <c r="AX782" s="12" t="s">
        <v>72</v>
      </c>
      <c r="AY782" s="198" t="s">
        <v>144</v>
      </c>
    </row>
    <row r="783" spans="2:65" s="12" customFormat="1">
      <c r="B783" s="197"/>
      <c r="D783" s="186" t="s">
        <v>156</v>
      </c>
      <c r="E783" s="198" t="s">
        <v>5</v>
      </c>
      <c r="F783" s="199" t="s">
        <v>422</v>
      </c>
      <c r="H783" s="200">
        <v>2.91</v>
      </c>
      <c r="I783" s="201"/>
      <c r="L783" s="197"/>
      <c r="M783" s="202"/>
      <c r="N783" s="203"/>
      <c r="O783" s="203"/>
      <c r="P783" s="203"/>
      <c r="Q783" s="203"/>
      <c r="R783" s="203"/>
      <c r="S783" s="203"/>
      <c r="T783" s="204"/>
      <c r="AT783" s="198" t="s">
        <v>156</v>
      </c>
      <c r="AU783" s="198" t="s">
        <v>82</v>
      </c>
      <c r="AV783" s="12" t="s">
        <v>82</v>
      </c>
      <c r="AW783" s="12" t="s">
        <v>35</v>
      </c>
      <c r="AX783" s="12" t="s">
        <v>72</v>
      </c>
      <c r="AY783" s="198" t="s">
        <v>144</v>
      </c>
    </row>
    <row r="784" spans="2:65" s="12" customFormat="1">
      <c r="B784" s="197"/>
      <c r="D784" s="186" t="s">
        <v>156</v>
      </c>
      <c r="E784" s="198" t="s">
        <v>5</v>
      </c>
      <c r="F784" s="199" t="s">
        <v>423</v>
      </c>
      <c r="H784" s="200">
        <v>1.82</v>
      </c>
      <c r="I784" s="201"/>
      <c r="L784" s="197"/>
      <c r="M784" s="202"/>
      <c r="N784" s="203"/>
      <c r="O784" s="203"/>
      <c r="P784" s="203"/>
      <c r="Q784" s="203"/>
      <c r="R784" s="203"/>
      <c r="S784" s="203"/>
      <c r="T784" s="204"/>
      <c r="AT784" s="198" t="s">
        <v>156</v>
      </c>
      <c r="AU784" s="198" t="s">
        <v>82</v>
      </c>
      <c r="AV784" s="12" t="s">
        <v>82</v>
      </c>
      <c r="AW784" s="12" t="s">
        <v>35</v>
      </c>
      <c r="AX784" s="12" t="s">
        <v>72</v>
      </c>
      <c r="AY784" s="198" t="s">
        <v>144</v>
      </c>
    </row>
    <row r="785" spans="2:65" s="12" customFormat="1">
      <c r="B785" s="197"/>
      <c r="D785" s="186" t="s">
        <v>156</v>
      </c>
      <c r="E785" s="198" t="s">
        <v>5</v>
      </c>
      <c r="F785" s="199" t="s">
        <v>424</v>
      </c>
      <c r="H785" s="200">
        <v>1.49</v>
      </c>
      <c r="I785" s="201"/>
      <c r="L785" s="197"/>
      <c r="M785" s="202"/>
      <c r="N785" s="203"/>
      <c r="O785" s="203"/>
      <c r="P785" s="203"/>
      <c r="Q785" s="203"/>
      <c r="R785" s="203"/>
      <c r="S785" s="203"/>
      <c r="T785" s="204"/>
      <c r="AT785" s="198" t="s">
        <v>156</v>
      </c>
      <c r="AU785" s="198" t="s">
        <v>82</v>
      </c>
      <c r="AV785" s="12" t="s">
        <v>82</v>
      </c>
      <c r="AW785" s="12" t="s">
        <v>35</v>
      </c>
      <c r="AX785" s="12" t="s">
        <v>72</v>
      </c>
      <c r="AY785" s="198" t="s">
        <v>144</v>
      </c>
    </row>
    <row r="786" spans="2:65" s="12" customFormat="1">
      <c r="B786" s="197"/>
      <c r="D786" s="186" t="s">
        <v>156</v>
      </c>
      <c r="E786" s="198" t="s">
        <v>5</v>
      </c>
      <c r="F786" s="199" t="s">
        <v>425</v>
      </c>
      <c r="H786" s="200">
        <v>1.49</v>
      </c>
      <c r="I786" s="201"/>
      <c r="L786" s="197"/>
      <c r="M786" s="202"/>
      <c r="N786" s="203"/>
      <c r="O786" s="203"/>
      <c r="P786" s="203"/>
      <c r="Q786" s="203"/>
      <c r="R786" s="203"/>
      <c r="S786" s="203"/>
      <c r="T786" s="204"/>
      <c r="AT786" s="198" t="s">
        <v>156</v>
      </c>
      <c r="AU786" s="198" t="s">
        <v>82</v>
      </c>
      <c r="AV786" s="12" t="s">
        <v>82</v>
      </c>
      <c r="AW786" s="12" t="s">
        <v>35</v>
      </c>
      <c r="AX786" s="12" t="s">
        <v>72</v>
      </c>
      <c r="AY786" s="198" t="s">
        <v>144</v>
      </c>
    </row>
    <row r="787" spans="2:65" s="12" customFormat="1">
      <c r="B787" s="197"/>
      <c r="D787" s="186" t="s">
        <v>156</v>
      </c>
      <c r="E787" s="198" t="s">
        <v>5</v>
      </c>
      <c r="F787" s="199" t="s">
        <v>426</v>
      </c>
      <c r="H787" s="200">
        <v>1.49</v>
      </c>
      <c r="I787" s="201"/>
      <c r="L787" s="197"/>
      <c r="M787" s="202"/>
      <c r="N787" s="203"/>
      <c r="O787" s="203"/>
      <c r="P787" s="203"/>
      <c r="Q787" s="203"/>
      <c r="R787" s="203"/>
      <c r="S787" s="203"/>
      <c r="T787" s="204"/>
      <c r="AT787" s="198" t="s">
        <v>156</v>
      </c>
      <c r="AU787" s="198" t="s">
        <v>82</v>
      </c>
      <c r="AV787" s="12" t="s">
        <v>82</v>
      </c>
      <c r="AW787" s="12" t="s">
        <v>35</v>
      </c>
      <c r="AX787" s="12" t="s">
        <v>72</v>
      </c>
      <c r="AY787" s="198" t="s">
        <v>144</v>
      </c>
    </row>
    <row r="788" spans="2:65" s="12" customFormat="1">
      <c r="B788" s="197"/>
      <c r="D788" s="186" t="s">
        <v>156</v>
      </c>
      <c r="E788" s="198" t="s">
        <v>5</v>
      </c>
      <c r="F788" s="199" t="s">
        <v>586</v>
      </c>
      <c r="H788" s="200">
        <v>110.76</v>
      </c>
      <c r="I788" s="201"/>
      <c r="L788" s="197"/>
      <c r="M788" s="202"/>
      <c r="N788" s="203"/>
      <c r="O788" s="203"/>
      <c r="P788" s="203"/>
      <c r="Q788" s="203"/>
      <c r="R788" s="203"/>
      <c r="S788" s="203"/>
      <c r="T788" s="204"/>
      <c r="AT788" s="198" t="s">
        <v>156</v>
      </c>
      <c r="AU788" s="198" t="s">
        <v>82</v>
      </c>
      <c r="AV788" s="12" t="s">
        <v>82</v>
      </c>
      <c r="AW788" s="12" t="s">
        <v>35</v>
      </c>
      <c r="AX788" s="12" t="s">
        <v>72</v>
      </c>
      <c r="AY788" s="198" t="s">
        <v>144</v>
      </c>
    </row>
    <row r="789" spans="2:65" s="12" customFormat="1">
      <c r="B789" s="197"/>
      <c r="D789" s="186" t="s">
        <v>156</v>
      </c>
      <c r="E789" s="198" t="s">
        <v>5</v>
      </c>
      <c r="F789" s="199" t="s">
        <v>5</v>
      </c>
      <c r="H789" s="200">
        <v>0</v>
      </c>
      <c r="I789" s="201"/>
      <c r="L789" s="197"/>
      <c r="M789" s="202"/>
      <c r="N789" s="203"/>
      <c r="O789" s="203"/>
      <c r="P789" s="203"/>
      <c r="Q789" s="203"/>
      <c r="R789" s="203"/>
      <c r="S789" s="203"/>
      <c r="T789" s="204"/>
      <c r="AT789" s="198" t="s">
        <v>156</v>
      </c>
      <c r="AU789" s="198" t="s">
        <v>82</v>
      </c>
      <c r="AV789" s="12" t="s">
        <v>82</v>
      </c>
      <c r="AW789" s="12" t="s">
        <v>35</v>
      </c>
      <c r="AX789" s="12" t="s">
        <v>72</v>
      </c>
      <c r="AY789" s="198" t="s">
        <v>144</v>
      </c>
    </row>
    <row r="790" spans="2:65" s="13" customFormat="1">
      <c r="B790" s="205"/>
      <c r="D790" s="186" t="s">
        <v>156</v>
      </c>
      <c r="E790" s="206" t="s">
        <v>5</v>
      </c>
      <c r="F790" s="207" t="s">
        <v>160</v>
      </c>
      <c r="H790" s="208">
        <v>132.87</v>
      </c>
      <c r="I790" s="209"/>
      <c r="L790" s="205"/>
      <c r="M790" s="210"/>
      <c r="N790" s="211"/>
      <c r="O790" s="211"/>
      <c r="P790" s="211"/>
      <c r="Q790" s="211"/>
      <c r="R790" s="211"/>
      <c r="S790" s="211"/>
      <c r="T790" s="212"/>
      <c r="AT790" s="206" t="s">
        <v>156</v>
      </c>
      <c r="AU790" s="206" t="s">
        <v>82</v>
      </c>
      <c r="AV790" s="13" t="s">
        <v>152</v>
      </c>
      <c r="AW790" s="13" t="s">
        <v>35</v>
      </c>
      <c r="AX790" s="13" t="s">
        <v>80</v>
      </c>
      <c r="AY790" s="206" t="s">
        <v>144</v>
      </c>
    </row>
    <row r="791" spans="2:65" s="1" customFormat="1" ht="16.5" customHeight="1">
      <c r="B791" s="173"/>
      <c r="C791" s="213" t="s">
        <v>662</v>
      </c>
      <c r="D791" s="213" t="s">
        <v>212</v>
      </c>
      <c r="E791" s="214" t="s">
        <v>663</v>
      </c>
      <c r="F791" s="215" t="s">
        <v>664</v>
      </c>
      <c r="G791" s="216" t="s">
        <v>184</v>
      </c>
      <c r="H791" s="217">
        <v>146.15700000000001</v>
      </c>
      <c r="I791" s="218"/>
      <c r="J791" s="219">
        <f>ROUND(I791*H791,2)</f>
        <v>0</v>
      </c>
      <c r="K791" s="215" t="s">
        <v>151</v>
      </c>
      <c r="L791" s="220"/>
      <c r="M791" s="221" t="s">
        <v>5</v>
      </c>
      <c r="N791" s="222" t="s">
        <v>43</v>
      </c>
      <c r="O791" s="42"/>
      <c r="P791" s="183">
        <f>O791*H791</f>
        <v>0</v>
      </c>
      <c r="Q791" s="183">
        <v>1.7000000000000001E-4</v>
      </c>
      <c r="R791" s="183">
        <f>Q791*H791</f>
        <v>2.4846690000000005E-2</v>
      </c>
      <c r="S791" s="183">
        <v>0</v>
      </c>
      <c r="T791" s="184">
        <f>S791*H791</f>
        <v>0</v>
      </c>
      <c r="AR791" s="24" t="s">
        <v>415</v>
      </c>
      <c r="AT791" s="24" t="s">
        <v>212</v>
      </c>
      <c r="AU791" s="24" t="s">
        <v>82</v>
      </c>
      <c r="AY791" s="24" t="s">
        <v>144</v>
      </c>
      <c r="BE791" s="185">
        <f>IF(N791="základní",J791,0)</f>
        <v>0</v>
      </c>
      <c r="BF791" s="185">
        <f>IF(N791="snížená",J791,0)</f>
        <v>0</v>
      </c>
      <c r="BG791" s="185">
        <f>IF(N791="zákl. přenesená",J791,0)</f>
        <v>0</v>
      </c>
      <c r="BH791" s="185">
        <f>IF(N791="sníž. přenesená",J791,0)</f>
        <v>0</v>
      </c>
      <c r="BI791" s="185">
        <f>IF(N791="nulová",J791,0)</f>
        <v>0</v>
      </c>
      <c r="BJ791" s="24" t="s">
        <v>80</v>
      </c>
      <c r="BK791" s="185">
        <f>ROUND(I791*H791,2)</f>
        <v>0</v>
      </c>
      <c r="BL791" s="24" t="s">
        <v>278</v>
      </c>
      <c r="BM791" s="24" t="s">
        <v>665</v>
      </c>
    </row>
    <row r="792" spans="2:65" s="12" customFormat="1">
      <c r="B792" s="197"/>
      <c r="D792" s="186" t="s">
        <v>156</v>
      </c>
      <c r="F792" s="199" t="s">
        <v>666</v>
      </c>
      <c r="H792" s="200">
        <v>146.15700000000001</v>
      </c>
      <c r="I792" s="201"/>
      <c r="L792" s="197"/>
      <c r="M792" s="202"/>
      <c r="N792" s="203"/>
      <c r="O792" s="203"/>
      <c r="P792" s="203"/>
      <c r="Q792" s="203"/>
      <c r="R792" s="203"/>
      <c r="S792" s="203"/>
      <c r="T792" s="204"/>
      <c r="AT792" s="198" t="s">
        <v>156</v>
      </c>
      <c r="AU792" s="198" t="s">
        <v>82</v>
      </c>
      <c r="AV792" s="12" t="s">
        <v>82</v>
      </c>
      <c r="AW792" s="12" t="s">
        <v>6</v>
      </c>
      <c r="AX792" s="12" t="s">
        <v>80</v>
      </c>
      <c r="AY792" s="198" t="s">
        <v>144</v>
      </c>
    </row>
    <row r="793" spans="2:65" s="1" customFormat="1" ht="16.5" customHeight="1">
      <c r="B793" s="173"/>
      <c r="C793" s="174" t="s">
        <v>667</v>
      </c>
      <c r="D793" s="174" t="s">
        <v>147</v>
      </c>
      <c r="E793" s="175" t="s">
        <v>668</v>
      </c>
      <c r="F793" s="176" t="s">
        <v>669</v>
      </c>
      <c r="G793" s="177" t="s">
        <v>184</v>
      </c>
      <c r="H793" s="178">
        <v>132.87</v>
      </c>
      <c r="I793" s="179"/>
      <c r="J793" s="180">
        <f>ROUND(I793*H793,2)</f>
        <v>0</v>
      </c>
      <c r="K793" s="176" t="s">
        <v>151</v>
      </c>
      <c r="L793" s="41"/>
      <c r="M793" s="181" t="s">
        <v>5</v>
      </c>
      <c r="N793" s="182" t="s">
        <v>43</v>
      </c>
      <c r="O793" s="42"/>
      <c r="P793" s="183">
        <f>O793*H793</f>
        <v>0</v>
      </c>
      <c r="Q793" s="183">
        <v>4.0999999999999999E-4</v>
      </c>
      <c r="R793" s="183">
        <f>Q793*H793</f>
        <v>5.4476700000000003E-2</v>
      </c>
      <c r="S793" s="183">
        <v>0</v>
      </c>
      <c r="T793" s="184">
        <f>S793*H793</f>
        <v>0</v>
      </c>
      <c r="AR793" s="24" t="s">
        <v>278</v>
      </c>
      <c r="AT793" s="24" t="s">
        <v>147</v>
      </c>
      <c r="AU793" s="24" t="s">
        <v>82</v>
      </c>
      <c r="AY793" s="24" t="s">
        <v>144</v>
      </c>
      <c r="BE793" s="185">
        <f>IF(N793="základní",J793,0)</f>
        <v>0</v>
      </c>
      <c r="BF793" s="185">
        <f>IF(N793="snížená",J793,0)</f>
        <v>0</v>
      </c>
      <c r="BG793" s="185">
        <f>IF(N793="zákl. přenesená",J793,0)</f>
        <v>0</v>
      </c>
      <c r="BH793" s="185">
        <f>IF(N793="sníž. přenesená",J793,0)</f>
        <v>0</v>
      </c>
      <c r="BI793" s="185">
        <f>IF(N793="nulová",J793,0)</f>
        <v>0</v>
      </c>
      <c r="BJ793" s="24" t="s">
        <v>80</v>
      </c>
      <c r="BK793" s="185">
        <f>ROUND(I793*H793,2)</f>
        <v>0</v>
      </c>
      <c r="BL793" s="24" t="s">
        <v>278</v>
      </c>
      <c r="BM793" s="24" t="s">
        <v>670</v>
      </c>
    </row>
    <row r="794" spans="2:65" s="1" customFormat="1" ht="135">
      <c r="B794" s="41"/>
      <c r="D794" s="186" t="s">
        <v>154</v>
      </c>
      <c r="F794" s="187" t="s">
        <v>671</v>
      </c>
      <c r="I794" s="188"/>
      <c r="L794" s="41"/>
      <c r="M794" s="189"/>
      <c r="N794" s="42"/>
      <c r="O794" s="42"/>
      <c r="P794" s="42"/>
      <c r="Q794" s="42"/>
      <c r="R794" s="42"/>
      <c r="S794" s="42"/>
      <c r="T794" s="70"/>
      <c r="AT794" s="24" t="s">
        <v>154</v>
      </c>
      <c r="AU794" s="24" t="s">
        <v>82</v>
      </c>
    </row>
    <row r="795" spans="2:65" s="11" customFormat="1">
      <c r="B795" s="190"/>
      <c r="D795" s="186" t="s">
        <v>156</v>
      </c>
      <c r="E795" s="191" t="s">
        <v>5</v>
      </c>
      <c r="F795" s="192" t="s">
        <v>157</v>
      </c>
      <c r="H795" s="191" t="s">
        <v>5</v>
      </c>
      <c r="I795" s="193"/>
      <c r="L795" s="190"/>
      <c r="M795" s="194"/>
      <c r="N795" s="195"/>
      <c r="O795" s="195"/>
      <c r="P795" s="195"/>
      <c r="Q795" s="195"/>
      <c r="R795" s="195"/>
      <c r="S795" s="195"/>
      <c r="T795" s="196"/>
      <c r="AT795" s="191" t="s">
        <v>156</v>
      </c>
      <c r="AU795" s="191" t="s">
        <v>82</v>
      </c>
      <c r="AV795" s="11" t="s">
        <v>80</v>
      </c>
      <c r="AW795" s="11" t="s">
        <v>35</v>
      </c>
      <c r="AX795" s="11" t="s">
        <v>72</v>
      </c>
      <c r="AY795" s="191" t="s">
        <v>144</v>
      </c>
    </row>
    <row r="796" spans="2:65" s="11" customFormat="1">
      <c r="B796" s="190"/>
      <c r="D796" s="186" t="s">
        <v>156</v>
      </c>
      <c r="E796" s="191" t="s">
        <v>5</v>
      </c>
      <c r="F796" s="192" t="s">
        <v>158</v>
      </c>
      <c r="H796" s="191" t="s">
        <v>5</v>
      </c>
      <c r="I796" s="193"/>
      <c r="L796" s="190"/>
      <c r="M796" s="194"/>
      <c r="N796" s="195"/>
      <c r="O796" s="195"/>
      <c r="P796" s="195"/>
      <c r="Q796" s="195"/>
      <c r="R796" s="195"/>
      <c r="S796" s="195"/>
      <c r="T796" s="196"/>
      <c r="AT796" s="191" t="s">
        <v>156</v>
      </c>
      <c r="AU796" s="191" t="s">
        <v>82</v>
      </c>
      <c r="AV796" s="11" t="s">
        <v>80</v>
      </c>
      <c r="AW796" s="11" t="s">
        <v>35</v>
      </c>
      <c r="AX796" s="11" t="s">
        <v>72</v>
      </c>
      <c r="AY796" s="191" t="s">
        <v>144</v>
      </c>
    </row>
    <row r="797" spans="2:65" s="11" customFormat="1">
      <c r="B797" s="190"/>
      <c r="D797" s="186" t="s">
        <v>156</v>
      </c>
      <c r="E797" s="191" t="s">
        <v>5</v>
      </c>
      <c r="F797" s="192" t="s">
        <v>224</v>
      </c>
      <c r="H797" s="191" t="s">
        <v>5</v>
      </c>
      <c r="I797" s="193"/>
      <c r="L797" s="190"/>
      <c r="M797" s="194"/>
      <c r="N797" s="195"/>
      <c r="O797" s="195"/>
      <c r="P797" s="195"/>
      <c r="Q797" s="195"/>
      <c r="R797" s="195"/>
      <c r="S797" s="195"/>
      <c r="T797" s="196"/>
      <c r="AT797" s="191" t="s">
        <v>156</v>
      </c>
      <c r="AU797" s="191" t="s">
        <v>82</v>
      </c>
      <c r="AV797" s="11" t="s">
        <v>80</v>
      </c>
      <c r="AW797" s="11" t="s">
        <v>35</v>
      </c>
      <c r="AX797" s="11" t="s">
        <v>72</v>
      </c>
      <c r="AY797" s="191" t="s">
        <v>144</v>
      </c>
    </row>
    <row r="798" spans="2:65" s="11" customFormat="1">
      <c r="B798" s="190"/>
      <c r="D798" s="186" t="s">
        <v>156</v>
      </c>
      <c r="E798" s="191" t="s">
        <v>5</v>
      </c>
      <c r="F798" s="192" t="s">
        <v>585</v>
      </c>
      <c r="H798" s="191" t="s">
        <v>5</v>
      </c>
      <c r="I798" s="193"/>
      <c r="L798" s="190"/>
      <c r="M798" s="194"/>
      <c r="N798" s="195"/>
      <c r="O798" s="195"/>
      <c r="P798" s="195"/>
      <c r="Q798" s="195"/>
      <c r="R798" s="195"/>
      <c r="S798" s="195"/>
      <c r="T798" s="196"/>
      <c r="AT798" s="191" t="s">
        <v>156</v>
      </c>
      <c r="AU798" s="191" t="s">
        <v>82</v>
      </c>
      <c r="AV798" s="11" t="s">
        <v>80</v>
      </c>
      <c r="AW798" s="11" t="s">
        <v>35</v>
      </c>
      <c r="AX798" s="11" t="s">
        <v>72</v>
      </c>
      <c r="AY798" s="191" t="s">
        <v>144</v>
      </c>
    </row>
    <row r="799" spans="2:65" s="12" customFormat="1">
      <c r="B799" s="197"/>
      <c r="D799" s="186" t="s">
        <v>156</v>
      </c>
      <c r="E799" s="198" t="s">
        <v>5</v>
      </c>
      <c r="F799" s="199" t="s">
        <v>421</v>
      </c>
      <c r="H799" s="200">
        <v>12.91</v>
      </c>
      <c r="I799" s="201"/>
      <c r="L799" s="197"/>
      <c r="M799" s="202"/>
      <c r="N799" s="203"/>
      <c r="O799" s="203"/>
      <c r="P799" s="203"/>
      <c r="Q799" s="203"/>
      <c r="R799" s="203"/>
      <c r="S799" s="203"/>
      <c r="T799" s="204"/>
      <c r="AT799" s="198" t="s">
        <v>156</v>
      </c>
      <c r="AU799" s="198" t="s">
        <v>82</v>
      </c>
      <c r="AV799" s="12" t="s">
        <v>82</v>
      </c>
      <c r="AW799" s="12" t="s">
        <v>35</v>
      </c>
      <c r="AX799" s="12" t="s">
        <v>72</v>
      </c>
      <c r="AY799" s="198" t="s">
        <v>144</v>
      </c>
    </row>
    <row r="800" spans="2:65" s="12" customFormat="1">
      <c r="B800" s="197"/>
      <c r="D800" s="186" t="s">
        <v>156</v>
      </c>
      <c r="E800" s="198" t="s">
        <v>5</v>
      </c>
      <c r="F800" s="199" t="s">
        <v>422</v>
      </c>
      <c r="H800" s="200">
        <v>2.91</v>
      </c>
      <c r="I800" s="201"/>
      <c r="L800" s="197"/>
      <c r="M800" s="202"/>
      <c r="N800" s="203"/>
      <c r="O800" s="203"/>
      <c r="P800" s="203"/>
      <c r="Q800" s="203"/>
      <c r="R800" s="203"/>
      <c r="S800" s="203"/>
      <c r="T800" s="204"/>
      <c r="AT800" s="198" t="s">
        <v>156</v>
      </c>
      <c r="AU800" s="198" t="s">
        <v>82</v>
      </c>
      <c r="AV800" s="12" t="s">
        <v>82</v>
      </c>
      <c r="AW800" s="12" t="s">
        <v>35</v>
      </c>
      <c r="AX800" s="12" t="s">
        <v>72</v>
      </c>
      <c r="AY800" s="198" t="s">
        <v>144</v>
      </c>
    </row>
    <row r="801" spans="2:65" s="12" customFormat="1">
      <c r="B801" s="197"/>
      <c r="D801" s="186" t="s">
        <v>156</v>
      </c>
      <c r="E801" s="198" t="s">
        <v>5</v>
      </c>
      <c r="F801" s="199" t="s">
        <v>423</v>
      </c>
      <c r="H801" s="200">
        <v>1.82</v>
      </c>
      <c r="I801" s="201"/>
      <c r="L801" s="197"/>
      <c r="M801" s="202"/>
      <c r="N801" s="203"/>
      <c r="O801" s="203"/>
      <c r="P801" s="203"/>
      <c r="Q801" s="203"/>
      <c r="R801" s="203"/>
      <c r="S801" s="203"/>
      <c r="T801" s="204"/>
      <c r="AT801" s="198" t="s">
        <v>156</v>
      </c>
      <c r="AU801" s="198" t="s">
        <v>82</v>
      </c>
      <c r="AV801" s="12" t="s">
        <v>82</v>
      </c>
      <c r="AW801" s="12" t="s">
        <v>35</v>
      </c>
      <c r="AX801" s="12" t="s">
        <v>72</v>
      </c>
      <c r="AY801" s="198" t="s">
        <v>144</v>
      </c>
    </row>
    <row r="802" spans="2:65" s="12" customFormat="1">
      <c r="B802" s="197"/>
      <c r="D802" s="186" t="s">
        <v>156</v>
      </c>
      <c r="E802" s="198" t="s">
        <v>5</v>
      </c>
      <c r="F802" s="199" t="s">
        <v>424</v>
      </c>
      <c r="H802" s="200">
        <v>1.49</v>
      </c>
      <c r="I802" s="201"/>
      <c r="L802" s="197"/>
      <c r="M802" s="202"/>
      <c r="N802" s="203"/>
      <c r="O802" s="203"/>
      <c r="P802" s="203"/>
      <c r="Q802" s="203"/>
      <c r="R802" s="203"/>
      <c r="S802" s="203"/>
      <c r="T802" s="204"/>
      <c r="AT802" s="198" t="s">
        <v>156</v>
      </c>
      <c r="AU802" s="198" t="s">
        <v>82</v>
      </c>
      <c r="AV802" s="12" t="s">
        <v>82</v>
      </c>
      <c r="AW802" s="12" t="s">
        <v>35</v>
      </c>
      <c r="AX802" s="12" t="s">
        <v>72</v>
      </c>
      <c r="AY802" s="198" t="s">
        <v>144</v>
      </c>
    </row>
    <row r="803" spans="2:65" s="12" customFormat="1">
      <c r="B803" s="197"/>
      <c r="D803" s="186" t="s">
        <v>156</v>
      </c>
      <c r="E803" s="198" t="s">
        <v>5</v>
      </c>
      <c r="F803" s="199" t="s">
        <v>425</v>
      </c>
      <c r="H803" s="200">
        <v>1.49</v>
      </c>
      <c r="I803" s="201"/>
      <c r="L803" s="197"/>
      <c r="M803" s="202"/>
      <c r="N803" s="203"/>
      <c r="O803" s="203"/>
      <c r="P803" s="203"/>
      <c r="Q803" s="203"/>
      <c r="R803" s="203"/>
      <c r="S803" s="203"/>
      <c r="T803" s="204"/>
      <c r="AT803" s="198" t="s">
        <v>156</v>
      </c>
      <c r="AU803" s="198" t="s">
        <v>82</v>
      </c>
      <c r="AV803" s="12" t="s">
        <v>82</v>
      </c>
      <c r="AW803" s="12" t="s">
        <v>35</v>
      </c>
      <c r="AX803" s="12" t="s">
        <v>72</v>
      </c>
      <c r="AY803" s="198" t="s">
        <v>144</v>
      </c>
    </row>
    <row r="804" spans="2:65" s="12" customFormat="1">
      <c r="B804" s="197"/>
      <c r="D804" s="186" t="s">
        <v>156</v>
      </c>
      <c r="E804" s="198" t="s">
        <v>5</v>
      </c>
      <c r="F804" s="199" t="s">
        <v>426</v>
      </c>
      <c r="H804" s="200">
        <v>1.49</v>
      </c>
      <c r="I804" s="201"/>
      <c r="L804" s="197"/>
      <c r="M804" s="202"/>
      <c r="N804" s="203"/>
      <c r="O804" s="203"/>
      <c r="P804" s="203"/>
      <c r="Q804" s="203"/>
      <c r="R804" s="203"/>
      <c r="S804" s="203"/>
      <c r="T804" s="204"/>
      <c r="AT804" s="198" t="s">
        <v>156</v>
      </c>
      <c r="AU804" s="198" t="s">
        <v>82</v>
      </c>
      <c r="AV804" s="12" t="s">
        <v>82</v>
      </c>
      <c r="AW804" s="12" t="s">
        <v>35</v>
      </c>
      <c r="AX804" s="12" t="s">
        <v>72</v>
      </c>
      <c r="AY804" s="198" t="s">
        <v>144</v>
      </c>
    </row>
    <row r="805" spans="2:65" s="12" customFormat="1">
      <c r="B805" s="197"/>
      <c r="D805" s="186" t="s">
        <v>156</v>
      </c>
      <c r="E805" s="198" t="s">
        <v>5</v>
      </c>
      <c r="F805" s="199" t="s">
        <v>586</v>
      </c>
      <c r="H805" s="200">
        <v>110.76</v>
      </c>
      <c r="I805" s="201"/>
      <c r="L805" s="197"/>
      <c r="M805" s="202"/>
      <c r="N805" s="203"/>
      <c r="O805" s="203"/>
      <c r="P805" s="203"/>
      <c r="Q805" s="203"/>
      <c r="R805" s="203"/>
      <c r="S805" s="203"/>
      <c r="T805" s="204"/>
      <c r="AT805" s="198" t="s">
        <v>156</v>
      </c>
      <c r="AU805" s="198" t="s">
        <v>82</v>
      </c>
      <c r="AV805" s="12" t="s">
        <v>82</v>
      </c>
      <c r="AW805" s="12" t="s">
        <v>35</v>
      </c>
      <c r="AX805" s="12" t="s">
        <v>72</v>
      </c>
      <c r="AY805" s="198" t="s">
        <v>144</v>
      </c>
    </row>
    <row r="806" spans="2:65" s="12" customFormat="1">
      <c r="B806" s="197"/>
      <c r="D806" s="186" t="s">
        <v>156</v>
      </c>
      <c r="E806" s="198" t="s">
        <v>5</v>
      </c>
      <c r="F806" s="199" t="s">
        <v>5</v>
      </c>
      <c r="H806" s="200">
        <v>0</v>
      </c>
      <c r="I806" s="201"/>
      <c r="L806" s="197"/>
      <c r="M806" s="202"/>
      <c r="N806" s="203"/>
      <c r="O806" s="203"/>
      <c r="P806" s="203"/>
      <c r="Q806" s="203"/>
      <c r="R806" s="203"/>
      <c r="S806" s="203"/>
      <c r="T806" s="204"/>
      <c r="AT806" s="198" t="s">
        <v>156</v>
      </c>
      <c r="AU806" s="198" t="s">
        <v>82</v>
      </c>
      <c r="AV806" s="12" t="s">
        <v>82</v>
      </c>
      <c r="AW806" s="12" t="s">
        <v>35</v>
      </c>
      <c r="AX806" s="12" t="s">
        <v>72</v>
      </c>
      <c r="AY806" s="198" t="s">
        <v>144</v>
      </c>
    </row>
    <row r="807" spans="2:65" s="13" customFormat="1">
      <c r="B807" s="205"/>
      <c r="D807" s="186" t="s">
        <v>156</v>
      </c>
      <c r="E807" s="206" t="s">
        <v>5</v>
      </c>
      <c r="F807" s="207" t="s">
        <v>160</v>
      </c>
      <c r="H807" s="208">
        <v>132.87</v>
      </c>
      <c r="I807" s="209"/>
      <c r="L807" s="205"/>
      <c r="M807" s="210"/>
      <c r="N807" s="211"/>
      <c r="O807" s="211"/>
      <c r="P807" s="211"/>
      <c r="Q807" s="211"/>
      <c r="R807" s="211"/>
      <c r="S807" s="211"/>
      <c r="T807" s="212"/>
      <c r="AT807" s="206" t="s">
        <v>156</v>
      </c>
      <c r="AU807" s="206" t="s">
        <v>82</v>
      </c>
      <c r="AV807" s="13" t="s">
        <v>152</v>
      </c>
      <c r="AW807" s="13" t="s">
        <v>35</v>
      </c>
      <c r="AX807" s="13" t="s">
        <v>80</v>
      </c>
      <c r="AY807" s="206" t="s">
        <v>144</v>
      </c>
    </row>
    <row r="808" spans="2:65" s="1" customFormat="1" ht="16.5" customHeight="1">
      <c r="B808" s="173"/>
      <c r="C808" s="213" t="s">
        <v>672</v>
      </c>
      <c r="D808" s="213" t="s">
        <v>212</v>
      </c>
      <c r="E808" s="214" t="s">
        <v>673</v>
      </c>
      <c r="F808" s="215" t="s">
        <v>674</v>
      </c>
      <c r="G808" s="216" t="s">
        <v>184</v>
      </c>
      <c r="H808" s="217">
        <v>146.15700000000001</v>
      </c>
      <c r="I808" s="218"/>
      <c r="J808" s="219">
        <f>ROUND(I808*H808,2)</f>
        <v>0</v>
      </c>
      <c r="K808" s="215" t="s">
        <v>151</v>
      </c>
      <c r="L808" s="220"/>
      <c r="M808" s="221" t="s">
        <v>5</v>
      </c>
      <c r="N808" s="222" t="s">
        <v>43</v>
      </c>
      <c r="O808" s="42"/>
      <c r="P808" s="183">
        <f>O808*H808</f>
        <v>0</v>
      </c>
      <c r="Q808" s="183">
        <v>1.0500000000000001E-2</v>
      </c>
      <c r="R808" s="183">
        <f>Q808*H808</f>
        <v>1.5346485000000003</v>
      </c>
      <c r="S808" s="183">
        <v>0</v>
      </c>
      <c r="T808" s="184">
        <f>S808*H808</f>
        <v>0</v>
      </c>
      <c r="AR808" s="24" t="s">
        <v>415</v>
      </c>
      <c r="AT808" s="24" t="s">
        <v>212</v>
      </c>
      <c r="AU808" s="24" t="s">
        <v>82</v>
      </c>
      <c r="AY808" s="24" t="s">
        <v>144</v>
      </c>
      <c r="BE808" s="185">
        <f>IF(N808="základní",J808,0)</f>
        <v>0</v>
      </c>
      <c r="BF808" s="185">
        <f>IF(N808="snížená",J808,0)</f>
        <v>0</v>
      </c>
      <c r="BG808" s="185">
        <f>IF(N808="zákl. přenesená",J808,0)</f>
        <v>0</v>
      </c>
      <c r="BH808" s="185">
        <f>IF(N808="sníž. přenesená",J808,0)</f>
        <v>0</v>
      </c>
      <c r="BI808" s="185">
        <f>IF(N808="nulová",J808,0)</f>
        <v>0</v>
      </c>
      <c r="BJ808" s="24" t="s">
        <v>80</v>
      </c>
      <c r="BK808" s="185">
        <f>ROUND(I808*H808,2)</f>
        <v>0</v>
      </c>
      <c r="BL808" s="24" t="s">
        <v>278</v>
      </c>
      <c r="BM808" s="24" t="s">
        <v>675</v>
      </c>
    </row>
    <row r="809" spans="2:65" s="12" customFormat="1">
      <c r="B809" s="197"/>
      <c r="D809" s="186" t="s">
        <v>156</v>
      </c>
      <c r="F809" s="199" t="s">
        <v>666</v>
      </c>
      <c r="H809" s="200">
        <v>146.15700000000001</v>
      </c>
      <c r="I809" s="201"/>
      <c r="L809" s="197"/>
      <c r="M809" s="202"/>
      <c r="N809" s="203"/>
      <c r="O809" s="203"/>
      <c r="P809" s="203"/>
      <c r="Q809" s="203"/>
      <c r="R809" s="203"/>
      <c r="S809" s="203"/>
      <c r="T809" s="204"/>
      <c r="AT809" s="198" t="s">
        <v>156</v>
      </c>
      <c r="AU809" s="198" t="s">
        <v>82</v>
      </c>
      <c r="AV809" s="12" t="s">
        <v>82</v>
      </c>
      <c r="AW809" s="12" t="s">
        <v>6</v>
      </c>
      <c r="AX809" s="12" t="s">
        <v>80</v>
      </c>
      <c r="AY809" s="198" t="s">
        <v>144</v>
      </c>
    </row>
    <row r="810" spans="2:65" s="1" customFormat="1" ht="25.5" customHeight="1">
      <c r="B810" s="173"/>
      <c r="C810" s="174" t="s">
        <v>676</v>
      </c>
      <c r="D810" s="174" t="s">
        <v>147</v>
      </c>
      <c r="E810" s="175" t="s">
        <v>677</v>
      </c>
      <c r="F810" s="176" t="s">
        <v>678</v>
      </c>
      <c r="G810" s="177" t="s">
        <v>184</v>
      </c>
      <c r="H810" s="178">
        <v>120.806</v>
      </c>
      <c r="I810" s="179"/>
      <c r="J810" s="180">
        <f>ROUND(I810*H810,2)</f>
        <v>0</v>
      </c>
      <c r="K810" s="176" t="s">
        <v>5</v>
      </c>
      <c r="L810" s="41"/>
      <c r="M810" s="181" t="s">
        <v>5</v>
      </c>
      <c r="N810" s="182" t="s">
        <v>43</v>
      </c>
      <c r="O810" s="42"/>
      <c r="P810" s="183">
        <f>O810*H810</f>
        <v>0</v>
      </c>
      <c r="Q810" s="183">
        <v>9.0569999999999998E-2</v>
      </c>
      <c r="R810" s="183">
        <f>Q810*H810</f>
        <v>10.94139942</v>
      </c>
      <c r="S810" s="183">
        <v>0</v>
      </c>
      <c r="T810" s="184">
        <f>S810*H810</f>
        <v>0</v>
      </c>
      <c r="AR810" s="24" t="s">
        <v>278</v>
      </c>
      <c r="AT810" s="24" t="s">
        <v>147</v>
      </c>
      <c r="AU810" s="24" t="s">
        <v>82</v>
      </c>
      <c r="AY810" s="24" t="s">
        <v>144</v>
      </c>
      <c r="BE810" s="185">
        <f>IF(N810="základní",J810,0)</f>
        <v>0</v>
      </c>
      <c r="BF810" s="185">
        <f>IF(N810="snížená",J810,0)</f>
        <v>0</v>
      </c>
      <c r="BG810" s="185">
        <f>IF(N810="zákl. přenesená",J810,0)</f>
        <v>0</v>
      </c>
      <c r="BH810" s="185">
        <f>IF(N810="sníž. přenesená",J810,0)</f>
        <v>0</v>
      </c>
      <c r="BI810" s="185">
        <f>IF(N810="nulová",J810,0)</f>
        <v>0</v>
      </c>
      <c r="BJ810" s="24" t="s">
        <v>80</v>
      </c>
      <c r="BK810" s="185">
        <f>ROUND(I810*H810,2)</f>
        <v>0</v>
      </c>
      <c r="BL810" s="24" t="s">
        <v>278</v>
      </c>
      <c r="BM810" s="24" t="s">
        <v>679</v>
      </c>
    </row>
    <row r="811" spans="2:65" s="1" customFormat="1" ht="54">
      <c r="B811" s="41"/>
      <c r="D811" s="186" t="s">
        <v>154</v>
      </c>
      <c r="F811" s="187" t="s">
        <v>680</v>
      </c>
      <c r="I811" s="188"/>
      <c r="L811" s="41"/>
      <c r="M811" s="189"/>
      <c r="N811" s="42"/>
      <c r="O811" s="42"/>
      <c r="P811" s="42"/>
      <c r="Q811" s="42"/>
      <c r="R811" s="42"/>
      <c r="S811" s="42"/>
      <c r="T811" s="70"/>
      <c r="AT811" s="24" t="s">
        <v>154</v>
      </c>
      <c r="AU811" s="24" t="s">
        <v>82</v>
      </c>
    </row>
    <row r="812" spans="2:65" s="1" customFormat="1" ht="27">
      <c r="B812" s="41"/>
      <c r="D812" s="186" t="s">
        <v>286</v>
      </c>
      <c r="F812" s="187" t="s">
        <v>681</v>
      </c>
      <c r="I812" s="188"/>
      <c r="L812" s="41"/>
      <c r="M812" s="189"/>
      <c r="N812" s="42"/>
      <c r="O812" s="42"/>
      <c r="P812" s="42"/>
      <c r="Q812" s="42"/>
      <c r="R812" s="42"/>
      <c r="S812" s="42"/>
      <c r="T812" s="70"/>
      <c r="AT812" s="24" t="s">
        <v>286</v>
      </c>
      <c r="AU812" s="24" t="s">
        <v>82</v>
      </c>
    </row>
    <row r="813" spans="2:65" s="11" customFormat="1">
      <c r="B813" s="190"/>
      <c r="D813" s="186" t="s">
        <v>156</v>
      </c>
      <c r="E813" s="191" t="s">
        <v>5</v>
      </c>
      <c r="F813" s="192" t="s">
        <v>157</v>
      </c>
      <c r="H813" s="191" t="s">
        <v>5</v>
      </c>
      <c r="I813" s="193"/>
      <c r="L813" s="190"/>
      <c r="M813" s="194"/>
      <c r="N813" s="195"/>
      <c r="O813" s="195"/>
      <c r="P813" s="195"/>
      <c r="Q813" s="195"/>
      <c r="R813" s="195"/>
      <c r="S813" s="195"/>
      <c r="T813" s="196"/>
      <c r="AT813" s="191" t="s">
        <v>156</v>
      </c>
      <c r="AU813" s="191" t="s">
        <v>82</v>
      </c>
      <c r="AV813" s="11" t="s">
        <v>80</v>
      </c>
      <c r="AW813" s="11" t="s">
        <v>35</v>
      </c>
      <c r="AX813" s="11" t="s">
        <v>72</v>
      </c>
      <c r="AY813" s="191" t="s">
        <v>144</v>
      </c>
    </row>
    <row r="814" spans="2:65" s="11" customFormat="1">
      <c r="B814" s="190"/>
      <c r="D814" s="186" t="s">
        <v>156</v>
      </c>
      <c r="E814" s="191" t="s">
        <v>5</v>
      </c>
      <c r="F814" s="192" t="s">
        <v>158</v>
      </c>
      <c r="H814" s="191" t="s">
        <v>5</v>
      </c>
      <c r="I814" s="193"/>
      <c r="L814" s="190"/>
      <c r="M814" s="194"/>
      <c r="N814" s="195"/>
      <c r="O814" s="195"/>
      <c r="P814" s="195"/>
      <c r="Q814" s="195"/>
      <c r="R814" s="195"/>
      <c r="S814" s="195"/>
      <c r="T814" s="196"/>
      <c r="AT814" s="191" t="s">
        <v>156</v>
      </c>
      <c r="AU814" s="191" t="s">
        <v>82</v>
      </c>
      <c r="AV814" s="11" t="s">
        <v>80</v>
      </c>
      <c r="AW814" s="11" t="s">
        <v>35</v>
      </c>
      <c r="AX814" s="11" t="s">
        <v>72</v>
      </c>
      <c r="AY814" s="191" t="s">
        <v>144</v>
      </c>
    </row>
    <row r="815" spans="2:65" s="11" customFormat="1">
      <c r="B815" s="190"/>
      <c r="D815" s="186" t="s">
        <v>156</v>
      </c>
      <c r="E815" s="191" t="s">
        <v>5</v>
      </c>
      <c r="F815" s="192" t="s">
        <v>224</v>
      </c>
      <c r="H815" s="191" t="s">
        <v>5</v>
      </c>
      <c r="I815" s="193"/>
      <c r="L815" s="190"/>
      <c r="M815" s="194"/>
      <c r="N815" s="195"/>
      <c r="O815" s="195"/>
      <c r="P815" s="195"/>
      <c r="Q815" s="195"/>
      <c r="R815" s="195"/>
      <c r="S815" s="195"/>
      <c r="T815" s="196"/>
      <c r="AT815" s="191" t="s">
        <v>156</v>
      </c>
      <c r="AU815" s="191" t="s">
        <v>82</v>
      </c>
      <c r="AV815" s="11" t="s">
        <v>80</v>
      </c>
      <c r="AW815" s="11" t="s">
        <v>35</v>
      </c>
      <c r="AX815" s="11" t="s">
        <v>72</v>
      </c>
      <c r="AY815" s="191" t="s">
        <v>144</v>
      </c>
    </row>
    <row r="816" spans="2:65" s="11" customFormat="1">
      <c r="B816" s="190"/>
      <c r="D816" s="186" t="s">
        <v>156</v>
      </c>
      <c r="E816" s="191" t="s">
        <v>5</v>
      </c>
      <c r="F816" s="192" t="s">
        <v>682</v>
      </c>
      <c r="H816" s="191" t="s">
        <v>5</v>
      </c>
      <c r="I816" s="193"/>
      <c r="L816" s="190"/>
      <c r="M816" s="194"/>
      <c r="N816" s="195"/>
      <c r="O816" s="195"/>
      <c r="P816" s="195"/>
      <c r="Q816" s="195"/>
      <c r="R816" s="195"/>
      <c r="S816" s="195"/>
      <c r="T816" s="196"/>
      <c r="AT816" s="191" t="s">
        <v>156</v>
      </c>
      <c r="AU816" s="191" t="s">
        <v>82</v>
      </c>
      <c r="AV816" s="11" t="s">
        <v>80</v>
      </c>
      <c r="AW816" s="11" t="s">
        <v>35</v>
      </c>
      <c r="AX816" s="11" t="s">
        <v>72</v>
      </c>
      <c r="AY816" s="191" t="s">
        <v>144</v>
      </c>
    </row>
    <row r="817" spans="2:51" s="11" customFormat="1">
      <c r="B817" s="190"/>
      <c r="D817" s="186" t="s">
        <v>156</v>
      </c>
      <c r="E817" s="191" t="s">
        <v>5</v>
      </c>
      <c r="F817" s="192" t="s">
        <v>683</v>
      </c>
      <c r="H817" s="191" t="s">
        <v>5</v>
      </c>
      <c r="I817" s="193"/>
      <c r="L817" s="190"/>
      <c r="M817" s="194"/>
      <c r="N817" s="195"/>
      <c r="O817" s="195"/>
      <c r="P817" s="195"/>
      <c r="Q817" s="195"/>
      <c r="R817" s="195"/>
      <c r="S817" s="195"/>
      <c r="T817" s="196"/>
      <c r="AT817" s="191" t="s">
        <v>156</v>
      </c>
      <c r="AU817" s="191" t="s">
        <v>82</v>
      </c>
      <c r="AV817" s="11" t="s">
        <v>80</v>
      </c>
      <c r="AW817" s="11" t="s">
        <v>35</v>
      </c>
      <c r="AX817" s="11" t="s">
        <v>72</v>
      </c>
      <c r="AY817" s="191" t="s">
        <v>144</v>
      </c>
    </row>
    <row r="818" spans="2:51" s="12" customFormat="1">
      <c r="B818" s="197"/>
      <c r="D818" s="186" t="s">
        <v>156</v>
      </c>
      <c r="E818" s="198" t="s">
        <v>5</v>
      </c>
      <c r="F818" s="199" t="s">
        <v>684</v>
      </c>
      <c r="H818" s="200">
        <v>23.13</v>
      </c>
      <c r="I818" s="201"/>
      <c r="L818" s="197"/>
      <c r="M818" s="202"/>
      <c r="N818" s="203"/>
      <c r="O818" s="203"/>
      <c r="P818" s="203"/>
      <c r="Q818" s="203"/>
      <c r="R818" s="203"/>
      <c r="S818" s="203"/>
      <c r="T818" s="204"/>
      <c r="AT818" s="198" t="s">
        <v>156</v>
      </c>
      <c r="AU818" s="198" t="s">
        <v>82</v>
      </c>
      <c r="AV818" s="12" t="s">
        <v>82</v>
      </c>
      <c r="AW818" s="12" t="s">
        <v>35</v>
      </c>
      <c r="AX818" s="12" t="s">
        <v>72</v>
      </c>
      <c r="AY818" s="198" t="s">
        <v>144</v>
      </c>
    </row>
    <row r="819" spans="2:51" s="12" customFormat="1">
      <c r="B819" s="197"/>
      <c r="D819" s="186" t="s">
        <v>156</v>
      </c>
      <c r="E819" s="198" t="s">
        <v>5</v>
      </c>
      <c r="F819" s="199" t="s">
        <v>685</v>
      </c>
      <c r="H819" s="200">
        <v>-1.379</v>
      </c>
      <c r="I819" s="201"/>
      <c r="L819" s="197"/>
      <c r="M819" s="202"/>
      <c r="N819" s="203"/>
      <c r="O819" s="203"/>
      <c r="P819" s="203"/>
      <c r="Q819" s="203"/>
      <c r="R819" s="203"/>
      <c r="S819" s="203"/>
      <c r="T819" s="204"/>
      <c r="AT819" s="198" t="s">
        <v>156</v>
      </c>
      <c r="AU819" s="198" t="s">
        <v>82</v>
      </c>
      <c r="AV819" s="12" t="s">
        <v>82</v>
      </c>
      <c r="AW819" s="12" t="s">
        <v>35</v>
      </c>
      <c r="AX819" s="12" t="s">
        <v>72</v>
      </c>
      <c r="AY819" s="198" t="s">
        <v>144</v>
      </c>
    </row>
    <row r="820" spans="2:51" s="11" customFormat="1">
      <c r="B820" s="190"/>
      <c r="D820" s="186" t="s">
        <v>156</v>
      </c>
      <c r="E820" s="191" t="s">
        <v>5</v>
      </c>
      <c r="F820" s="192" t="s">
        <v>686</v>
      </c>
      <c r="H820" s="191" t="s">
        <v>5</v>
      </c>
      <c r="I820" s="193"/>
      <c r="L820" s="190"/>
      <c r="M820" s="194"/>
      <c r="N820" s="195"/>
      <c r="O820" s="195"/>
      <c r="P820" s="195"/>
      <c r="Q820" s="195"/>
      <c r="R820" s="195"/>
      <c r="S820" s="195"/>
      <c r="T820" s="196"/>
      <c r="AT820" s="191" t="s">
        <v>156</v>
      </c>
      <c r="AU820" s="191" t="s">
        <v>82</v>
      </c>
      <c r="AV820" s="11" t="s">
        <v>80</v>
      </c>
      <c r="AW820" s="11" t="s">
        <v>35</v>
      </c>
      <c r="AX820" s="11" t="s">
        <v>72</v>
      </c>
      <c r="AY820" s="191" t="s">
        <v>144</v>
      </c>
    </row>
    <row r="821" spans="2:51" s="12" customFormat="1">
      <c r="B821" s="197"/>
      <c r="D821" s="186" t="s">
        <v>156</v>
      </c>
      <c r="E821" s="198" t="s">
        <v>5</v>
      </c>
      <c r="F821" s="199" t="s">
        <v>687</v>
      </c>
      <c r="H821" s="200">
        <v>11.31</v>
      </c>
      <c r="I821" s="201"/>
      <c r="L821" s="197"/>
      <c r="M821" s="202"/>
      <c r="N821" s="203"/>
      <c r="O821" s="203"/>
      <c r="P821" s="203"/>
      <c r="Q821" s="203"/>
      <c r="R821" s="203"/>
      <c r="S821" s="203"/>
      <c r="T821" s="204"/>
      <c r="AT821" s="198" t="s">
        <v>156</v>
      </c>
      <c r="AU821" s="198" t="s">
        <v>82</v>
      </c>
      <c r="AV821" s="12" t="s">
        <v>82</v>
      </c>
      <c r="AW821" s="12" t="s">
        <v>35</v>
      </c>
      <c r="AX821" s="12" t="s">
        <v>72</v>
      </c>
      <c r="AY821" s="198" t="s">
        <v>144</v>
      </c>
    </row>
    <row r="822" spans="2:51" s="12" customFormat="1">
      <c r="B822" s="197"/>
      <c r="D822" s="186" t="s">
        <v>156</v>
      </c>
      <c r="E822" s="198" t="s">
        <v>5</v>
      </c>
      <c r="F822" s="199" t="s">
        <v>685</v>
      </c>
      <c r="H822" s="200">
        <v>-1.379</v>
      </c>
      <c r="I822" s="201"/>
      <c r="L822" s="197"/>
      <c r="M822" s="202"/>
      <c r="N822" s="203"/>
      <c r="O822" s="203"/>
      <c r="P822" s="203"/>
      <c r="Q822" s="203"/>
      <c r="R822" s="203"/>
      <c r="S822" s="203"/>
      <c r="T822" s="204"/>
      <c r="AT822" s="198" t="s">
        <v>156</v>
      </c>
      <c r="AU822" s="198" t="s">
        <v>82</v>
      </c>
      <c r="AV822" s="12" t="s">
        <v>82</v>
      </c>
      <c r="AW822" s="12" t="s">
        <v>35</v>
      </c>
      <c r="AX822" s="12" t="s">
        <v>72</v>
      </c>
      <c r="AY822" s="198" t="s">
        <v>144</v>
      </c>
    </row>
    <row r="823" spans="2:51" s="11" customFormat="1">
      <c r="B823" s="190"/>
      <c r="D823" s="186" t="s">
        <v>156</v>
      </c>
      <c r="E823" s="191" t="s">
        <v>5</v>
      </c>
      <c r="F823" s="192" t="s">
        <v>688</v>
      </c>
      <c r="H823" s="191" t="s">
        <v>5</v>
      </c>
      <c r="I823" s="193"/>
      <c r="L823" s="190"/>
      <c r="M823" s="194"/>
      <c r="N823" s="195"/>
      <c r="O823" s="195"/>
      <c r="P823" s="195"/>
      <c r="Q823" s="195"/>
      <c r="R823" s="195"/>
      <c r="S823" s="195"/>
      <c r="T823" s="196"/>
      <c r="AT823" s="191" t="s">
        <v>156</v>
      </c>
      <c r="AU823" s="191" t="s">
        <v>82</v>
      </c>
      <c r="AV823" s="11" t="s">
        <v>80</v>
      </c>
      <c r="AW823" s="11" t="s">
        <v>35</v>
      </c>
      <c r="AX823" s="11" t="s">
        <v>72</v>
      </c>
      <c r="AY823" s="191" t="s">
        <v>144</v>
      </c>
    </row>
    <row r="824" spans="2:51" s="12" customFormat="1">
      <c r="B824" s="197"/>
      <c r="D824" s="186" t="s">
        <v>156</v>
      </c>
      <c r="E824" s="198" t="s">
        <v>5</v>
      </c>
      <c r="F824" s="199" t="s">
        <v>689</v>
      </c>
      <c r="H824" s="200">
        <v>16.14</v>
      </c>
      <c r="I824" s="201"/>
      <c r="L824" s="197"/>
      <c r="M824" s="202"/>
      <c r="N824" s="203"/>
      <c r="O824" s="203"/>
      <c r="P824" s="203"/>
      <c r="Q824" s="203"/>
      <c r="R824" s="203"/>
      <c r="S824" s="203"/>
      <c r="T824" s="204"/>
      <c r="AT824" s="198" t="s">
        <v>156</v>
      </c>
      <c r="AU824" s="198" t="s">
        <v>82</v>
      </c>
      <c r="AV824" s="12" t="s">
        <v>82</v>
      </c>
      <c r="AW824" s="12" t="s">
        <v>35</v>
      </c>
      <c r="AX824" s="12" t="s">
        <v>72</v>
      </c>
      <c r="AY824" s="198" t="s">
        <v>144</v>
      </c>
    </row>
    <row r="825" spans="2:51" s="12" customFormat="1">
      <c r="B825" s="197"/>
      <c r="D825" s="186" t="s">
        <v>156</v>
      </c>
      <c r="E825" s="198" t="s">
        <v>5</v>
      </c>
      <c r="F825" s="199" t="s">
        <v>685</v>
      </c>
      <c r="H825" s="200">
        <v>-1.379</v>
      </c>
      <c r="I825" s="201"/>
      <c r="L825" s="197"/>
      <c r="M825" s="202"/>
      <c r="N825" s="203"/>
      <c r="O825" s="203"/>
      <c r="P825" s="203"/>
      <c r="Q825" s="203"/>
      <c r="R825" s="203"/>
      <c r="S825" s="203"/>
      <c r="T825" s="204"/>
      <c r="AT825" s="198" t="s">
        <v>156</v>
      </c>
      <c r="AU825" s="198" t="s">
        <v>82</v>
      </c>
      <c r="AV825" s="12" t="s">
        <v>82</v>
      </c>
      <c r="AW825" s="12" t="s">
        <v>35</v>
      </c>
      <c r="AX825" s="12" t="s">
        <v>72</v>
      </c>
      <c r="AY825" s="198" t="s">
        <v>144</v>
      </c>
    </row>
    <row r="826" spans="2:51" s="11" customFormat="1">
      <c r="B826" s="190"/>
      <c r="D826" s="186" t="s">
        <v>156</v>
      </c>
      <c r="E826" s="191" t="s">
        <v>5</v>
      </c>
      <c r="F826" s="192" t="s">
        <v>690</v>
      </c>
      <c r="H826" s="191" t="s">
        <v>5</v>
      </c>
      <c r="I826" s="193"/>
      <c r="L826" s="190"/>
      <c r="M826" s="194"/>
      <c r="N826" s="195"/>
      <c r="O826" s="195"/>
      <c r="P826" s="195"/>
      <c r="Q826" s="195"/>
      <c r="R826" s="195"/>
      <c r="S826" s="195"/>
      <c r="T826" s="196"/>
      <c r="AT826" s="191" t="s">
        <v>156</v>
      </c>
      <c r="AU826" s="191" t="s">
        <v>82</v>
      </c>
      <c r="AV826" s="11" t="s">
        <v>80</v>
      </c>
      <c r="AW826" s="11" t="s">
        <v>35</v>
      </c>
      <c r="AX826" s="11" t="s">
        <v>72</v>
      </c>
      <c r="AY826" s="191" t="s">
        <v>144</v>
      </c>
    </row>
    <row r="827" spans="2:51" s="12" customFormat="1">
      <c r="B827" s="197"/>
      <c r="D827" s="186" t="s">
        <v>156</v>
      </c>
      <c r="E827" s="198" t="s">
        <v>5</v>
      </c>
      <c r="F827" s="199" t="s">
        <v>691</v>
      </c>
      <c r="H827" s="200">
        <v>12.33</v>
      </c>
      <c r="I827" s="201"/>
      <c r="L827" s="197"/>
      <c r="M827" s="202"/>
      <c r="N827" s="203"/>
      <c r="O827" s="203"/>
      <c r="P827" s="203"/>
      <c r="Q827" s="203"/>
      <c r="R827" s="203"/>
      <c r="S827" s="203"/>
      <c r="T827" s="204"/>
      <c r="AT827" s="198" t="s">
        <v>156</v>
      </c>
      <c r="AU827" s="198" t="s">
        <v>82</v>
      </c>
      <c r="AV827" s="12" t="s">
        <v>82</v>
      </c>
      <c r="AW827" s="12" t="s">
        <v>35</v>
      </c>
      <c r="AX827" s="12" t="s">
        <v>72</v>
      </c>
      <c r="AY827" s="198" t="s">
        <v>144</v>
      </c>
    </row>
    <row r="828" spans="2:51" s="12" customFormat="1">
      <c r="B828" s="197"/>
      <c r="D828" s="186" t="s">
        <v>156</v>
      </c>
      <c r="E828" s="198" t="s">
        <v>5</v>
      </c>
      <c r="F828" s="199" t="s">
        <v>685</v>
      </c>
      <c r="H828" s="200">
        <v>-1.379</v>
      </c>
      <c r="I828" s="201"/>
      <c r="L828" s="197"/>
      <c r="M828" s="202"/>
      <c r="N828" s="203"/>
      <c r="O828" s="203"/>
      <c r="P828" s="203"/>
      <c r="Q828" s="203"/>
      <c r="R828" s="203"/>
      <c r="S828" s="203"/>
      <c r="T828" s="204"/>
      <c r="AT828" s="198" t="s">
        <v>156</v>
      </c>
      <c r="AU828" s="198" t="s">
        <v>82</v>
      </c>
      <c r="AV828" s="12" t="s">
        <v>82</v>
      </c>
      <c r="AW828" s="12" t="s">
        <v>35</v>
      </c>
      <c r="AX828" s="12" t="s">
        <v>72</v>
      </c>
      <c r="AY828" s="198" t="s">
        <v>144</v>
      </c>
    </row>
    <row r="829" spans="2:51" s="11" customFormat="1">
      <c r="B829" s="190"/>
      <c r="D829" s="186" t="s">
        <v>156</v>
      </c>
      <c r="E829" s="191" t="s">
        <v>5</v>
      </c>
      <c r="F829" s="192" t="s">
        <v>692</v>
      </c>
      <c r="H829" s="191" t="s">
        <v>5</v>
      </c>
      <c r="I829" s="193"/>
      <c r="L829" s="190"/>
      <c r="M829" s="194"/>
      <c r="N829" s="195"/>
      <c r="O829" s="195"/>
      <c r="P829" s="195"/>
      <c r="Q829" s="195"/>
      <c r="R829" s="195"/>
      <c r="S829" s="195"/>
      <c r="T829" s="196"/>
      <c r="AT829" s="191" t="s">
        <v>156</v>
      </c>
      <c r="AU829" s="191" t="s">
        <v>82</v>
      </c>
      <c r="AV829" s="11" t="s">
        <v>80</v>
      </c>
      <c r="AW829" s="11" t="s">
        <v>35</v>
      </c>
      <c r="AX829" s="11" t="s">
        <v>72</v>
      </c>
      <c r="AY829" s="191" t="s">
        <v>144</v>
      </c>
    </row>
    <row r="830" spans="2:51" s="12" customFormat="1">
      <c r="B830" s="197"/>
      <c r="D830" s="186" t="s">
        <v>156</v>
      </c>
      <c r="E830" s="198" t="s">
        <v>5</v>
      </c>
      <c r="F830" s="199" t="s">
        <v>691</v>
      </c>
      <c r="H830" s="200">
        <v>12.33</v>
      </c>
      <c r="I830" s="201"/>
      <c r="L830" s="197"/>
      <c r="M830" s="202"/>
      <c r="N830" s="203"/>
      <c r="O830" s="203"/>
      <c r="P830" s="203"/>
      <c r="Q830" s="203"/>
      <c r="R830" s="203"/>
      <c r="S830" s="203"/>
      <c r="T830" s="204"/>
      <c r="AT830" s="198" t="s">
        <v>156</v>
      </c>
      <c r="AU830" s="198" t="s">
        <v>82</v>
      </c>
      <c r="AV830" s="12" t="s">
        <v>82</v>
      </c>
      <c r="AW830" s="12" t="s">
        <v>35</v>
      </c>
      <c r="AX830" s="12" t="s">
        <v>72</v>
      </c>
      <c r="AY830" s="198" t="s">
        <v>144</v>
      </c>
    </row>
    <row r="831" spans="2:51" s="12" customFormat="1">
      <c r="B831" s="197"/>
      <c r="D831" s="186" t="s">
        <v>156</v>
      </c>
      <c r="E831" s="198" t="s">
        <v>5</v>
      </c>
      <c r="F831" s="199" t="s">
        <v>685</v>
      </c>
      <c r="H831" s="200">
        <v>-1.379</v>
      </c>
      <c r="I831" s="201"/>
      <c r="L831" s="197"/>
      <c r="M831" s="202"/>
      <c r="N831" s="203"/>
      <c r="O831" s="203"/>
      <c r="P831" s="203"/>
      <c r="Q831" s="203"/>
      <c r="R831" s="203"/>
      <c r="S831" s="203"/>
      <c r="T831" s="204"/>
      <c r="AT831" s="198" t="s">
        <v>156</v>
      </c>
      <c r="AU831" s="198" t="s">
        <v>82</v>
      </c>
      <c r="AV831" s="12" t="s">
        <v>82</v>
      </c>
      <c r="AW831" s="12" t="s">
        <v>35</v>
      </c>
      <c r="AX831" s="12" t="s">
        <v>72</v>
      </c>
      <c r="AY831" s="198" t="s">
        <v>144</v>
      </c>
    </row>
    <row r="832" spans="2:51" s="11" customFormat="1">
      <c r="B832" s="190"/>
      <c r="D832" s="186" t="s">
        <v>156</v>
      </c>
      <c r="E832" s="191" t="s">
        <v>5</v>
      </c>
      <c r="F832" s="192" t="s">
        <v>693</v>
      </c>
      <c r="H832" s="191" t="s">
        <v>5</v>
      </c>
      <c r="I832" s="193"/>
      <c r="L832" s="190"/>
      <c r="M832" s="194"/>
      <c r="N832" s="195"/>
      <c r="O832" s="195"/>
      <c r="P832" s="195"/>
      <c r="Q832" s="195"/>
      <c r="R832" s="195"/>
      <c r="S832" s="195"/>
      <c r="T832" s="196"/>
      <c r="AT832" s="191" t="s">
        <v>156</v>
      </c>
      <c r="AU832" s="191" t="s">
        <v>82</v>
      </c>
      <c r="AV832" s="11" t="s">
        <v>80</v>
      </c>
      <c r="AW832" s="11" t="s">
        <v>35</v>
      </c>
      <c r="AX832" s="11" t="s">
        <v>72</v>
      </c>
      <c r="AY832" s="191" t="s">
        <v>144</v>
      </c>
    </row>
    <row r="833" spans="2:65" s="12" customFormat="1">
      <c r="B833" s="197"/>
      <c r="D833" s="186" t="s">
        <v>156</v>
      </c>
      <c r="E833" s="198" t="s">
        <v>5</v>
      </c>
      <c r="F833" s="199" t="s">
        <v>691</v>
      </c>
      <c r="H833" s="200">
        <v>12.33</v>
      </c>
      <c r="I833" s="201"/>
      <c r="L833" s="197"/>
      <c r="M833" s="202"/>
      <c r="N833" s="203"/>
      <c r="O833" s="203"/>
      <c r="P833" s="203"/>
      <c r="Q833" s="203"/>
      <c r="R833" s="203"/>
      <c r="S833" s="203"/>
      <c r="T833" s="204"/>
      <c r="AT833" s="198" t="s">
        <v>156</v>
      </c>
      <c r="AU833" s="198" t="s">
        <v>82</v>
      </c>
      <c r="AV833" s="12" t="s">
        <v>82</v>
      </c>
      <c r="AW833" s="12" t="s">
        <v>35</v>
      </c>
      <c r="AX833" s="12" t="s">
        <v>72</v>
      </c>
      <c r="AY833" s="198" t="s">
        <v>144</v>
      </c>
    </row>
    <row r="834" spans="2:65" s="12" customFormat="1">
      <c r="B834" s="197"/>
      <c r="D834" s="186" t="s">
        <v>156</v>
      </c>
      <c r="E834" s="198" t="s">
        <v>5</v>
      </c>
      <c r="F834" s="199" t="s">
        <v>685</v>
      </c>
      <c r="H834" s="200">
        <v>-1.379</v>
      </c>
      <c r="I834" s="201"/>
      <c r="L834" s="197"/>
      <c r="M834" s="202"/>
      <c r="N834" s="203"/>
      <c r="O834" s="203"/>
      <c r="P834" s="203"/>
      <c r="Q834" s="203"/>
      <c r="R834" s="203"/>
      <c r="S834" s="203"/>
      <c r="T834" s="204"/>
      <c r="AT834" s="198" t="s">
        <v>156</v>
      </c>
      <c r="AU834" s="198" t="s">
        <v>82</v>
      </c>
      <c r="AV834" s="12" t="s">
        <v>82</v>
      </c>
      <c r="AW834" s="12" t="s">
        <v>35</v>
      </c>
      <c r="AX834" s="12" t="s">
        <v>72</v>
      </c>
      <c r="AY834" s="198" t="s">
        <v>144</v>
      </c>
    </row>
    <row r="835" spans="2:65" s="11" customFormat="1">
      <c r="B835" s="190"/>
      <c r="D835" s="186" t="s">
        <v>156</v>
      </c>
      <c r="E835" s="191" t="s">
        <v>5</v>
      </c>
      <c r="F835" s="192" t="s">
        <v>694</v>
      </c>
      <c r="H835" s="191" t="s">
        <v>5</v>
      </c>
      <c r="I835" s="193"/>
      <c r="L835" s="190"/>
      <c r="M835" s="194"/>
      <c r="N835" s="195"/>
      <c r="O835" s="195"/>
      <c r="P835" s="195"/>
      <c r="Q835" s="195"/>
      <c r="R835" s="195"/>
      <c r="S835" s="195"/>
      <c r="T835" s="196"/>
      <c r="AT835" s="191" t="s">
        <v>156</v>
      </c>
      <c r="AU835" s="191" t="s">
        <v>82</v>
      </c>
      <c r="AV835" s="11" t="s">
        <v>80</v>
      </c>
      <c r="AW835" s="11" t="s">
        <v>35</v>
      </c>
      <c r="AX835" s="11" t="s">
        <v>72</v>
      </c>
      <c r="AY835" s="191" t="s">
        <v>144</v>
      </c>
    </row>
    <row r="836" spans="2:65" s="12" customFormat="1">
      <c r="B836" s="197"/>
      <c r="D836" s="186" t="s">
        <v>156</v>
      </c>
      <c r="E836" s="198" t="s">
        <v>5</v>
      </c>
      <c r="F836" s="199" t="s">
        <v>695</v>
      </c>
      <c r="H836" s="200">
        <v>47.34</v>
      </c>
      <c r="I836" s="201"/>
      <c r="L836" s="197"/>
      <c r="M836" s="202"/>
      <c r="N836" s="203"/>
      <c r="O836" s="203"/>
      <c r="P836" s="203"/>
      <c r="Q836" s="203"/>
      <c r="R836" s="203"/>
      <c r="S836" s="203"/>
      <c r="T836" s="204"/>
      <c r="AT836" s="198" t="s">
        <v>156</v>
      </c>
      <c r="AU836" s="198" t="s">
        <v>82</v>
      </c>
      <c r="AV836" s="12" t="s">
        <v>82</v>
      </c>
      <c r="AW836" s="12" t="s">
        <v>35</v>
      </c>
      <c r="AX836" s="12" t="s">
        <v>72</v>
      </c>
      <c r="AY836" s="198" t="s">
        <v>144</v>
      </c>
    </row>
    <row r="837" spans="2:65" s="12" customFormat="1">
      <c r="B837" s="197"/>
      <c r="D837" s="186" t="s">
        <v>156</v>
      </c>
      <c r="E837" s="198" t="s">
        <v>5</v>
      </c>
      <c r="F837" s="199" t="s">
        <v>696</v>
      </c>
      <c r="H837" s="200">
        <v>-1.65</v>
      </c>
      <c r="I837" s="201"/>
      <c r="L837" s="197"/>
      <c r="M837" s="202"/>
      <c r="N837" s="203"/>
      <c r="O837" s="203"/>
      <c r="P837" s="203"/>
      <c r="Q837" s="203"/>
      <c r="R837" s="203"/>
      <c r="S837" s="203"/>
      <c r="T837" s="204"/>
      <c r="AT837" s="198" t="s">
        <v>156</v>
      </c>
      <c r="AU837" s="198" t="s">
        <v>82</v>
      </c>
      <c r="AV837" s="12" t="s">
        <v>82</v>
      </c>
      <c r="AW837" s="12" t="s">
        <v>35</v>
      </c>
      <c r="AX837" s="12" t="s">
        <v>72</v>
      </c>
      <c r="AY837" s="198" t="s">
        <v>144</v>
      </c>
    </row>
    <row r="838" spans="2:65" s="12" customFormat="1">
      <c r="B838" s="197"/>
      <c r="D838" s="186" t="s">
        <v>156</v>
      </c>
      <c r="E838" s="198" t="s">
        <v>5</v>
      </c>
      <c r="F838" s="199" t="s">
        <v>697</v>
      </c>
      <c r="H838" s="200">
        <v>-4.18</v>
      </c>
      <c r="I838" s="201"/>
      <c r="L838" s="197"/>
      <c r="M838" s="202"/>
      <c r="N838" s="203"/>
      <c r="O838" s="203"/>
      <c r="P838" s="203"/>
      <c r="Q838" s="203"/>
      <c r="R838" s="203"/>
      <c r="S838" s="203"/>
      <c r="T838" s="204"/>
      <c r="AT838" s="198" t="s">
        <v>156</v>
      </c>
      <c r="AU838" s="198" t="s">
        <v>82</v>
      </c>
      <c r="AV838" s="12" t="s">
        <v>82</v>
      </c>
      <c r="AW838" s="12" t="s">
        <v>35</v>
      </c>
      <c r="AX838" s="12" t="s">
        <v>72</v>
      </c>
      <c r="AY838" s="198" t="s">
        <v>144</v>
      </c>
    </row>
    <row r="839" spans="2:65" s="13" customFormat="1">
      <c r="B839" s="205"/>
      <c r="D839" s="186" t="s">
        <v>156</v>
      </c>
      <c r="E839" s="206" t="s">
        <v>5</v>
      </c>
      <c r="F839" s="207" t="s">
        <v>160</v>
      </c>
      <c r="H839" s="208">
        <v>120.806</v>
      </c>
      <c r="I839" s="209"/>
      <c r="L839" s="205"/>
      <c r="M839" s="210"/>
      <c r="N839" s="211"/>
      <c r="O839" s="211"/>
      <c r="P839" s="211"/>
      <c r="Q839" s="211"/>
      <c r="R839" s="211"/>
      <c r="S839" s="211"/>
      <c r="T839" s="212"/>
      <c r="AT839" s="206" t="s">
        <v>156</v>
      </c>
      <c r="AU839" s="206" t="s">
        <v>82</v>
      </c>
      <c r="AV839" s="13" t="s">
        <v>152</v>
      </c>
      <c r="AW839" s="13" t="s">
        <v>35</v>
      </c>
      <c r="AX839" s="13" t="s">
        <v>80</v>
      </c>
      <c r="AY839" s="206" t="s">
        <v>144</v>
      </c>
    </row>
    <row r="840" spans="2:65" s="1" customFormat="1" ht="38.25" customHeight="1">
      <c r="B840" s="173"/>
      <c r="C840" s="174" t="s">
        <v>698</v>
      </c>
      <c r="D840" s="174" t="s">
        <v>147</v>
      </c>
      <c r="E840" s="175" t="s">
        <v>699</v>
      </c>
      <c r="F840" s="176" t="s">
        <v>700</v>
      </c>
      <c r="G840" s="177" t="s">
        <v>184</v>
      </c>
      <c r="H840" s="178">
        <v>132.87</v>
      </c>
      <c r="I840" s="179"/>
      <c r="J840" s="180">
        <f>ROUND(I840*H840,2)</f>
        <v>0</v>
      </c>
      <c r="K840" s="176" t="s">
        <v>151</v>
      </c>
      <c r="L840" s="41"/>
      <c r="M840" s="181" t="s">
        <v>5</v>
      </c>
      <c r="N840" s="182" t="s">
        <v>43</v>
      </c>
      <c r="O840" s="42"/>
      <c r="P840" s="183">
        <f>O840*H840</f>
        <v>0</v>
      </c>
      <c r="Q840" s="183">
        <v>1.5689999999999999E-2</v>
      </c>
      <c r="R840" s="183">
        <f>Q840*H840</f>
        <v>2.0847302999999999</v>
      </c>
      <c r="S840" s="183">
        <v>0</v>
      </c>
      <c r="T840" s="184">
        <f>S840*H840</f>
        <v>0</v>
      </c>
      <c r="AR840" s="24" t="s">
        <v>278</v>
      </c>
      <c r="AT840" s="24" t="s">
        <v>147</v>
      </c>
      <c r="AU840" s="24" t="s">
        <v>82</v>
      </c>
      <c r="AY840" s="24" t="s">
        <v>144</v>
      </c>
      <c r="BE840" s="185">
        <f>IF(N840="základní",J840,0)</f>
        <v>0</v>
      </c>
      <c r="BF840" s="185">
        <f>IF(N840="snížená",J840,0)</f>
        <v>0</v>
      </c>
      <c r="BG840" s="185">
        <f>IF(N840="zákl. přenesená",J840,0)</f>
        <v>0</v>
      </c>
      <c r="BH840" s="185">
        <f>IF(N840="sníž. přenesená",J840,0)</f>
        <v>0</v>
      </c>
      <c r="BI840" s="185">
        <f>IF(N840="nulová",J840,0)</f>
        <v>0</v>
      </c>
      <c r="BJ840" s="24" t="s">
        <v>80</v>
      </c>
      <c r="BK840" s="185">
        <f>ROUND(I840*H840,2)</f>
        <v>0</v>
      </c>
      <c r="BL840" s="24" t="s">
        <v>278</v>
      </c>
      <c r="BM840" s="24" t="s">
        <v>701</v>
      </c>
    </row>
    <row r="841" spans="2:65" s="1" customFormat="1" ht="54">
      <c r="B841" s="41"/>
      <c r="D841" s="186" t="s">
        <v>154</v>
      </c>
      <c r="F841" s="187" t="s">
        <v>702</v>
      </c>
      <c r="I841" s="188"/>
      <c r="L841" s="41"/>
      <c r="M841" s="189"/>
      <c r="N841" s="42"/>
      <c r="O841" s="42"/>
      <c r="P841" s="42"/>
      <c r="Q841" s="42"/>
      <c r="R841" s="42"/>
      <c r="S841" s="42"/>
      <c r="T841" s="70"/>
      <c r="AT841" s="24" t="s">
        <v>154</v>
      </c>
      <c r="AU841" s="24" t="s">
        <v>82</v>
      </c>
    </row>
    <row r="842" spans="2:65" s="11" customFormat="1">
      <c r="B842" s="190"/>
      <c r="D842" s="186" t="s">
        <v>156</v>
      </c>
      <c r="E842" s="191" t="s">
        <v>5</v>
      </c>
      <c r="F842" s="192" t="s">
        <v>157</v>
      </c>
      <c r="H842" s="191" t="s">
        <v>5</v>
      </c>
      <c r="I842" s="193"/>
      <c r="L842" s="190"/>
      <c r="M842" s="194"/>
      <c r="N842" s="195"/>
      <c r="O842" s="195"/>
      <c r="P842" s="195"/>
      <c r="Q842" s="195"/>
      <c r="R842" s="195"/>
      <c r="S842" s="195"/>
      <c r="T842" s="196"/>
      <c r="AT842" s="191" t="s">
        <v>156</v>
      </c>
      <c r="AU842" s="191" t="s">
        <v>82</v>
      </c>
      <c r="AV842" s="11" t="s">
        <v>80</v>
      </c>
      <c r="AW842" s="11" t="s">
        <v>35</v>
      </c>
      <c r="AX842" s="11" t="s">
        <v>72</v>
      </c>
      <c r="AY842" s="191" t="s">
        <v>144</v>
      </c>
    </row>
    <row r="843" spans="2:65" s="11" customFormat="1">
      <c r="B843" s="190"/>
      <c r="D843" s="186" t="s">
        <v>156</v>
      </c>
      <c r="E843" s="191" t="s">
        <v>5</v>
      </c>
      <c r="F843" s="192" t="s">
        <v>158</v>
      </c>
      <c r="H843" s="191" t="s">
        <v>5</v>
      </c>
      <c r="I843" s="193"/>
      <c r="L843" s="190"/>
      <c r="M843" s="194"/>
      <c r="N843" s="195"/>
      <c r="O843" s="195"/>
      <c r="P843" s="195"/>
      <c r="Q843" s="195"/>
      <c r="R843" s="195"/>
      <c r="S843" s="195"/>
      <c r="T843" s="196"/>
      <c r="AT843" s="191" t="s">
        <v>156</v>
      </c>
      <c r="AU843" s="191" t="s">
        <v>82</v>
      </c>
      <c r="AV843" s="11" t="s">
        <v>80</v>
      </c>
      <c r="AW843" s="11" t="s">
        <v>35</v>
      </c>
      <c r="AX843" s="11" t="s">
        <v>72</v>
      </c>
      <c r="AY843" s="191" t="s">
        <v>144</v>
      </c>
    </row>
    <row r="844" spans="2:65" s="11" customFormat="1">
      <c r="B844" s="190"/>
      <c r="D844" s="186" t="s">
        <v>156</v>
      </c>
      <c r="E844" s="191" t="s">
        <v>5</v>
      </c>
      <c r="F844" s="192" t="s">
        <v>224</v>
      </c>
      <c r="H844" s="191" t="s">
        <v>5</v>
      </c>
      <c r="I844" s="193"/>
      <c r="L844" s="190"/>
      <c r="M844" s="194"/>
      <c r="N844" s="195"/>
      <c r="O844" s="195"/>
      <c r="P844" s="195"/>
      <c r="Q844" s="195"/>
      <c r="R844" s="195"/>
      <c r="S844" s="195"/>
      <c r="T844" s="196"/>
      <c r="AT844" s="191" t="s">
        <v>156</v>
      </c>
      <c r="AU844" s="191" t="s">
        <v>82</v>
      </c>
      <c r="AV844" s="11" t="s">
        <v>80</v>
      </c>
      <c r="AW844" s="11" t="s">
        <v>35</v>
      </c>
      <c r="AX844" s="11" t="s">
        <v>72</v>
      </c>
      <c r="AY844" s="191" t="s">
        <v>144</v>
      </c>
    </row>
    <row r="845" spans="2:65" s="11" customFormat="1">
      <c r="B845" s="190"/>
      <c r="D845" s="186" t="s">
        <v>156</v>
      </c>
      <c r="E845" s="191" t="s">
        <v>5</v>
      </c>
      <c r="F845" s="192" t="s">
        <v>585</v>
      </c>
      <c r="H845" s="191" t="s">
        <v>5</v>
      </c>
      <c r="I845" s="193"/>
      <c r="L845" s="190"/>
      <c r="M845" s="194"/>
      <c r="N845" s="195"/>
      <c r="O845" s="195"/>
      <c r="P845" s="195"/>
      <c r="Q845" s="195"/>
      <c r="R845" s="195"/>
      <c r="S845" s="195"/>
      <c r="T845" s="196"/>
      <c r="AT845" s="191" t="s">
        <v>156</v>
      </c>
      <c r="AU845" s="191" t="s">
        <v>82</v>
      </c>
      <c r="AV845" s="11" t="s">
        <v>80</v>
      </c>
      <c r="AW845" s="11" t="s">
        <v>35</v>
      </c>
      <c r="AX845" s="11" t="s">
        <v>72</v>
      </c>
      <c r="AY845" s="191" t="s">
        <v>144</v>
      </c>
    </row>
    <row r="846" spans="2:65" s="12" customFormat="1">
      <c r="B846" s="197"/>
      <c r="D846" s="186" t="s">
        <v>156</v>
      </c>
      <c r="E846" s="198" t="s">
        <v>5</v>
      </c>
      <c r="F846" s="199" t="s">
        <v>421</v>
      </c>
      <c r="H846" s="200">
        <v>12.91</v>
      </c>
      <c r="I846" s="201"/>
      <c r="L846" s="197"/>
      <c r="M846" s="202"/>
      <c r="N846" s="203"/>
      <c r="O846" s="203"/>
      <c r="P846" s="203"/>
      <c r="Q846" s="203"/>
      <c r="R846" s="203"/>
      <c r="S846" s="203"/>
      <c r="T846" s="204"/>
      <c r="AT846" s="198" t="s">
        <v>156</v>
      </c>
      <c r="AU846" s="198" t="s">
        <v>82</v>
      </c>
      <c r="AV846" s="12" t="s">
        <v>82</v>
      </c>
      <c r="AW846" s="12" t="s">
        <v>35</v>
      </c>
      <c r="AX846" s="12" t="s">
        <v>72</v>
      </c>
      <c r="AY846" s="198" t="s">
        <v>144</v>
      </c>
    </row>
    <row r="847" spans="2:65" s="12" customFormat="1">
      <c r="B847" s="197"/>
      <c r="D847" s="186" t="s">
        <v>156</v>
      </c>
      <c r="E847" s="198" t="s">
        <v>5</v>
      </c>
      <c r="F847" s="199" t="s">
        <v>422</v>
      </c>
      <c r="H847" s="200">
        <v>2.91</v>
      </c>
      <c r="I847" s="201"/>
      <c r="L847" s="197"/>
      <c r="M847" s="202"/>
      <c r="N847" s="203"/>
      <c r="O847" s="203"/>
      <c r="P847" s="203"/>
      <c r="Q847" s="203"/>
      <c r="R847" s="203"/>
      <c r="S847" s="203"/>
      <c r="T847" s="204"/>
      <c r="AT847" s="198" t="s">
        <v>156</v>
      </c>
      <c r="AU847" s="198" t="s">
        <v>82</v>
      </c>
      <c r="AV847" s="12" t="s">
        <v>82</v>
      </c>
      <c r="AW847" s="12" t="s">
        <v>35</v>
      </c>
      <c r="AX847" s="12" t="s">
        <v>72</v>
      </c>
      <c r="AY847" s="198" t="s">
        <v>144</v>
      </c>
    </row>
    <row r="848" spans="2:65" s="12" customFormat="1">
      <c r="B848" s="197"/>
      <c r="D848" s="186" t="s">
        <v>156</v>
      </c>
      <c r="E848" s="198" t="s">
        <v>5</v>
      </c>
      <c r="F848" s="199" t="s">
        <v>423</v>
      </c>
      <c r="H848" s="200">
        <v>1.82</v>
      </c>
      <c r="I848" s="201"/>
      <c r="L848" s="197"/>
      <c r="M848" s="202"/>
      <c r="N848" s="203"/>
      <c r="O848" s="203"/>
      <c r="P848" s="203"/>
      <c r="Q848" s="203"/>
      <c r="R848" s="203"/>
      <c r="S848" s="203"/>
      <c r="T848" s="204"/>
      <c r="AT848" s="198" t="s">
        <v>156</v>
      </c>
      <c r="AU848" s="198" t="s">
        <v>82</v>
      </c>
      <c r="AV848" s="12" t="s">
        <v>82</v>
      </c>
      <c r="AW848" s="12" t="s">
        <v>35</v>
      </c>
      <c r="AX848" s="12" t="s">
        <v>72</v>
      </c>
      <c r="AY848" s="198" t="s">
        <v>144</v>
      </c>
    </row>
    <row r="849" spans="2:65" s="12" customFormat="1">
      <c r="B849" s="197"/>
      <c r="D849" s="186" t="s">
        <v>156</v>
      </c>
      <c r="E849" s="198" t="s">
        <v>5</v>
      </c>
      <c r="F849" s="199" t="s">
        <v>424</v>
      </c>
      <c r="H849" s="200">
        <v>1.49</v>
      </c>
      <c r="I849" s="201"/>
      <c r="L849" s="197"/>
      <c r="M849" s="202"/>
      <c r="N849" s="203"/>
      <c r="O849" s="203"/>
      <c r="P849" s="203"/>
      <c r="Q849" s="203"/>
      <c r="R849" s="203"/>
      <c r="S849" s="203"/>
      <c r="T849" s="204"/>
      <c r="AT849" s="198" t="s">
        <v>156</v>
      </c>
      <c r="AU849" s="198" t="s">
        <v>82</v>
      </c>
      <c r="AV849" s="12" t="s">
        <v>82</v>
      </c>
      <c r="AW849" s="12" t="s">
        <v>35</v>
      </c>
      <c r="AX849" s="12" t="s">
        <v>72</v>
      </c>
      <c r="AY849" s="198" t="s">
        <v>144</v>
      </c>
    </row>
    <row r="850" spans="2:65" s="12" customFormat="1">
      <c r="B850" s="197"/>
      <c r="D850" s="186" t="s">
        <v>156</v>
      </c>
      <c r="E850" s="198" t="s">
        <v>5</v>
      </c>
      <c r="F850" s="199" t="s">
        <v>425</v>
      </c>
      <c r="H850" s="200">
        <v>1.49</v>
      </c>
      <c r="I850" s="201"/>
      <c r="L850" s="197"/>
      <c r="M850" s="202"/>
      <c r="N850" s="203"/>
      <c r="O850" s="203"/>
      <c r="P850" s="203"/>
      <c r="Q850" s="203"/>
      <c r="R850" s="203"/>
      <c r="S850" s="203"/>
      <c r="T850" s="204"/>
      <c r="AT850" s="198" t="s">
        <v>156</v>
      </c>
      <c r="AU850" s="198" t="s">
        <v>82</v>
      </c>
      <c r="AV850" s="12" t="s">
        <v>82</v>
      </c>
      <c r="AW850" s="12" t="s">
        <v>35</v>
      </c>
      <c r="AX850" s="12" t="s">
        <v>72</v>
      </c>
      <c r="AY850" s="198" t="s">
        <v>144</v>
      </c>
    </row>
    <row r="851" spans="2:65" s="12" customFormat="1">
      <c r="B851" s="197"/>
      <c r="D851" s="186" t="s">
        <v>156</v>
      </c>
      <c r="E851" s="198" t="s">
        <v>5</v>
      </c>
      <c r="F851" s="199" t="s">
        <v>426</v>
      </c>
      <c r="H851" s="200">
        <v>1.49</v>
      </c>
      <c r="I851" s="201"/>
      <c r="L851" s="197"/>
      <c r="M851" s="202"/>
      <c r="N851" s="203"/>
      <c r="O851" s="203"/>
      <c r="P851" s="203"/>
      <c r="Q851" s="203"/>
      <c r="R851" s="203"/>
      <c r="S851" s="203"/>
      <c r="T851" s="204"/>
      <c r="AT851" s="198" t="s">
        <v>156</v>
      </c>
      <c r="AU851" s="198" t="s">
        <v>82</v>
      </c>
      <c r="AV851" s="12" t="s">
        <v>82</v>
      </c>
      <c r="AW851" s="12" t="s">
        <v>35</v>
      </c>
      <c r="AX851" s="12" t="s">
        <v>72</v>
      </c>
      <c r="AY851" s="198" t="s">
        <v>144</v>
      </c>
    </row>
    <row r="852" spans="2:65" s="12" customFormat="1">
      <c r="B852" s="197"/>
      <c r="D852" s="186" t="s">
        <v>156</v>
      </c>
      <c r="E852" s="198" t="s">
        <v>5</v>
      </c>
      <c r="F852" s="199" t="s">
        <v>586</v>
      </c>
      <c r="H852" s="200">
        <v>110.76</v>
      </c>
      <c r="I852" s="201"/>
      <c r="L852" s="197"/>
      <c r="M852" s="202"/>
      <c r="N852" s="203"/>
      <c r="O852" s="203"/>
      <c r="P852" s="203"/>
      <c r="Q852" s="203"/>
      <c r="R852" s="203"/>
      <c r="S852" s="203"/>
      <c r="T852" s="204"/>
      <c r="AT852" s="198" t="s">
        <v>156</v>
      </c>
      <c r="AU852" s="198" t="s">
        <v>82</v>
      </c>
      <c r="AV852" s="12" t="s">
        <v>82</v>
      </c>
      <c r="AW852" s="12" t="s">
        <v>35</v>
      </c>
      <c r="AX852" s="12" t="s">
        <v>72</v>
      </c>
      <c r="AY852" s="198" t="s">
        <v>144</v>
      </c>
    </row>
    <row r="853" spans="2:65" s="12" customFormat="1">
      <c r="B853" s="197"/>
      <c r="D853" s="186" t="s">
        <v>156</v>
      </c>
      <c r="E853" s="198" t="s">
        <v>5</v>
      </c>
      <c r="F853" s="199" t="s">
        <v>5</v>
      </c>
      <c r="H853" s="200">
        <v>0</v>
      </c>
      <c r="I853" s="201"/>
      <c r="L853" s="197"/>
      <c r="M853" s="202"/>
      <c r="N853" s="203"/>
      <c r="O853" s="203"/>
      <c r="P853" s="203"/>
      <c r="Q853" s="203"/>
      <c r="R853" s="203"/>
      <c r="S853" s="203"/>
      <c r="T853" s="204"/>
      <c r="AT853" s="198" t="s">
        <v>156</v>
      </c>
      <c r="AU853" s="198" t="s">
        <v>82</v>
      </c>
      <c r="AV853" s="12" t="s">
        <v>82</v>
      </c>
      <c r="AW853" s="12" t="s">
        <v>35</v>
      </c>
      <c r="AX853" s="12" t="s">
        <v>72</v>
      </c>
      <c r="AY853" s="198" t="s">
        <v>144</v>
      </c>
    </row>
    <row r="854" spans="2:65" s="13" customFormat="1">
      <c r="B854" s="205"/>
      <c r="D854" s="186" t="s">
        <v>156</v>
      </c>
      <c r="E854" s="206" t="s">
        <v>5</v>
      </c>
      <c r="F854" s="207" t="s">
        <v>160</v>
      </c>
      <c r="H854" s="208">
        <v>132.87</v>
      </c>
      <c r="I854" s="209"/>
      <c r="L854" s="205"/>
      <c r="M854" s="210"/>
      <c r="N854" s="211"/>
      <c r="O854" s="211"/>
      <c r="P854" s="211"/>
      <c r="Q854" s="211"/>
      <c r="R854" s="211"/>
      <c r="S854" s="211"/>
      <c r="T854" s="212"/>
      <c r="AT854" s="206" t="s">
        <v>156</v>
      </c>
      <c r="AU854" s="206" t="s">
        <v>82</v>
      </c>
      <c r="AV854" s="13" t="s">
        <v>152</v>
      </c>
      <c r="AW854" s="13" t="s">
        <v>35</v>
      </c>
      <c r="AX854" s="13" t="s">
        <v>80</v>
      </c>
      <c r="AY854" s="206" t="s">
        <v>144</v>
      </c>
    </row>
    <row r="855" spans="2:65" s="1" customFormat="1" ht="51" customHeight="1">
      <c r="B855" s="173"/>
      <c r="C855" s="174" t="s">
        <v>703</v>
      </c>
      <c r="D855" s="174" t="s">
        <v>147</v>
      </c>
      <c r="E855" s="175" t="s">
        <v>704</v>
      </c>
      <c r="F855" s="176" t="s">
        <v>705</v>
      </c>
      <c r="G855" s="177" t="s">
        <v>199</v>
      </c>
      <c r="H855" s="178">
        <v>14.64</v>
      </c>
      <c r="I855" s="179"/>
      <c r="J855" s="180">
        <f>ROUND(I855*H855,2)</f>
        <v>0</v>
      </c>
      <c r="K855" s="176" t="s">
        <v>151</v>
      </c>
      <c r="L855" s="41"/>
      <c r="M855" s="181" t="s">
        <v>5</v>
      </c>
      <c r="N855" s="182" t="s">
        <v>43</v>
      </c>
      <c r="O855" s="42"/>
      <c r="P855" s="183">
        <f>O855*H855</f>
        <v>0</v>
      </c>
      <c r="Q855" s="183">
        <v>0</v>
      </c>
      <c r="R855" s="183">
        <f>Q855*H855</f>
        <v>0</v>
      </c>
      <c r="S855" s="183">
        <v>0</v>
      </c>
      <c r="T855" s="184">
        <f>S855*H855</f>
        <v>0</v>
      </c>
      <c r="AR855" s="24" t="s">
        <v>278</v>
      </c>
      <c r="AT855" s="24" t="s">
        <v>147</v>
      </c>
      <c r="AU855" s="24" t="s">
        <v>82</v>
      </c>
      <c r="AY855" s="24" t="s">
        <v>144</v>
      </c>
      <c r="BE855" s="185">
        <f>IF(N855="základní",J855,0)</f>
        <v>0</v>
      </c>
      <c r="BF855" s="185">
        <f>IF(N855="snížená",J855,0)</f>
        <v>0</v>
      </c>
      <c r="BG855" s="185">
        <f>IF(N855="zákl. přenesená",J855,0)</f>
        <v>0</v>
      </c>
      <c r="BH855" s="185">
        <f>IF(N855="sníž. přenesená",J855,0)</f>
        <v>0</v>
      </c>
      <c r="BI855" s="185">
        <f>IF(N855="nulová",J855,0)</f>
        <v>0</v>
      </c>
      <c r="BJ855" s="24" t="s">
        <v>80</v>
      </c>
      <c r="BK855" s="185">
        <f>ROUND(I855*H855,2)</f>
        <v>0</v>
      </c>
      <c r="BL855" s="24" t="s">
        <v>278</v>
      </c>
      <c r="BM855" s="24" t="s">
        <v>706</v>
      </c>
    </row>
    <row r="856" spans="2:65" s="1" customFormat="1" ht="121.5">
      <c r="B856" s="41"/>
      <c r="D856" s="186" t="s">
        <v>154</v>
      </c>
      <c r="F856" s="187" t="s">
        <v>707</v>
      </c>
      <c r="I856" s="188"/>
      <c r="L856" s="41"/>
      <c r="M856" s="189"/>
      <c r="N856" s="42"/>
      <c r="O856" s="42"/>
      <c r="P856" s="42"/>
      <c r="Q856" s="42"/>
      <c r="R856" s="42"/>
      <c r="S856" s="42"/>
      <c r="T856" s="70"/>
      <c r="AT856" s="24" t="s">
        <v>154</v>
      </c>
      <c r="AU856" s="24" t="s">
        <v>82</v>
      </c>
    </row>
    <row r="857" spans="2:65" s="1" customFormat="1" ht="38.25" customHeight="1">
      <c r="B857" s="173"/>
      <c r="C857" s="174" t="s">
        <v>708</v>
      </c>
      <c r="D857" s="174" t="s">
        <v>147</v>
      </c>
      <c r="E857" s="175" t="s">
        <v>709</v>
      </c>
      <c r="F857" s="176" t="s">
        <v>710</v>
      </c>
      <c r="G857" s="177" t="s">
        <v>199</v>
      </c>
      <c r="H857" s="178">
        <v>14.64</v>
      </c>
      <c r="I857" s="179"/>
      <c r="J857" s="180">
        <f>ROUND(I857*H857,2)</f>
        <v>0</v>
      </c>
      <c r="K857" s="176" t="s">
        <v>151</v>
      </c>
      <c r="L857" s="41"/>
      <c r="M857" s="181" t="s">
        <v>5</v>
      </c>
      <c r="N857" s="182" t="s">
        <v>43</v>
      </c>
      <c r="O857" s="42"/>
      <c r="P857" s="183">
        <f>O857*H857</f>
        <v>0</v>
      </c>
      <c r="Q857" s="183">
        <v>0</v>
      </c>
      <c r="R857" s="183">
        <f>Q857*H857</f>
        <v>0</v>
      </c>
      <c r="S857" s="183">
        <v>0</v>
      </c>
      <c r="T857" s="184">
        <f>S857*H857</f>
        <v>0</v>
      </c>
      <c r="AR857" s="24" t="s">
        <v>278</v>
      </c>
      <c r="AT857" s="24" t="s">
        <v>147</v>
      </c>
      <c r="AU857" s="24" t="s">
        <v>82</v>
      </c>
      <c r="AY857" s="24" t="s">
        <v>144</v>
      </c>
      <c r="BE857" s="185">
        <f>IF(N857="základní",J857,0)</f>
        <v>0</v>
      </c>
      <c r="BF857" s="185">
        <f>IF(N857="snížená",J857,0)</f>
        <v>0</v>
      </c>
      <c r="BG857" s="185">
        <f>IF(N857="zákl. přenesená",J857,0)</f>
        <v>0</v>
      </c>
      <c r="BH857" s="185">
        <f>IF(N857="sníž. přenesená",J857,0)</f>
        <v>0</v>
      </c>
      <c r="BI857" s="185">
        <f>IF(N857="nulová",J857,0)</f>
        <v>0</v>
      </c>
      <c r="BJ857" s="24" t="s">
        <v>80</v>
      </c>
      <c r="BK857" s="185">
        <f>ROUND(I857*H857,2)</f>
        <v>0</v>
      </c>
      <c r="BL857" s="24" t="s">
        <v>278</v>
      </c>
      <c r="BM857" s="24" t="s">
        <v>711</v>
      </c>
    </row>
    <row r="858" spans="2:65" s="1" customFormat="1" ht="121.5">
      <c r="B858" s="41"/>
      <c r="D858" s="186" t="s">
        <v>154</v>
      </c>
      <c r="F858" s="187" t="s">
        <v>707</v>
      </c>
      <c r="I858" s="188"/>
      <c r="L858" s="41"/>
      <c r="M858" s="189"/>
      <c r="N858" s="42"/>
      <c r="O858" s="42"/>
      <c r="P858" s="42"/>
      <c r="Q858" s="42"/>
      <c r="R858" s="42"/>
      <c r="S858" s="42"/>
      <c r="T858" s="70"/>
      <c r="AT858" s="24" t="s">
        <v>154</v>
      </c>
      <c r="AU858" s="24" t="s">
        <v>82</v>
      </c>
    </row>
    <row r="859" spans="2:65" s="10" customFormat="1" ht="29.85" customHeight="1">
      <c r="B859" s="160"/>
      <c r="D859" s="161" t="s">
        <v>71</v>
      </c>
      <c r="E859" s="171" t="s">
        <v>712</v>
      </c>
      <c r="F859" s="171" t="s">
        <v>713</v>
      </c>
      <c r="I859" s="163"/>
      <c r="J859" s="172">
        <f>BK859</f>
        <v>0</v>
      </c>
      <c r="L859" s="160"/>
      <c r="M859" s="165"/>
      <c r="N859" s="166"/>
      <c r="O859" s="166"/>
      <c r="P859" s="167">
        <f>SUM(P860:P967)</f>
        <v>0</v>
      </c>
      <c r="Q859" s="166"/>
      <c r="R859" s="167">
        <f>SUM(R860:R967)</f>
        <v>13.567021999999998</v>
      </c>
      <c r="S859" s="166"/>
      <c r="T859" s="168">
        <f>SUM(T860:T967)</f>
        <v>0.26017580000000001</v>
      </c>
      <c r="AR859" s="161" t="s">
        <v>82</v>
      </c>
      <c r="AT859" s="169" t="s">
        <v>71</v>
      </c>
      <c r="AU859" s="169" t="s">
        <v>80</v>
      </c>
      <c r="AY859" s="161" t="s">
        <v>144</v>
      </c>
      <c r="BK859" s="170">
        <f>SUM(BK860:BK967)</f>
        <v>0</v>
      </c>
    </row>
    <row r="860" spans="2:65" s="1" customFormat="1" ht="25.5" customHeight="1">
      <c r="B860" s="173"/>
      <c r="C860" s="174" t="s">
        <v>714</v>
      </c>
      <c r="D860" s="174" t="s">
        <v>147</v>
      </c>
      <c r="E860" s="175" t="s">
        <v>715</v>
      </c>
      <c r="F860" s="176" t="s">
        <v>716</v>
      </c>
      <c r="G860" s="177" t="s">
        <v>184</v>
      </c>
      <c r="H860" s="178">
        <v>809.5</v>
      </c>
      <c r="I860" s="179"/>
      <c r="J860" s="180">
        <f>ROUND(I860*H860,2)</f>
        <v>0</v>
      </c>
      <c r="K860" s="176" t="s">
        <v>151</v>
      </c>
      <c r="L860" s="41"/>
      <c r="M860" s="181" t="s">
        <v>5</v>
      </c>
      <c r="N860" s="182" t="s">
        <v>43</v>
      </c>
      <c r="O860" s="42"/>
      <c r="P860" s="183">
        <f>O860*H860</f>
        <v>0</v>
      </c>
      <c r="Q860" s="183">
        <v>0</v>
      </c>
      <c r="R860" s="183">
        <f>Q860*H860</f>
        <v>0</v>
      </c>
      <c r="S860" s="183">
        <v>0</v>
      </c>
      <c r="T860" s="184">
        <f>S860*H860</f>
        <v>0</v>
      </c>
      <c r="AR860" s="24" t="s">
        <v>152</v>
      </c>
      <c r="AT860" s="24" t="s">
        <v>147</v>
      </c>
      <c r="AU860" s="24" t="s">
        <v>82</v>
      </c>
      <c r="AY860" s="24" t="s">
        <v>144</v>
      </c>
      <c r="BE860" s="185">
        <f>IF(N860="základní",J860,0)</f>
        <v>0</v>
      </c>
      <c r="BF860" s="185">
        <f>IF(N860="snížená",J860,0)</f>
        <v>0</v>
      </c>
      <c r="BG860" s="185">
        <f>IF(N860="zákl. přenesená",J860,0)</f>
        <v>0</v>
      </c>
      <c r="BH860" s="185">
        <f>IF(N860="sníž. přenesená",J860,0)</f>
        <v>0</v>
      </c>
      <c r="BI860" s="185">
        <f>IF(N860="nulová",J860,0)</f>
        <v>0</v>
      </c>
      <c r="BJ860" s="24" t="s">
        <v>80</v>
      </c>
      <c r="BK860" s="185">
        <f>ROUND(I860*H860,2)</f>
        <v>0</v>
      </c>
      <c r="BL860" s="24" t="s">
        <v>152</v>
      </c>
      <c r="BM860" s="24" t="s">
        <v>717</v>
      </c>
    </row>
    <row r="861" spans="2:65" s="11" customFormat="1">
      <c r="B861" s="190"/>
      <c r="D861" s="186" t="s">
        <v>156</v>
      </c>
      <c r="E861" s="191" t="s">
        <v>5</v>
      </c>
      <c r="F861" s="192" t="s">
        <v>157</v>
      </c>
      <c r="H861" s="191" t="s">
        <v>5</v>
      </c>
      <c r="I861" s="193"/>
      <c r="L861" s="190"/>
      <c r="M861" s="194"/>
      <c r="N861" s="195"/>
      <c r="O861" s="195"/>
      <c r="P861" s="195"/>
      <c r="Q861" s="195"/>
      <c r="R861" s="195"/>
      <c r="S861" s="195"/>
      <c r="T861" s="196"/>
      <c r="AT861" s="191" t="s">
        <v>156</v>
      </c>
      <c r="AU861" s="191" t="s">
        <v>82</v>
      </c>
      <c r="AV861" s="11" t="s">
        <v>80</v>
      </c>
      <c r="AW861" s="11" t="s">
        <v>35</v>
      </c>
      <c r="AX861" s="11" t="s">
        <v>72</v>
      </c>
      <c r="AY861" s="191" t="s">
        <v>144</v>
      </c>
    </row>
    <row r="862" spans="2:65" s="11" customFormat="1">
      <c r="B862" s="190"/>
      <c r="D862" s="186" t="s">
        <v>156</v>
      </c>
      <c r="E862" s="191" t="s">
        <v>5</v>
      </c>
      <c r="F862" s="192" t="s">
        <v>223</v>
      </c>
      <c r="H862" s="191" t="s">
        <v>5</v>
      </c>
      <c r="I862" s="193"/>
      <c r="L862" s="190"/>
      <c r="M862" s="194"/>
      <c r="N862" s="195"/>
      <c r="O862" s="195"/>
      <c r="P862" s="195"/>
      <c r="Q862" s="195"/>
      <c r="R862" s="195"/>
      <c r="S862" s="195"/>
      <c r="T862" s="196"/>
      <c r="AT862" s="191" t="s">
        <v>156</v>
      </c>
      <c r="AU862" s="191" t="s">
        <v>82</v>
      </c>
      <c r="AV862" s="11" t="s">
        <v>80</v>
      </c>
      <c r="AW862" s="11" t="s">
        <v>35</v>
      </c>
      <c r="AX862" s="11" t="s">
        <v>72</v>
      </c>
      <c r="AY862" s="191" t="s">
        <v>144</v>
      </c>
    </row>
    <row r="863" spans="2:65" s="11" customFormat="1">
      <c r="B863" s="190"/>
      <c r="D863" s="186" t="s">
        <v>156</v>
      </c>
      <c r="E863" s="191" t="s">
        <v>5</v>
      </c>
      <c r="F863" s="192" t="s">
        <v>224</v>
      </c>
      <c r="H863" s="191" t="s">
        <v>5</v>
      </c>
      <c r="I863" s="193"/>
      <c r="L863" s="190"/>
      <c r="M863" s="194"/>
      <c r="N863" s="195"/>
      <c r="O863" s="195"/>
      <c r="P863" s="195"/>
      <c r="Q863" s="195"/>
      <c r="R863" s="195"/>
      <c r="S863" s="195"/>
      <c r="T863" s="196"/>
      <c r="AT863" s="191" t="s">
        <v>156</v>
      </c>
      <c r="AU863" s="191" t="s">
        <v>82</v>
      </c>
      <c r="AV863" s="11" t="s">
        <v>80</v>
      </c>
      <c r="AW863" s="11" t="s">
        <v>35</v>
      </c>
      <c r="AX863" s="11" t="s">
        <v>72</v>
      </c>
      <c r="AY863" s="191" t="s">
        <v>144</v>
      </c>
    </row>
    <row r="864" spans="2:65" s="11" customFormat="1">
      <c r="B864" s="190"/>
      <c r="D864" s="186" t="s">
        <v>156</v>
      </c>
      <c r="E864" s="191" t="s">
        <v>5</v>
      </c>
      <c r="F864" s="192" t="s">
        <v>225</v>
      </c>
      <c r="H864" s="191" t="s">
        <v>5</v>
      </c>
      <c r="I864" s="193"/>
      <c r="L864" s="190"/>
      <c r="M864" s="194"/>
      <c r="N864" s="195"/>
      <c r="O864" s="195"/>
      <c r="P864" s="195"/>
      <c r="Q864" s="195"/>
      <c r="R864" s="195"/>
      <c r="S864" s="195"/>
      <c r="T864" s="196"/>
      <c r="AT864" s="191" t="s">
        <v>156</v>
      </c>
      <c r="AU864" s="191" t="s">
        <v>82</v>
      </c>
      <c r="AV864" s="11" t="s">
        <v>80</v>
      </c>
      <c r="AW864" s="11" t="s">
        <v>35</v>
      </c>
      <c r="AX864" s="11" t="s">
        <v>72</v>
      </c>
      <c r="AY864" s="191" t="s">
        <v>144</v>
      </c>
    </row>
    <row r="865" spans="2:65" s="12" customFormat="1">
      <c r="B865" s="197"/>
      <c r="D865" s="186" t="s">
        <v>156</v>
      </c>
      <c r="E865" s="198" t="s">
        <v>5</v>
      </c>
      <c r="F865" s="199" t="s">
        <v>718</v>
      </c>
      <c r="H865" s="200">
        <v>809.5</v>
      </c>
      <c r="I865" s="201"/>
      <c r="L865" s="197"/>
      <c r="M865" s="202"/>
      <c r="N865" s="203"/>
      <c r="O865" s="203"/>
      <c r="P865" s="203"/>
      <c r="Q865" s="203"/>
      <c r="R865" s="203"/>
      <c r="S865" s="203"/>
      <c r="T865" s="204"/>
      <c r="AT865" s="198" t="s">
        <v>156</v>
      </c>
      <c r="AU865" s="198" t="s">
        <v>82</v>
      </c>
      <c r="AV865" s="12" t="s">
        <v>82</v>
      </c>
      <c r="AW865" s="12" t="s">
        <v>35</v>
      </c>
      <c r="AX865" s="12" t="s">
        <v>72</v>
      </c>
      <c r="AY865" s="198" t="s">
        <v>144</v>
      </c>
    </row>
    <row r="866" spans="2:65" s="13" customFormat="1">
      <c r="B866" s="205"/>
      <c r="D866" s="186" t="s">
        <v>156</v>
      </c>
      <c r="E866" s="206" t="s">
        <v>5</v>
      </c>
      <c r="F866" s="207" t="s">
        <v>160</v>
      </c>
      <c r="H866" s="208">
        <v>809.5</v>
      </c>
      <c r="I866" s="209"/>
      <c r="L866" s="205"/>
      <c r="M866" s="210"/>
      <c r="N866" s="211"/>
      <c r="O866" s="211"/>
      <c r="P866" s="211"/>
      <c r="Q866" s="211"/>
      <c r="R866" s="211"/>
      <c r="S866" s="211"/>
      <c r="T866" s="212"/>
      <c r="AT866" s="206" t="s">
        <v>156</v>
      </c>
      <c r="AU866" s="206" t="s">
        <v>82</v>
      </c>
      <c r="AV866" s="13" t="s">
        <v>152</v>
      </c>
      <c r="AW866" s="13" t="s">
        <v>35</v>
      </c>
      <c r="AX866" s="13" t="s">
        <v>80</v>
      </c>
      <c r="AY866" s="206" t="s">
        <v>144</v>
      </c>
    </row>
    <row r="867" spans="2:65" s="1" customFormat="1" ht="25.5" customHeight="1">
      <c r="B867" s="173"/>
      <c r="C867" s="213" t="s">
        <v>719</v>
      </c>
      <c r="D867" s="213" t="s">
        <v>212</v>
      </c>
      <c r="E867" s="214" t="s">
        <v>720</v>
      </c>
      <c r="F867" s="215" t="s">
        <v>721</v>
      </c>
      <c r="G867" s="216" t="s">
        <v>184</v>
      </c>
      <c r="H867" s="217">
        <v>820</v>
      </c>
      <c r="I867" s="218"/>
      <c r="J867" s="219">
        <f>ROUND(I867*H867,2)</f>
        <v>0</v>
      </c>
      <c r="K867" s="215" t="s">
        <v>151</v>
      </c>
      <c r="L867" s="220"/>
      <c r="M867" s="221" t="s">
        <v>5</v>
      </c>
      <c r="N867" s="222" t="s">
        <v>43</v>
      </c>
      <c r="O867" s="42"/>
      <c r="P867" s="183">
        <f>O867*H867</f>
        <v>0</v>
      </c>
      <c r="Q867" s="183">
        <v>1.4999999999999999E-2</v>
      </c>
      <c r="R867" s="183">
        <f>Q867*H867</f>
        <v>12.299999999999999</v>
      </c>
      <c r="S867" s="183">
        <v>0</v>
      </c>
      <c r="T867" s="184">
        <f>S867*H867</f>
        <v>0</v>
      </c>
      <c r="AR867" s="24" t="s">
        <v>192</v>
      </c>
      <c r="AT867" s="24" t="s">
        <v>212</v>
      </c>
      <c r="AU867" s="24" t="s">
        <v>82</v>
      </c>
      <c r="AY867" s="24" t="s">
        <v>144</v>
      </c>
      <c r="BE867" s="185">
        <f>IF(N867="základní",J867,0)</f>
        <v>0</v>
      </c>
      <c r="BF867" s="185">
        <f>IF(N867="snížená",J867,0)</f>
        <v>0</v>
      </c>
      <c r="BG867" s="185">
        <f>IF(N867="zákl. přenesená",J867,0)</f>
        <v>0</v>
      </c>
      <c r="BH867" s="185">
        <f>IF(N867="sníž. přenesená",J867,0)</f>
        <v>0</v>
      </c>
      <c r="BI867" s="185">
        <f>IF(N867="nulová",J867,0)</f>
        <v>0</v>
      </c>
      <c r="BJ867" s="24" t="s">
        <v>80</v>
      </c>
      <c r="BK867" s="185">
        <f>ROUND(I867*H867,2)</f>
        <v>0</v>
      </c>
      <c r="BL867" s="24" t="s">
        <v>152</v>
      </c>
      <c r="BM867" s="24" t="s">
        <v>722</v>
      </c>
    </row>
    <row r="868" spans="2:65" s="1" customFormat="1" ht="25.5" customHeight="1">
      <c r="B868" s="173"/>
      <c r="C868" s="213" t="s">
        <v>723</v>
      </c>
      <c r="D868" s="213" t="s">
        <v>212</v>
      </c>
      <c r="E868" s="214" t="s">
        <v>724</v>
      </c>
      <c r="F868" s="215" t="s">
        <v>725</v>
      </c>
      <c r="G868" s="216" t="s">
        <v>726</v>
      </c>
      <c r="H868" s="217">
        <v>2000</v>
      </c>
      <c r="I868" s="218"/>
      <c r="J868" s="219">
        <f>ROUND(I868*H868,2)</f>
        <v>0</v>
      </c>
      <c r="K868" s="215" t="s">
        <v>5</v>
      </c>
      <c r="L868" s="220"/>
      <c r="M868" s="221" t="s">
        <v>5</v>
      </c>
      <c r="N868" s="222" t="s">
        <v>43</v>
      </c>
      <c r="O868" s="42"/>
      <c r="P868" s="183">
        <f>O868*H868</f>
        <v>0</v>
      </c>
      <c r="Q868" s="183">
        <v>0</v>
      </c>
      <c r="R868" s="183">
        <f>Q868*H868</f>
        <v>0</v>
      </c>
      <c r="S868" s="183">
        <v>0</v>
      </c>
      <c r="T868" s="184">
        <f>S868*H868</f>
        <v>0</v>
      </c>
      <c r="AR868" s="24" t="s">
        <v>192</v>
      </c>
      <c r="AT868" s="24" t="s">
        <v>212</v>
      </c>
      <c r="AU868" s="24" t="s">
        <v>82</v>
      </c>
      <c r="AY868" s="24" t="s">
        <v>144</v>
      </c>
      <c r="BE868" s="185">
        <f>IF(N868="základní",J868,0)</f>
        <v>0</v>
      </c>
      <c r="BF868" s="185">
        <f>IF(N868="snížená",J868,0)</f>
        <v>0</v>
      </c>
      <c r="BG868" s="185">
        <f>IF(N868="zákl. přenesená",J868,0)</f>
        <v>0</v>
      </c>
      <c r="BH868" s="185">
        <f>IF(N868="sníž. přenesená",J868,0)</f>
        <v>0</v>
      </c>
      <c r="BI868" s="185">
        <f>IF(N868="nulová",J868,0)</f>
        <v>0</v>
      </c>
      <c r="BJ868" s="24" t="s">
        <v>80</v>
      </c>
      <c r="BK868" s="185">
        <f>ROUND(I868*H868,2)</f>
        <v>0</v>
      </c>
      <c r="BL868" s="24" t="s">
        <v>152</v>
      </c>
      <c r="BM868" s="24" t="s">
        <v>727</v>
      </c>
    </row>
    <row r="869" spans="2:65" s="1" customFormat="1" ht="16.5" customHeight="1">
      <c r="B869" s="173"/>
      <c r="C869" s="174" t="s">
        <v>728</v>
      </c>
      <c r="D869" s="174" t="s">
        <v>147</v>
      </c>
      <c r="E869" s="175" t="s">
        <v>729</v>
      </c>
      <c r="F869" s="176" t="s">
        <v>730</v>
      </c>
      <c r="G869" s="177" t="s">
        <v>292</v>
      </c>
      <c r="H869" s="178">
        <v>32.380000000000003</v>
      </c>
      <c r="I869" s="179"/>
      <c r="J869" s="180">
        <f>ROUND(I869*H869,2)</f>
        <v>0</v>
      </c>
      <c r="K869" s="176" t="s">
        <v>151</v>
      </c>
      <c r="L869" s="41"/>
      <c r="M869" s="181" t="s">
        <v>5</v>
      </c>
      <c r="N869" s="182" t="s">
        <v>43</v>
      </c>
      <c r="O869" s="42"/>
      <c r="P869" s="183">
        <f>O869*H869</f>
        <v>0</v>
      </c>
      <c r="Q869" s="183">
        <v>0</v>
      </c>
      <c r="R869" s="183">
        <f>Q869*H869</f>
        <v>0</v>
      </c>
      <c r="S869" s="183">
        <v>1.8699999999999999E-3</v>
      </c>
      <c r="T869" s="184">
        <f>S869*H869</f>
        <v>6.0550600000000003E-2</v>
      </c>
      <c r="AR869" s="24" t="s">
        <v>278</v>
      </c>
      <c r="AT869" s="24" t="s">
        <v>147</v>
      </c>
      <c r="AU869" s="24" t="s">
        <v>82</v>
      </c>
      <c r="AY869" s="24" t="s">
        <v>144</v>
      </c>
      <c r="BE869" s="185">
        <f>IF(N869="základní",J869,0)</f>
        <v>0</v>
      </c>
      <c r="BF869" s="185">
        <f>IF(N869="snížená",J869,0)</f>
        <v>0</v>
      </c>
      <c r="BG869" s="185">
        <f>IF(N869="zákl. přenesená",J869,0)</f>
        <v>0</v>
      </c>
      <c r="BH869" s="185">
        <f>IF(N869="sníž. přenesená",J869,0)</f>
        <v>0</v>
      </c>
      <c r="BI869" s="185">
        <f>IF(N869="nulová",J869,0)</f>
        <v>0</v>
      </c>
      <c r="BJ869" s="24" t="s">
        <v>80</v>
      </c>
      <c r="BK869" s="185">
        <f>ROUND(I869*H869,2)</f>
        <v>0</v>
      </c>
      <c r="BL869" s="24" t="s">
        <v>278</v>
      </c>
      <c r="BM869" s="24" t="s">
        <v>731</v>
      </c>
    </row>
    <row r="870" spans="2:65" s="11" customFormat="1">
      <c r="B870" s="190"/>
      <c r="D870" s="186" t="s">
        <v>156</v>
      </c>
      <c r="E870" s="191" t="s">
        <v>5</v>
      </c>
      <c r="F870" s="192" t="s">
        <v>157</v>
      </c>
      <c r="H870" s="191" t="s">
        <v>5</v>
      </c>
      <c r="I870" s="193"/>
      <c r="L870" s="190"/>
      <c r="M870" s="194"/>
      <c r="N870" s="195"/>
      <c r="O870" s="195"/>
      <c r="P870" s="195"/>
      <c r="Q870" s="195"/>
      <c r="R870" s="195"/>
      <c r="S870" s="195"/>
      <c r="T870" s="196"/>
      <c r="AT870" s="191" t="s">
        <v>156</v>
      </c>
      <c r="AU870" s="191" t="s">
        <v>82</v>
      </c>
      <c r="AV870" s="11" t="s">
        <v>80</v>
      </c>
      <c r="AW870" s="11" t="s">
        <v>35</v>
      </c>
      <c r="AX870" s="11" t="s">
        <v>72</v>
      </c>
      <c r="AY870" s="191" t="s">
        <v>144</v>
      </c>
    </row>
    <row r="871" spans="2:65" s="11" customFormat="1">
      <c r="B871" s="190"/>
      <c r="D871" s="186" t="s">
        <v>156</v>
      </c>
      <c r="E871" s="191" t="s">
        <v>5</v>
      </c>
      <c r="F871" s="192" t="s">
        <v>223</v>
      </c>
      <c r="H871" s="191" t="s">
        <v>5</v>
      </c>
      <c r="I871" s="193"/>
      <c r="L871" s="190"/>
      <c r="M871" s="194"/>
      <c r="N871" s="195"/>
      <c r="O871" s="195"/>
      <c r="P871" s="195"/>
      <c r="Q871" s="195"/>
      <c r="R871" s="195"/>
      <c r="S871" s="195"/>
      <c r="T871" s="196"/>
      <c r="AT871" s="191" t="s">
        <v>156</v>
      </c>
      <c r="AU871" s="191" t="s">
        <v>82</v>
      </c>
      <c r="AV871" s="11" t="s">
        <v>80</v>
      </c>
      <c r="AW871" s="11" t="s">
        <v>35</v>
      </c>
      <c r="AX871" s="11" t="s">
        <v>72</v>
      </c>
      <c r="AY871" s="191" t="s">
        <v>144</v>
      </c>
    </row>
    <row r="872" spans="2:65" s="11" customFormat="1">
      <c r="B872" s="190"/>
      <c r="D872" s="186" t="s">
        <v>156</v>
      </c>
      <c r="E872" s="191" t="s">
        <v>5</v>
      </c>
      <c r="F872" s="192" t="s">
        <v>224</v>
      </c>
      <c r="H872" s="191" t="s">
        <v>5</v>
      </c>
      <c r="I872" s="193"/>
      <c r="L872" s="190"/>
      <c r="M872" s="194"/>
      <c r="N872" s="195"/>
      <c r="O872" s="195"/>
      <c r="P872" s="195"/>
      <c r="Q872" s="195"/>
      <c r="R872" s="195"/>
      <c r="S872" s="195"/>
      <c r="T872" s="196"/>
      <c r="AT872" s="191" t="s">
        <v>156</v>
      </c>
      <c r="AU872" s="191" t="s">
        <v>82</v>
      </c>
      <c r="AV872" s="11" t="s">
        <v>80</v>
      </c>
      <c r="AW872" s="11" t="s">
        <v>35</v>
      </c>
      <c r="AX872" s="11" t="s">
        <v>72</v>
      </c>
      <c r="AY872" s="191" t="s">
        <v>144</v>
      </c>
    </row>
    <row r="873" spans="2:65" s="11" customFormat="1">
      <c r="B873" s="190"/>
      <c r="D873" s="186" t="s">
        <v>156</v>
      </c>
      <c r="E873" s="191" t="s">
        <v>5</v>
      </c>
      <c r="F873" s="192" t="s">
        <v>225</v>
      </c>
      <c r="H873" s="191" t="s">
        <v>5</v>
      </c>
      <c r="I873" s="193"/>
      <c r="L873" s="190"/>
      <c r="M873" s="194"/>
      <c r="N873" s="195"/>
      <c r="O873" s="195"/>
      <c r="P873" s="195"/>
      <c r="Q873" s="195"/>
      <c r="R873" s="195"/>
      <c r="S873" s="195"/>
      <c r="T873" s="196"/>
      <c r="AT873" s="191" t="s">
        <v>156</v>
      </c>
      <c r="AU873" s="191" t="s">
        <v>82</v>
      </c>
      <c r="AV873" s="11" t="s">
        <v>80</v>
      </c>
      <c r="AW873" s="11" t="s">
        <v>35</v>
      </c>
      <c r="AX873" s="11" t="s">
        <v>72</v>
      </c>
      <c r="AY873" s="191" t="s">
        <v>144</v>
      </c>
    </row>
    <row r="874" spans="2:65" s="12" customFormat="1">
      <c r="B874" s="197"/>
      <c r="D874" s="186" t="s">
        <v>156</v>
      </c>
      <c r="E874" s="198" t="s">
        <v>5</v>
      </c>
      <c r="F874" s="199" t="s">
        <v>732</v>
      </c>
      <c r="H874" s="200">
        <v>32.380000000000003</v>
      </c>
      <c r="I874" s="201"/>
      <c r="L874" s="197"/>
      <c r="M874" s="202"/>
      <c r="N874" s="203"/>
      <c r="O874" s="203"/>
      <c r="P874" s="203"/>
      <c r="Q874" s="203"/>
      <c r="R874" s="203"/>
      <c r="S874" s="203"/>
      <c r="T874" s="204"/>
      <c r="AT874" s="198" t="s">
        <v>156</v>
      </c>
      <c r="AU874" s="198" t="s">
        <v>82</v>
      </c>
      <c r="AV874" s="12" t="s">
        <v>82</v>
      </c>
      <c r="AW874" s="12" t="s">
        <v>35</v>
      </c>
      <c r="AX874" s="12" t="s">
        <v>72</v>
      </c>
      <c r="AY874" s="198" t="s">
        <v>144</v>
      </c>
    </row>
    <row r="875" spans="2:65" s="13" customFormat="1">
      <c r="B875" s="205"/>
      <c r="D875" s="186" t="s">
        <v>156</v>
      </c>
      <c r="E875" s="206" t="s">
        <v>5</v>
      </c>
      <c r="F875" s="207" t="s">
        <v>160</v>
      </c>
      <c r="H875" s="208">
        <v>32.380000000000003</v>
      </c>
      <c r="I875" s="209"/>
      <c r="L875" s="205"/>
      <c r="M875" s="210"/>
      <c r="N875" s="211"/>
      <c r="O875" s="211"/>
      <c r="P875" s="211"/>
      <c r="Q875" s="211"/>
      <c r="R875" s="211"/>
      <c r="S875" s="211"/>
      <c r="T875" s="212"/>
      <c r="AT875" s="206" t="s">
        <v>156</v>
      </c>
      <c r="AU875" s="206" t="s">
        <v>82</v>
      </c>
      <c r="AV875" s="13" t="s">
        <v>152</v>
      </c>
      <c r="AW875" s="13" t="s">
        <v>35</v>
      </c>
      <c r="AX875" s="13" t="s">
        <v>80</v>
      </c>
      <c r="AY875" s="206" t="s">
        <v>144</v>
      </c>
    </row>
    <row r="876" spans="2:65" s="1" customFormat="1" ht="16.5" customHeight="1">
      <c r="B876" s="173"/>
      <c r="C876" s="174" t="s">
        <v>733</v>
      </c>
      <c r="D876" s="174" t="s">
        <v>147</v>
      </c>
      <c r="E876" s="175" t="s">
        <v>734</v>
      </c>
      <c r="F876" s="176" t="s">
        <v>735</v>
      </c>
      <c r="G876" s="177" t="s">
        <v>292</v>
      </c>
      <c r="H876" s="178">
        <v>50</v>
      </c>
      <c r="I876" s="179"/>
      <c r="J876" s="180">
        <f>ROUND(I876*H876,2)</f>
        <v>0</v>
      </c>
      <c r="K876" s="176" t="s">
        <v>151</v>
      </c>
      <c r="L876" s="41"/>
      <c r="M876" s="181" t="s">
        <v>5</v>
      </c>
      <c r="N876" s="182" t="s">
        <v>43</v>
      </c>
      <c r="O876" s="42"/>
      <c r="P876" s="183">
        <f>O876*H876</f>
        <v>0</v>
      </c>
      <c r="Q876" s="183">
        <v>0</v>
      </c>
      <c r="R876" s="183">
        <f>Q876*H876</f>
        <v>0</v>
      </c>
      <c r="S876" s="183">
        <v>1.6999999999999999E-3</v>
      </c>
      <c r="T876" s="184">
        <f>S876*H876</f>
        <v>8.4999999999999992E-2</v>
      </c>
      <c r="AR876" s="24" t="s">
        <v>278</v>
      </c>
      <c r="AT876" s="24" t="s">
        <v>147</v>
      </c>
      <c r="AU876" s="24" t="s">
        <v>82</v>
      </c>
      <c r="AY876" s="24" t="s">
        <v>144</v>
      </c>
      <c r="BE876" s="185">
        <f>IF(N876="základní",J876,0)</f>
        <v>0</v>
      </c>
      <c r="BF876" s="185">
        <f>IF(N876="snížená",J876,0)</f>
        <v>0</v>
      </c>
      <c r="BG876" s="185">
        <f>IF(N876="zákl. přenesená",J876,0)</f>
        <v>0</v>
      </c>
      <c r="BH876" s="185">
        <f>IF(N876="sníž. přenesená",J876,0)</f>
        <v>0</v>
      </c>
      <c r="BI876" s="185">
        <f>IF(N876="nulová",J876,0)</f>
        <v>0</v>
      </c>
      <c r="BJ876" s="24" t="s">
        <v>80</v>
      </c>
      <c r="BK876" s="185">
        <f>ROUND(I876*H876,2)</f>
        <v>0</v>
      </c>
      <c r="BL876" s="24" t="s">
        <v>278</v>
      </c>
      <c r="BM876" s="24" t="s">
        <v>736</v>
      </c>
    </row>
    <row r="877" spans="2:65" s="11" customFormat="1">
      <c r="B877" s="190"/>
      <c r="D877" s="186" t="s">
        <v>156</v>
      </c>
      <c r="E877" s="191" t="s">
        <v>5</v>
      </c>
      <c r="F877" s="192" t="s">
        <v>157</v>
      </c>
      <c r="H877" s="191" t="s">
        <v>5</v>
      </c>
      <c r="I877" s="193"/>
      <c r="L877" s="190"/>
      <c r="M877" s="194"/>
      <c r="N877" s="195"/>
      <c r="O877" s="195"/>
      <c r="P877" s="195"/>
      <c r="Q877" s="195"/>
      <c r="R877" s="195"/>
      <c r="S877" s="195"/>
      <c r="T877" s="196"/>
      <c r="AT877" s="191" t="s">
        <v>156</v>
      </c>
      <c r="AU877" s="191" t="s">
        <v>82</v>
      </c>
      <c r="AV877" s="11" t="s">
        <v>80</v>
      </c>
      <c r="AW877" s="11" t="s">
        <v>35</v>
      </c>
      <c r="AX877" s="11" t="s">
        <v>72</v>
      </c>
      <c r="AY877" s="191" t="s">
        <v>144</v>
      </c>
    </row>
    <row r="878" spans="2:65" s="11" customFormat="1">
      <c r="B878" s="190"/>
      <c r="D878" s="186" t="s">
        <v>156</v>
      </c>
      <c r="E878" s="191" t="s">
        <v>5</v>
      </c>
      <c r="F878" s="192" t="s">
        <v>223</v>
      </c>
      <c r="H878" s="191" t="s">
        <v>5</v>
      </c>
      <c r="I878" s="193"/>
      <c r="L878" s="190"/>
      <c r="M878" s="194"/>
      <c r="N878" s="195"/>
      <c r="O878" s="195"/>
      <c r="P878" s="195"/>
      <c r="Q878" s="195"/>
      <c r="R878" s="195"/>
      <c r="S878" s="195"/>
      <c r="T878" s="196"/>
      <c r="AT878" s="191" t="s">
        <v>156</v>
      </c>
      <c r="AU878" s="191" t="s">
        <v>82</v>
      </c>
      <c r="AV878" s="11" t="s">
        <v>80</v>
      </c>
      <c r="AW878" s="11" t="s">
        <v>35</v>
      </c>
      <c r="AX878" s="11" t="s">
        <v>72</v>
      </c>
      <c r="AY878" s="191" t="s">
        <v>144</v>
      </c>
    </row>
    <row r="879" spans="2:65" s="11" customFormat="1">
      <c r="B879" s="190"/>
      <c r="D879" s="186" t="s">
        <v>156</v>
      </c>
      <c r="E879" s="191" t="s">
        <v>5</v>
      </c>
      <c r="F879" s="192" t="s">
        <v>224</v>
      </c>
      <c r="H879" s="191" t="s">
        <v>5</v>
      </c>
      <c r="I879" s="193"/>
      <c r="L879" s="190"/>
      <c r="M879" s="194"/>
      <c r="N879" s="195"/>
      <c r="O879" s="195"/>
      <c r="P879" s="195"/>
      <c r="Q879" s="195"/>
      <c r="R879" s="195"/>
      <c r="S879" s="195"/>
      <c r="T879" s="196"/>
      <c r="AT879" s="191" t="s">
        <v>156</v>
      </c>
      <c r="AU879" s="191" t="s">
        <v>82</v>
      </c>
      <c r="AV879" s="11" t="s">
        <v>80</v>
      </c>
      <c r="AW879" s="11" t="s">
        <v>35</v>
      </c>
      <c r="AX879" s="11" t="s">
        <v>72</v>
      </c>
      <c r="AY879" s="191" t="s">
        <v>144</v>
      </c>
    </row>
    <row r="880" spans="2:65" s="11" customFormat="1">
      <c r="B880" s="190"/>
      <c r="D880" s="186" t="s">
        <v>156</v>
      </c>
      <c r="E880" s="191" t="s">
        <v>5</v>
      </c>
      <c r="F880" s="192" t="s">
        <v>225</v>
      </c>
      <c r="H880" s="191" t="s">
        <v>5</v>
      </c>
      <c r="I880" s="193"/>
      <c r="L880" s="190"/>
      <c r="M880" s="194"/>
      <c r="N880" s="195"/>
      <c r="O880" s="195"/>
      <c r="P880" s="195"/>
      <c r="Q880" s="195"/>
      <c r="R880" s="195"/>
      <c r="S880" s="195"/>
      <c r="T880" s="196"/>
      <c r="AT880" s="191" t="s">
        <v>156</v>
      </c>
      <c r="AU880" s="191" t="s">
        <v>82</v>
      </c>
      <c r="AV880" s="11" t="s">
        <v>80</v>
      </c>
      <c r="AW880" s="11" t="s">
        <v>35</v>
      </c>
      <c r="AX880" s="11" t="s">
        <v>72</v>
      </c>
      <c r="AY880" s="191" t="s">
        <v>144</v>
      </c>
    </row>
    <row r="881" spans="2:65" s="12" customFormat="1">
      <c r="B881" s="197"/>
      <c r="D881" s="186" t="s">
        <v>156</v>
      </c>
      <c r="E881" s="198" t="s">
        <v>5</v>
      </c>
      <c r="F881" s="199" t="s">
        <v>737</v>
      </c>
      <c r="H881" s="200">
        <v>50</v>
      </c>
      <c r="I881" s="201"/>
      <c r="L881" s="197"/>
      <c r="M881" s="202"/>
      <c r="N881" s="203"/>
      <c r="O881" s="203"/>
      <c r="P881" s="203"/>
      <c r="Q881" s="203"/>
      <c r="R881" s="203"/>
      <c r="S881" s="203"/>
      <c r="T881" s="204"/>
      <c r="AT881" s="198" t="s">
        <v>156</v>
      </c>
      <c r="AU881" s="198" t="s">
        <v>82</v>
      </c>
      <c r="AV881" s="12" t="s">
        <v>82</v>
      </c>
      <c r="AW881" s="12" t="s">
        <v>35</v>
      </c>
      <c r="AX881" s="12" t="s">
        <v>72</v>
      </c>
      <c r="AY881" s="198" t="s">
        <v>144</v>
      </c>
    </row>
    <row r="882" spans="2:65" s="13" customFormat="1">
      <c r="B882" s="205"/>
      <c r="D882" s="186" t="s">
        <v>156</v>
      </c>
      <c r="E882" s="206" t="s">
        <v>5</v>
      </c>
      <c r="F882" s="207" t="s">
        <v>160</v>
      </c>
      <c r="H882" s="208">
        <v>50</v>
      </c>
      <c r="I882" s="209"/>
      <c r="L882" s="205"/>
      <c r="M882" s="210"/>
      <c r="N882" s="211"/>
      <c r="O882" s="211"/>
      <c r="P882" s="211"/>
      <c r="Q882" s="211"/>
      <c r="R882" s="211"/>
      <c r="S882" s="211"/>
      <c r="T882" s="212"/>
      <c r="AT882" s="206" t="s">
        <v>156</v>
      </c>
      <c r="AU882" s="206" t="s">
        <v>82</v>
      </c>
      <c r="AV882" s="13" t="s">
        <v>152</v>
      </c>
      <c r="AW882" s="13" t="s">
        <v>35</v>
      </c>
      <c r="AX882" s="13" t="s">
        <v>80</v>
      </c>
      <c r="AY882" s="206" t="s">
        <v>144</v>
      </c>
    </row>
    <row r="883" spans="2:65" s="1" customFormat="1" ht="25.5" customHeight="1">
      <c r="B883" s="173"/>
      <c r="C883" s="174" t="s">
        <v>738</v>
      </c>
      <c r="D883" s="174" t="s">
        <v>147</v>
      </c>
      <c r="E883" s="175" t="s">
        <v>739</v>
      </c>
      <c r="F883" s="176" t="s">
        <v>740</v>
      </c>
      <c r="G883" s="177" t="s">
        <v>292</v>
      </c>
      <c r="H883" s="178">
        <v>64.760000000000005</v>
      </c>
      <c r="I883" s="179"/>
      <c r="J883" s="180">
        <f>ROUND(I883*H883,2)</f>
        <v>0</v>
      </c>
      <c r="K883" s="176" t="s">
        <v>151</v>
      </c>
      <c r="L883" s="41"/>
      <c r="M883" s="181" t="s">
        <v>5</v>
      </c>
      <c r="N883" s="182" t="s">
        <v>43</v>
      </c>
      <c r="O883" s="42"/>
      <c r="P883" s="183">
        <f>O883*H883</f>
        <v>0</v>
      </c>
      <c r="Q883" s="183">
        <v>0</v>
      </c>
      <c r="R883" s="183">
        <f>Q883*H883</f>
        <v>0</v>
      </c>
      <c r="S883" s="183">
        <v>1.7700000000000001E-3</v>
      </c>
      <c r="T883" s="184">
        <f>S883*H883</f>
        <v>0.11462520000000001</v>
      </c>
      <c r="AR883" s="24" t="s">
        <v>278</v>
      </c>
      <c r="AT883" s="24" t="s">
        <v>147</v>
      </c>
      <c r="AU883" s="24" t="s">
        <v>82</v>
      </c>
      <c r="AY883" s="24" t="s">
        <v>144</v>
      </c>
      <c r="BE883" s="185">
        <f>IF(N883="základní",J883,0)</f>
        <v>0</v>
      </c>
      <c r="BF883" s="185">
        <f>IF(N883="snížená",J883,0)</f>
        <v>0</v>
      </c>
      <c r="BG883" s="185">
        <f>IF(N883="zákl. přenesená",J883,0)</f>
        <v>0</v>
      </c>
      <c r="BH883" s="185">
        <f>IF(N883="sníž. přenesená",J883,0)</f>
        <v>0</v>
      </c>
      <c r="BI883" s="185">
        <f>IF(N883="nulová",J883,0)</f>
        <v>0</v>
      </c>
      <c r="BJ883" s="24" t="s">
        <v>80</v>
      </c>
      <c r="BK883" s="185">
        <f>ROUND(I883*H883,2)</f>
        <v>0</v>
      </c>
      <c r="BL883" s="24" t="s">
        <v>278</v>
      </c>
      <c r="BM883" s="24" t="s">
        <v>741</v>
      </c>
    </row>
    <row r="884" spans="2:65" s="11" customFormat="1">
      <c r="B884" s="190"/>
      <c r="D884" s="186" t="s">
        <v>156</v>
      </c>
      <c r="E884" s="191" t="s">
        <v>5</v>
      </c>
      <c r="F884" s="192" t="s">
        <v>157</v>
      </c>
      <c r="H884" s="191" t="s">
        <v>5</v>
      </c>
      <c r="I884" s="193"/>
      <c r="L884" s="190"/>
      <c r="M884" s="194"/>
      <c r="N884" s="195"/>
      <c r="O884" s="195"/>
      <c r="P884" s="195"/>
      <c r="Q884" s="195"/>
      <c r="R884" s="195"/>
      <c r="S884" s="195"/>
      <c r="T884" s="196"/>
      <c r="AT884" s="191" t="s">
        <v>156</v>
      </c>
      <c r="AU884" s="191" t="s">
        <v>82</v>
      </c>
      <c r="AV884" s="11" t="s">
        <v>80</v>
      </c>
      <c r="AW884" s="11" t="s">
        <v>35</v>
      </c>
      <c r="AX884" s="11" t="s">
        <v>72</v>
      </c>
      <c r="AY884" s="191" t="s">
        <v>144</v>
      </c>
    </row>
    <row r="885" spans="2:65" s="11" customFormat="1">
      <c r="B885" s="190"/>
      <c r="D885" s="186" t="s">
        <v>156</v>
      </c>
      <c r="E885" s="191" t="s">
        <v>5</v>
      </c>
      <c r="F885" s="192" t="s">
        <v>223</v>
      </c>
      <c r="H885" s="191" t="s">
        <v>5</v>
      </c>
      <c r="I885" s="193"/>
      <c r="L885" s="190"/>
      <c r="M885" s="194"/>
      <c r="N885" s="195"/>
      <c r="O885" s="195"/>
      <c r="P885" s="195"/>
      <c r="Q885" s="195"/>
      <c r="R885" s="195"/>
      <c r="S885" s="195"/>
      <c r="T885" s="196"/>
      <c r="AT885" s="191" t="s">
        <v>156</v>
      </c>
      <c r="AU885" s="191" t="s">
        <v>82</v>
      </c>
      <c r="AV885" s="11" t="s">
        <v>80</v>
      </c>
      <c r="AW885" s="11" t="s">
        <v>35</v>
      </c>
      <c r="AX885" s="11" t="s">
        <v>72</v>
      </c>
      <c r="AY885" s="191" t="s">
        <v>144</v>
      </c>
    </row>
    <row r="886" spans="2:65" s="11" customFormat="1">
      <c r="B886" s="190"/>
      <c r="D886" s="186" t="s">
        <v>156</v>
      </c>
      <c r="E886" s="191" t="s">
        <v>5</v>
      </c>
      <c r="F886" s="192" t="s">
        <v>224</v>
      </c>
      <c r="H886" s="191" t="s">
        <v>5</v>
      </c>
      <c r="I886" s="193"/>
      <c r="L886" s="190"/>
      <c r="M886" s="194"/>
      <c r="N886" s="195"/>
      <c r="O886" s="195"/>
      <c r="P886" s="195"/>
      <c r="Q886" s="195"/>
      <c r="R886" s="195"/>
      <c r="S886" s="195"/>
      <c r="T886" s="196"/>
      <c r="AT886" s="191" t="s">
        <v>156</v>
      </c>
      <c r="AU886" s="191" t="s">
        <v>82</v>
      </c>
      <c r="AV886" s="11" t="s">
        <v>80</v>
      </c>
      <c r="AW886" s="11" t="s">
        <v>35</v>
      </c>
      <c r="AX886" s="11" t="s">
        <v>72</v>
      </c>
      <c r="AY886" s="191" t="s">
        <v>144</v>
      </c>
    </row>
    <row r="887" spans="2:65" s="11" customFormat="1">
      <c r="B887" s="190"/>
      <c r="D887" s="186" t="s">
        <v>156</v>
      </c>
      <c r="E887" s="191" t="s">
        <v>5</v>
      </c>
      <c r="F887" s="192" t="s">
        <v>225</v>
      </c>
      <c r="H887" s="191" t="s">
        <v>5</v>
      </c>
      <c r="I887" s="193"/>
      <c r="L887" s="190"/>
      <c r="M887" s="194"/>
      <c r="N887" s="195"/>
      <c r="O887" s="195"/>
      <c r="P887" s="195"/>
      <c r="Q887" s="195"/>
      <c r="R887" s="195"/>
      <c r="S887" s="195"/>
      <c r="T887" s="196"/>
      <c r="AT887" s="191" t="s">
        <v>156</v>
      </c>
      <c r="AU887" s="191" t="s">
        <v>82</v>
      </c>
      <c r="AV887" s="11" t="s">
        <v>80</v>
      </c>
      <c r="AW887" s="11" t="s">
        <v>35</v>
      </c>
      <c r="AX887" s="11" t="s">
        <v>72</v>
      </c>
      <c r="AY887" s="191" t="s">
        <v>144</v>
      </c>
    </row>
    <row r="888" spans="2:65" s="12" customFormat="1">
      <c r="B888" s="197"/>
      <c r="D888" s="186" t="s">
        <v>156</v>
      </c>
      <c r="E888" s="198" t="s">
        <v>5</v>
      </c>
      <c r="F888" s="199" t="s">
        <v>742</v>
      </c>
      <c r="H888" s="200">
        <v>64.760000000000005</v>
      </c>
      <c r="I888" s="201"/>
      <c r="L888" s="197"/>
      <c r="M888" s="202"/>
      <c r="N888" s="203"/>
      <c r="O888" s="203"/>
      <c r="P888" s="203"/>
      <c r="Q888" s="203"/>
      <c r="R888" s="203"/>
      <c r="S888" s="203"/>
      <c r="T888" s="204"/>
      <c r="AT888" s="198" t="s">
        <v>156</v>
      </c>
      <c r="AU888" s="198" t="s">
        <v>82</v>
      </c>
      <c r="AV888" s="12" t="s">
        <v>82</v>
      </c>
      <c r="AW888" s="12" t="s">
        <v>35</v>
      </c>
      <c r="AX888" s="12" t="s">
        <v>72</v>
      </c>
      <c r="AY888" s="198" t="s">
        <v>144</v>
      </c>
    </row>
    <row r="889" spans="2:65" s="13" customFormat="1">
      <c r="B889" s="205"/>
      <c r="D889" s="186" t="s">
        <v>156</v>
      </c>
      <c r="E889" s="206" t="s">
        <v>5</v>
      </c>
      <c r="F889" s="207" t="s">
        <v>160</v>
      </c>
      <c r="H889" s="208">
        <v>64.760000000000005</v>
      </c>
      <c r="I889" s="209"/>
      <c r="L889" s="205"/>
      <c r="M889" s="210"/>
      <c r="N889" s="211"/>
      <c r="O889" s="211"/>
      <c r="P889" s="211"/>
      <c r="Q889" s="211"/>
      <c r="R889" s="211"/>
      <c r="S889" s="211"/>
      <c r="T889" s="212"/>
      <c r="AT889" s="206" t="s">
        <v>156</v>
      </c>
      <c r="AU889" s="206" t="s">
        <v>82</v>
      </c>
      <c r="AV889" s="13" t="s">
        <v>152</v>
      </c>
      <c r="AW889" s="13" t="s">
        <v>35</v>
      </c>
      <c r="AX889" s="13" t="s">
        <v>80</v>
      </c>
      <c r="AY889" s="206" t="s">
        <v>144</v>
      </c>
    </row>
    <row r="890" spans="2:65" s="1" customFormat="1" ht="25.5" customHeight="1">
      <c r="B890" s="173"/>
      <c r="C890" s="174" t="s">
        <v>743</v>
      </c>
      <c r="D890" s="174" t="s">
        <v>147</v>
      </c>
      <c r="E890" s="175" t="s">
        <v>744</v>
      </c>
      <c r="F890" s="176" t="s">
        <v>745</v>
      </c>
      <c r="G890" s="177" t="s">
        <v>292</v>
      </c>
      <c r="H890" s="178">
        <v>32.380000000000003</v>
      </c>
      <c r="I890" s="179"/>
      <c r="J890" s="180">
        <f>ROUND(I890*H890,2)</f>
        <v>0</v>
      </c>
      <c r="K890" s="176" t="s">
        <v>151</v>
      </c>
      <c r="L890" s="41"/>
      <c r="M890" s="181" t="s">
        <v>5</v>
      </c>
      <c r="N890" s="182" t="s">
        <v>43</v>
      </c>
      <c r="O890" s="42"/>
      <c r="P890" s="183">
        <f>O890*H890</f>
        <v>0</v>
      </c>
      <c r="Q890" s="183">
        <v>3.4499999999999999E-3</v>
      </c>
      <c r="R890" s="183">
        <f>Q890*H890</f>
        <v>0.111711</v>
      </c>
      <c r="S890" s="183">
        <v>0</v>
      </c>
      <c r="T890" s="184">
        <f>S890*H890</f>
        <v>0</v>
      </c>
      <c r="AR890" s="24" t="s">
        <v>278</v>
      </c>
      <c r="AT890" s="24" t="s">
        <v>147</v>
      </c>
      <c r="AU890" s="24" t="s">
        <v>82</v>
      </c>
      <c r="AY890" s="24" t="s">
        <v>144</v>
      </c>
      <c r="BE890" s="185">
        <f>IF(N890="základní",J890,0)</f>
        <v>0</v>
      </c>
      <c r="BF890" s="185">
        <f>IF(N890="snížená",J890,0)</f>
        <v>0</v>
      </c>
      <c r="BG890" s="185">
        <f>IF(N890="zákl. přenesená",J890,0)</f>
        <v>0</v>
      </c>
      <c r="BH890" s="185">
        <f>IF(N890="sníž. přenesená",J890,0)</f>
        <v>0</v>
      </c>
      <c r="BI890" s="185">
        <f>IF(N890="nulová",J890,0)</f>
        <v>0</v>
      </c>
      <c r="BJ890" s="24" t="s">
        <v>80</v>
      </c>
      <c r="BK890" s="185">
        <f>ROUND(I890*H890,2)</f>
        <v>0</v>
      </c>
      <c r="BL890" s="24" t="s">
        <v>278</v>
      </c>
      <c r="BM890" s="24" t="s">
        <v>746</v>
      </c>
    </row>
    <row r="891" spans="2:65" s="1" customFormat="1" ht="27">
      <c r="B891" s="41"/>
      <c r="D891" s="186" t="s">
        <v>286</v>
      </c>
      <c r="F891" s="187" t="s">
        <v>747</v>
      </c>
      <c r="I891" s="188"/>
      <c r="L891" s="41"/>
      <c r="M891" s="189"/>
      <c r="N891" s="42"/>
      <c r="O891" s="42"/>
      <c r="P891" s="42"/>
      <c r="Q891" s="42"/>
      <c r="R891" s="42"/>
      <c r="S891" s="42"/>
      <c r="T891" s="70"/>
      <c r="AT891" s="24" t="s">
        <v>286</v>
      </c>
      <c r="AU891" s="24" t="s">
        <v>82</v>
      </c>
    </row>
    <row r="892" spans="2:65" s="11" customFormat="1">
      <c r="B892" s="190"/>
      <c r="D892" s="186" t="s">
        <v>156</v>
      </c>
      <c r="E892" s="191" t="s">
        <v>5</v>
      </c>
      <c r="F892" s="192" t="s">
        <v>157</v>
      </c>
      <c r="H892" s="191" t="s">
        <v>5</v>
      </c>
      <c r="I892" s="193"/>
      <c r="L892" s="190"/>
      <c r="M892" s="194"/>
      <c r="N892" s="195"/>
      <c r="O892" s="195"/>
      <c r="P892" s="195"/>
      <c r="Q892" s="195"/>
      <c r="R892" s="195"/>
      <c r="S892" s="195"/>
      <c r="T892" s="196"/>
      <c r="AT892" s="191" t="s">
        <v>156</v>
      </c>
      <c r="AU892" s="191" t="s">
        <v>82</v>
      </c>
      <c r="AV892" s="11" t="s">
        <v>80</v>
      </c>
      <c r="AW892" s="11" t="s">
        <v>35</v>
      </c>
      <c r="AX892" s="11" t="s">
        <v>72</v>
      </c>
      <c r="AY892" s="191" t="s">
        <v>144</v>
      </c>
    </row>
    <row r="893" spans="2:65" s="11" customFormat="1">
      <c r="B893" s="190"/>
      <c r="D893" s="186" t="s">
        <v>156</v>
      </c>
      <c r="E893" s="191" t="s">
        <v>5</v>
      </c>
      <c r="F893" s="192" t="s">
        <v>223</v>
      </c>
      <c r="H893" s="191" t="s">
        <v>5</v>
      </c>
      <c r="I893" s="193"/>
      <c r="L893" s="190"/>
      <c r="M893" s="194"/>
      <c r="N893" s="195"/>
      <c r="O893" s="195"/>
      <c r="P893" s="195"/>
      <c r="Q893" s="195"/>
      <c r="R893" s="195"/>
      <c r="S893" s="195"/>
      <c r="T893" s="196"/>
      <c r="AT893" s="191" t="s">
        <v>156</v>
      </c>
      <c r="AU893" s="191" t="s">
        <v>82</v>
      </c>
      <c r="AV893" s="11" t="s">
        <v>80</v>
      </c>
      <c r="AW893" s="11" t="s">
        <v>35</v>
      </c>
      <c r="AX893" s="11" t="s">
        <v>72</v>
      </c>
      <c r="AY893" s="191" t="s">
        <v>144</v>
      </c>
    </row>
    <row r="894" spans="2:65" s="11" customFormat="1">
      <c r="B894" s="190"/>
      <c r="D894" s="186" t="s">
        <v>156</v>
      </c>
      <c r="E894" s="191" t="s">
        <v>5</v>
      </c>
      <c r="F894" s="192" t="s">
        <v>224</v>
      </c>
      <c r="H894" s="191" t="s">
        <v>5</v>
      </c>
      <c r="I894" s="193"/>
      <c r="L894" s="190"/>
      <c r="M894" s="194"/>
      <c r="N894" s="195"/>
      <c r="O894" s="195"/>
      <c r="P894" s="195"/>
      <c r="Q894" s="195"/>
      <c r="R894" s="195"/>
      <c r="S894" s="195"/>
      <c r="T894" s="196"/>
      <c r="AT894" s="191" t="s">
        <v>156</v>
      </c>
      <c r="AU894" s="191" t="s">
        <v>82</v>
      </c>
      <c r="AV894" s="11" t="s">
        <v>80</v>
      </c>
      <c r="AW894" s="11" t="s">
        <v>35</v>
      </c>
      <c r="AX894" s="11" t="s">
        <v>72</v>
      </c>
      <c r="AY894" s="191" t="s">
        <v>144</v>
      </c>
    </row>
    <row r="895" spans="2:65" s="11" customFormat="1">
      <c r="B895" s="190"/>
      <c r="D895" s="186" t="s">
        <v>156</v>
      </c>
      <c r="E895" s="191" t="s">
        <v>5</v>
      </c>
      <c r="F895" s="192" t="s">
        <v>225</v>
      </c>
      <c r="H895" s="191" t="s">
        <v>5</v>
      </c>
      <c r="I895" s="193"/>
      <c r="L895" s="190"/>
      <c r="M895" s="194"/>
      <c r="N895" s="195"/>
      <c r="O895" s="195"/>
      <c r="P895" s="195"/>
      <c r="Q895" s="195"/>
      <c r="R895" s="195"/>
      <c r="S895" s="195"/>
      <c r="T895" s="196"/>
      <c r="AT895" s="191" t="s">
        <v>156</v>
      </c>
      <c r="AU895" s="191" t="s">
        <v>82</v>
      </c>
      <c r="AV895" s="11" t="s">
        <v>80</v>
      </c>
      <c r="AW895" s="11" t="s">
        <v>35</v>
      </c>
      <c r="AX895" s="11" t="s">
        <v>72</v>
      </c>
      <c r="AY895" s="191" t="s">
        <v>144</v>
      </c>
    </row>
    <row r="896" spans="2:65" s="12" customFormat="1">
      <c r="B896" s="197"/>
      <c r="D896" s="186" t="s">
        <v>156</v>
      </c>
      <c r="E896" s="198" t="s">
        <v>5</v>
      </c>
      <c r="F896" s="199" t="s">
        <v>732</v>
      </c>
      <c r="H896" s="200">
        <v>32.380000000000003</v>
      </c>
      <c r="I896" s="201"/>
      <c r="L896" s="197"/>
      <c r="M896" s="202"/>
      <c r="N896" s="203"/>
      <c r="O896" s="203"/>
      <c r="P896" s="203"/>
      <c r="Q896" s="203"/>
      <c r="R896" s="203"/>
      <c r="S896" s="203"/>
      <c r="T896" s="204"/>
      <c r="AT896" s="198" t="s">
        <v>156</v>
      </c>
      <c r="AU896" s="198" t="s">
        <v>82</v>
      </c>
      <c r="AV896" s="12" t="s">
        <v>82</v>
      </c>
      <c r="AW896" s="12" t="s">
        <v>35</v>
      </c>
      <c r="AX896" s="12" t="s">
        <v>72</v>
      </c>
      <c r="AY896" s="198" t="s">
        <v>144</v>
      </c>
    </row>
    <row r="897" spans="2:65" s="13" customFormat="1">
      <c r="B897" s="205"/>
      <c r="D897" s="186" t="s">
        <v>156</v>
      </c>
      <c r="E897" s="206" t="s">
        <v>5</v>
      </c>
      <c r="F897" s="207" t="s">
        <v>160</v>
      </c>
      <c r="H897" s="208">
        <v>32.380000000000003</v>
      </c>
      <c r="I897" s="209"/>
      <c r="L897" s="205"/>
      <c r="M897" s="210"/>
      <c r="N897" s="211"/>
      <c r="O897" s="211"/>
      <c r="P897" s="211"/>
      <c r="Q897" s="211"/>
      <c r="R897" s="211"/>
      <c r="S897" s="211"/>
      <c r="T897" s="212"/>
      <c r="AT897" s="206" t="s">
        <v>156</v>
      </c>
      <c r="AU897" s="206" t="s">
        <v>82</v>
      </c>
      <c r="AV897" s="13" t="s">
        <v>152</v>
      </c>
      <c r="AW897" s="13" t="s">
        <v>35</v>
      </c>
      <c r="AX897" s="13" t="s">
        <v>80</v>
      </c>
      <c r="AY897" s="206" t="s">
        <v>144</v>
      </c>
    </row>
    <row r="898" spans="2:65" s="1" customFormat="1" ht="25.5" customHeight="1">
      <c r="B898" s="173"/>
      <c r="C898" s="174" t="s">
        <v>748</v>
      </c>
      <c r="D898" s="174" t="s">
        <v>147</v>
      </c>
      <c r="E898" s="175" t="s">
        <v>749</v>
      </c>
      <c r="F898" s="176" t="s">
        <v>750</v>
      </c>
      <c r="G898" s="177" t="s">
        <v>292</v>
      </c>
      <c r="H898" s="178">
        <v>32.380000000000003</v>
      </c>
      <c r="I898" s="179"/>
      <c r="J898" s="180">
        <f>ROUND(I898*H898,2)</f>
        <v>0</v>
      </c>
      <c r="K898" s="176" t="s">
        <v>151</v>
      </c>
      <c r="L898" s="41"/>
      <c r="M898" s="181" t="s">
        <v>5</v>
      </c>
      <c r="N898" s="182" t="s">
        <v>43</v>
      </c>
      <c r="O898" s="42"/>
      <c r="P898" s="183">
        <f>O898*H898</f>
        <v>0</v>
      </c>
      <c r="Q898" s="183">
        <v>4.3099999999999996E-3</v>
      </c>
      <c r="R898" s="183">
        <f>Q898*H898</f>
        <v>0.13955780000000001</v>
      </c>
      <c r="S898" s="183">
        <v>0</v>
      </c>
      <c r="T898" s="184">
        <f>S898*H898</f>
        <v>0</v>
      </c>
      <c r="AR898" s="24" t="s">
        <v>278</v>
      </c>
      <c r="AT898" s="24" t="s">
        <v>147</v>
      </c>
      <c r="AU898" s="24" t="s">
        <v>82</v>
      </c>
      <c r="AY898" s="24" t="s">
        <v>144</v>
      </c>
      <c r="BE898" s="185">
        <f>IF(N898="základní",J898,0)</f>
        <v>0</v>
      </c>
      <c r="BF898" s="185">
        <f>IF(N898="snížená",J898,0)</f>
        <v>0</v>
      </c>
      <c r="BG898" s="185">
        <f>IF(N898="zákl. přenesená",J898,0)</f>
        <v>0</v>
      </c>
      <c r="BH898" s="185">
        <f>IF(N898="sníž. přenesená",J898,0)</f>
        <v>0</v>
      </c>
      <c r="BI898" s="185">
        <f>IF(N898="nulová",J898,0)</f>
        <v>0</v>
      </c>
      <c r="BJ898" s="24" t="s">
        <v>80</v>
      </c>
      <c r="BK898" s="185">
        <f>ROUND(I898*H898,2)</f>
        <v>0</v>
      </c>
      <c r="BL898" s="24" t="s">
        <v>278</v>
      </c>
      <c r="BM898" s="24" t="s">
        <v>751</v>
      </c>
    </row>
    <row r="899" spans="2:65" s="1" customFormat="1" ht="27">
      <c r="B899" s="41"/>
      <c r="D899" s="186" t="s">
        <v>286</v>
      </c>
      <c r="F899" s="187" t="s">
        <v>752</v>
      </c>
      <c r="I899" s="188"/>
      <c r="L899" s="41"/>
      <c r="M899" s="189"/>
      <c r="N899" s="42"/>
      <c r="O899" s="42"/>
      <c r="P899" s="42"/>
      <c r="Q899" s="42"/>
      <c r="R899" s="42"/>
      <c r="S899" s="42"/>
      <c r="T899" s="70"/>
      <c r="AT899" s="24" t="s">
        <v>286</v>
      </c>
      <c r="AU899" s="24" t="s">
        <v>82</v>
      </c>
    </row>
    <row r="900" spans="2:65" s="11" customFormat="1">
      <c r="B900" s="190"/>
      <c r="D900" s="186" t="s">
        <v>156</v>
      </c>
      <c r="E900" s="191" t="s">
        <v>5</v>
      </c>
      <c r="F900" s="192" t="s">
        <v>157</v>
      </c>
      <c r="H900" s="191" t="s">
        <v>5</v>
      </c>
      <c r="I900" s="193"/>
      <c r="L900" s="190"/>
      <c r="M900" s="194"/>
      <c r="N900" s="195"/>
      <c r="O900" s="195"/>
      <c r="P900" s="195"/>
      <c r="Q900" s="195"/>
      <c r="R900" s="195"/>
      <c r="S900" s="195"/>
      <c r="T900" s="196"/>
      <c r="AT900" s="191" t="s">
        <v>156</v>
      </c>
      <c r="AU900" s="191" t="s">
        <v>82</v>
      </c>
      <c r="AV900" s="11" t="s">
        <v>80</v>
      </c>
      <c r="AW900" s="11" t="s">
        <v>35</v>
      </c>
      <c r="AX900" s="11" t="s">
        <v>72</v>
      </c>
      <c r="AY900" s="191" t="s">
        <v>144</v>
      </c>
    </row>
    <row r="901" spans="2:65" s="11" customFormat="1">
      <c r="B901" s="190"/>
      <c r="D901" s="186" t="s">
        <v>156</v>
      </c>
      <c r="E901" s="191" t="s">
        <v>5</v>
      </c>
      <c r="F901" s="192" t="s">
        <v>223</v>
      </c>
      <c r="H901" s="191" t="s">
        <v>5</v>
      </c>
      <c r="I901" s="193"/>
      <c r="L901" s="190"/>
      <c r="M901" s="194"/>
      <c r="N901" s="195"/>
      <c r="O901" s="195"/>
      <c r="P901" s="195"/>
      <c r="Q901" s="195"/>
      <c r="R901" s="195"/>
      <c r="S901" s="195"/>
      <c r="T901" s="196"/>
      <c r="AT901" s="191" t="s">
        <v>156</v>
      </c>
      <c r="AU901" s="191" t="s">
        <v>82</v>
      </c>
      <c r="AV901" s="11" t="s">
        <v>80</v>
      </c>
      <c r="AW901" s="11" t="s">
        <v>35</v>
      </c>
      <c r="AX901" s="11" t="s">
        <v>72</v>
      </c>
      <c r="AY901" s="191" t="s">
        <v>144</v>
      </c>
    </row>
    <row r="902" spans="2:65" s="11" customFormat="1">
      <c r="B902" s="190"/>
      <c r="D902" s="186" t="s">
        <v>156</v>
      </c>
      <c r="E902" s="191" t="s">
        <v>5</v>
      </c>
      <c r="F902" s="192" t="s">
        <v>224</v>
      </c>
      <c r="H902" s="191" t="s">
        <v>5</v>
      </c>
      <c r="I902" s="193"/>
      <c r="L902" s="190"/>
      <c r="M902" s="194"/>
      <c r="N902" s="195"/>
      <c r="O902" s="195"/>
      <c r="P902" s="195"/>
      <c r="Q902" s="195"/>
      <c r="R902" s="195"/>
      <c r="S902" s="195"/>
      <c r="T902" s="196"/>
      <c r="AT902" s="191" t="s">
        <v>156</v>
      </c>
      <c r="AU902" s="191" t="s">
        <v>82</v>
      </c>
      <c r="AV902" s="11" t="s">
        <v>80</v>
      </c>
      <c r="AW902" s="11" t="s">
        <v>35</v>
      </c>
      <c r="AX902" s="11" t="s">
        <v>72</v>
      </c>
      <c r="AY902" s="191" t="s">
        <v>144</v>
      </c>
    </row>
    <row r="903" spans="2:65" s="11" customFormat="1">
      <c r="B903" s="190"/>
      <c r="D903" s="186" t="s">
        <v>156</v>
      </c>
      <c r="E903" s="191" t="s">
        <v>5</v>
      </c>
      <c r="F903" s="192" t="s">
        <v>225</v>
      </c>
      <c r="H903" s="191" t="s">
        <v>5</v>
      </c>
      <c r="I903" s="193"/>
      <c r="L903" s="190"/>
      <c r="M903" s="194"/>
      <c r="N903" s="195"/>
      <c r="O903" s="195"/>
      <c r="P903" s="195"/>
      <c r="Q903" s="195"/>
      <c r="R903" s="195"/>
      <c r="S903" s="195"/>
      <c r="T903" s="196"/>
      <c r="AT903" s="191" t="s">
        <v>156</v>
      </c>
      <c r="AU903" s="191" t="s">
        <v>82</v>
      </c>
      <c r="AV903" s="11" t="s">
        <v>80</v>
      </c>
      <c r="AW903" s="11" t="s">
        <v>35</v>
      </c>
      <c r="AX903" s="11" t="s">
        <v>72</v>
      </c>
      <c r="AY903" s="191" t="s">
        <v>144</v>
      </c>
    </row>
    <row r="904" spans="2:65" s="12" customFormat="1">
      <c r="B904" s="197"/>
      <c r="D904" s="186" t="s">
        <v>156</v>
      </c>
      <c r="E904" s="198" t="s">
        <v>5</v>
      </c>
      <c r="F904" s="199" t="s">
        <v>732</v>
      </c>
      <c r="H904" s="200">
        <v>32.380000000000003</v>
      </c>
      <c r="I904" s="201"/>
      <c r="L904" s="197"/>
      <c r="M904" s="202"/>
      <c r="N904" s="203"/>
      <c r="O904" s="203"/>
      <c r="P904" s="203"/>
      <c r="Q904" s="203"/>
      <c r="R904" s="203"/>
      <c r="S904" s="203"/>
      <c r="T904" s="204"/>
      <c r="AT904" s="198" t="s">
        <v>156</v>
      </c>
      <c r="AU904" s="198" t="s">
        <v>82</v>
      </c>
      <c r="AV904" s="12" t="s">
        <v>82</v>
      </c>
      <c r="AW904" s="12" t="s">
        <v>35</v>
      </c>
      <c r="AX904" s="12" t="s">
        <v>72</v>
      </c>
      <c r="AY904" s="198" t="s">
        <v>144</v>
      </c>
    </row>
    <row r="905" spans="2:65" s="13" customFormat="1">
      <c r="B905" s="205"/>
      <c r="D905" s="186" t="s">
        <v>156</v>
      </c>
      <c r="E905" s="206" t="s">
        <v>5</v>
      </c>
      <c r="F905" s="207" t="s">
        <v>160</v>
      </c>
      <c r="H905" s="208">
        <v>32.380000000000003</v>
      </c>
      <c r="I905" s="209"/>
      <c r="L905" s="205"/>
      <c r="M905" s="210"/>
      <c r="N905" s="211"/>
      <c r="O905" s="211"/>
      <c r="P905" s="211"/>
      <c r="Q905" s="211"/>
      <c r="R905" s="211"/>
      <c r="S905" s="211"/>
      <c r="T905" s="212"/>
      <c r="AT905" s="206" t="s">
        <v>156</v>
      </c>
      <c r="AU905" s="206" t="s">
        <v>82</v>
      </c>
      <c r="AV905" s="13" t="s">
        <v>152</v>
      </c>
      <c r="AW905" s="13" t="s">
        <v>35</v>
      </c>
      <c r="AX905" s="13" t="s">
        <v>80</v>
      </c>
      <c r="AY905" s="206" t="s">
        <v>144</v>
      </c>
    </row>
    <row r="906" spans="2:65" s="1" customFormat="1" ht="25.5" customHeight="1">
      <c r="B906" s="173"/>
      <c r="C906" s="174" t="s">
        <v>753</v>
      </c>
      <c r="D906" s="174" t="s">
        <v>147</v>
      </c>
      <c r="E906" s="175" t="s">
        <v>754</v>
      </c>
      <c r="F906" s="176" t="s">
        <v>755</v>
      </c>
      <c r="G906" s="177" t="s">
        <v>292</v>
      </c>
      <c r="H906" s="178">
        <v>50</v>
      </c>
      <c r="I906" s="179"/>
      <c r="J906" s="180">
        <f>ROUND(I906*H906,2)</f>
        <v>0</v>
      </c>
      <c r="K906" s="176" t="s">
        <v>151</v>
      </c>
      <c r="L906" s="41"/>
      <c r="M906" s="181" t="s">
        <v>5</v>
      </c>
      <c r="N906" s="182" t="s">
        <v>43</v>
      </c>
      <c r="O906" s="42"/>
      <c r="P906" s="183">
        <f>O906*H906</f>
        <v>0</v>
      </c>
      <c r="Q906" s="183">
        <v>4.3299999999999996E-3</v>
      </c>
      <c r="R906" s="183">
        <f>Q906*H906</f>
        <v>0.21649999999999997</v>
      </c>
      <c r="S906" s="183">
        <v>0</v>
      </c>
      <c r="T906" s="184">
        <f>S906*H906</f>
        <v>0</v>
      </c>
      <c r="AR906" s="24" t="s">
        <v>278</v>
      </c>
      <c r="AT906" s="24" t="s">
        <v>147</v>
      </c>
      <c r="AU906" s="24" t="s">
        <v>82</v>
      </c>
      <c r="AY906" s="24" t="s">
        <v>144</v>
      </c>
      <c r="BE906" s="185">
        <f>IF(N906="základní",J906,0)</f>
        <v>0</v>
      </c>
      <c r="BF906" s="185">
        <f>IF(N906="snížená",J906,0)</f>
        <v>0</v>
      </c>
      <c r="BG906" s="185">
        <f>IF(N906="zákl. přenesená",J906,0)</f>
        <v>0</v>
      </c>
      <c r="BH906" s="185">
        <f>IF(N906="sníž. přenesená",J906,0)</f>
        <v>0</v>
      </c>
      <c r="BI906" s="185">
        <f>IF(N906="nulová",J906,0)</f>
        <v>0</v>
      </c>
      <c r="BJ906" s="24" t="s">
        <v>80</v>
      </c>
      <c r="BK906" s="185">
        <f>ROUND(I906*H906,2)</f>
        <v>0</v>
      </c>
      <c r="BL906" s="24" t="s">
        <v>278</v>
      </c>
      <c r="BM906" s="24" t="s">
        <v>756</v>
      </c>
    </row>
    <row r="907" spans="2:65" s="11" customFormat="1">
      <c r="B907" s="190"/>
      <c r="D907" s="186" t="s">
        <v>156</v>
      </c>
      <c r="E907" s="191" t="s">
        <v>5</v>
      </c>
      <c r="F907" s="192" t="s">
        <v>157</v>
      </c>
      <c r="H907" s="191" t="s">
        <v>5</v>
      </c>
      <c r="I907" s="193"/>
      <c r="L907" s="190"/>
      <c r="M907" s="194"/>
      <c r="N907" s="195"/>
      <c r="O907" s="195"/>
      <c r="P907" s="195"/>
      <c r="Q907" s="195"/>
      <c r="R907" s="195"/>
      <c r="S907" s="195"/>
      <c r="T907" s="196"/>
      <c r="AT907" s="191" t="s">
        <v>156</v>
      </c>
      <c r="AU907" s="191" t="s">
        <v>82</v>
      </c>
      <c r="AV907" s="11" t="s">
        <v>80</v>
      </c>
      <c r="AW907" s="11" t="s">
        <v>35</v>
      </c>
      <c r="AX907" s="11" t="s">
        <v>72</v>
      </c>
      <c r="AY907" s="191" t="s">
        <v>144</v>
      </c>
    </row>
    <row r="908" spans="2:65" s="11" customFormat="1">
      <c r="B908" s="190"/>
      <c r="D908" s="186" t="s">
        <v>156</v>
      </c>
      <c r="E908" s="191" t="s">
        <v>5</v>
      </c>
      <c r="F908" s="192" t="s">
        <v>223</v>
      </c>
      <c r="H908" s="191" t="s">
        <v>5</v>
      </c>
      <c r="I908" s="193"/>
      <c r="L908" s="190"/>
      <c r="M908" s="194"/>
      <c r="N908" s="195"/>
      <c r="O908" s="195"/>
      <c r="P908" s="195"/>
      <c r="Q908" s="195"/>
      <c r="R908" s="195"/>
      <c r="S908" s="195"/>
      <c r="T908" s="196"/>
      <c r="AT908" s="191" t="s">
        <v>156</v>
      </c>
      <c r="AU908" s="191" t="s">
        <v>82</v>
      </c>
      <c r="AV908" s="11" t="s">
        <v>80</v>
      </c>
      <c r="AW908" s="11" t="s">
        <v>35</v>
      </c>
      <c r="AX908" s="11" t="s">
        <v>72</v>
      </c>
      <c r="AY908" s="191" t="s">
        <v>144</v>
      </c>
    </row>
    <row r="909" spans="2:65" s="11" customFormat="1">
      <c r="B909" s="190"/>
      <c r="D909" s="186" t="s">
        <v>156</v>
      </c>
      <c r="E909" s="191" t="s">
        <v>5</v>
      </c>
      <c r="F909" s="192" t="s">
        <v>224</v>
      </c>
      <c r="H909" s="191" t="s">
        <v>5</v>
      </c>
      <c r="I909" s="193"/>
      <c r="L909" s="190"/>
      <c r="M909" s="194"/>
      <c r="N909" s="195"/>
      <c r="O909" s="195"/>
      <c r="P909" s="195"/>
      <c r="Q909" s="195"/>
      <c r="R909" s="195"/>
      <c r="S909" s="195"/>
      <c r="T909" s="196"/>
      <c r="AT909" s="191" t="s">
        <v>156</v>
      </c>
      <c r="AU909" s="191" t="s">
        <v>82</v>
      </c>
      <c r="AV909" s="11" t="s">
        <v>80</v>
      </c>
      <c r="AW909" s="11" t="s">
        <v>35</v>
      </c>
      <c r="AX909" s="11" t="s">
        <v>72</v>
      </c>
      <c r="AY909" s="191" t="s">
        <v>144</v>
      </c>
    </row>
    <row r="910" spans="2:65" s="11" customFormat="1">
      <c r="B910" s="190"/>
      <c r="D910" s="186" t="s">
        <v>156</v>
      </c>
      <c r="E910" s="191" t="s">
        <v>5</v>
      </c>
      <c r="F910" s="192" t="s">
        <v>225</v>
      </c>
      <c r="H910" s="191" t="s">
        <v>5</v>
      </c>
      <c r="I910" s="193"/>
      <c r="L910" s="190"/>
      <c r="M910" s="194"/>
      <c r="N910" s="195"/>
      <c r="O910" s="195"/>
      <c r="P910" s="195"/>
      <c r="Q910" s="195"/>
      <c r="R910" s="195"/>
      <c r="S910" s="195"/>
      <c r="T910" s="196"/>
      <c r="AT910" s="191" t="s">
        <v>156</v>
      </c>
      <c r="AU910" s="191" t="s">
        <v>82</v>
      </c>
      <c r="AV910" s="11" t="s">
        <v>80</v>
      </c>
      <c r="AW910" s="11" t="s">
        <v>35</v>
      </c>
      <c r="AX910" s="11" t="s">
        <v>72</v>
      </c>
      <c r="AY910" s="191" t="s">
        <v>144</v>
      </c>
    </row>
    <row r="911" spans="2:65" s="12" customFormat="1">
      <c r="B911" s="197"/>
      <c r="D911" s="186" t="s">
        <v>156</v>
      </c>
      <c r="E911" s="198" t="s">
        <v>5</v>
      </c>
      <c r="F911" s="199" t="s">
        <v>737</v>
      </c>
      <c r="H911" s="200">
        <v>50</v>
      </c>
      <c r="I911" s="201"/>
      <c r="L911" s="197"/>
      <c r="M911" s="202"/>
      <c r="N911" s="203"/>
      <c r="O911" s="203"/>
      <c r="P911" s="203"/>
      <c r="Q911" s="203"/>
      <c r="R911" s="203"/>
      <c r="S911" s="203"/>
      <c r="T911" s="204"/>
      <c r="AT911" s="198" t="s">
        <v>156</v>
      </c>
      <c r="AU911" s="198" t="s">
        <v>82</v>
      </c>
      <c r="AV911" s="12" t="s">
        <v>82</v>
      </c>
      <c r="AW911" s="12" t="s">
        <v>35</v>
      </c>
      <c r="AX911" s="12" t="s">
        <v>72</v>
      </c>
      <c r="AY911" s="198" t="s">
        <v>144</v>
      </c>
    </row>
    <row r="912" spans="2:65" s="13" customFormat="1">
      <c r="B912" s="205"/>
      <c r="D912" s="186" t="s">
        <v>156</v>
      </c>
      <c r="E912" s="206" t="s">
        <v>5</v>
      </c>
      <c r="F912" s="207" t="s">
        <v>160</v>
      </c>
      <c r="H912" s="208">
        <v>50</v>
      </c>
      <c r="I912" s="209"/>
      <c r="L912" s="205"/>
      <c r="M912" s="210"/>
      <c r="N912" s="211"/>
      <c r="O912" s="211"/>
      <c r="P912" s="211"/>
      <c r="Q912" s="211"/>
      <c r="R912" s="211"/>
      <c r="S912" s="211"/>
      <c r="T912" s="212"/>
      <c r="AT912" s="206" t="s">
        <v>156</v>
      </c>
      <c r="AU912" s="206" t="s">
        <v>82</v>
      </c>
      <c r="AV912" s="13" t="s">
        <v>152</v>
      </c>
      <c r="AW912" s="13" t="s">
        <v>35</v>
      </c>
      <c r="AX912" s="13" t="s">
        <v>80</v>
      </c>
      <c r="AY912" s="206" t="s">
        <v>144</v>
      </c>
    </row>
    <row r="913" spans="2:65" s="1" customFormat="1" ht="25.5" customHeight="1">
      <c r="B913" s="173"/>
      <c r="C913" s="174" t="s">
        <v>757</v>
      </c>
      <c r="D913" s="174" t="s">
        <v>147</v>
      </c>
      <c r="E913" s="175" t="s">
        <v>758</v>
      </c>
      <c r="F913" s="176" t="s">
        <v>759</v>
      </c>
      <c r="G913" s="177" t="s">
        <v>292</v>
      </c>
      <c r="H913" s="178">
        <v>64.760000000000005</v>
      </c>
      <c r="I913" s="179"/>
      <c r="J913" s="180">
        <f>ROUND(I913*H913,2)</f>
        <v>0</v>
      </c>
      <c r="K913" s="176" t="s">
        <v>151</v>
      </c>
      <c r="L913" s="41"/>
      <c r="M913" s="181" t="s">
        <v>5</v>
      </c>
      <c r="N913" s="182" t="s">
        <v>43</v>
      </c>
      <c r="O913" s="42"/>
      <c r="P913" s="183">
        <f>O913*H913</f>
        <v>0</v>
      </c>
      <c r="Q913" s="183">
        <v>4.4299999999999999E-3</v>
      </c>
      <c r="R913" s="183">
        <f>Q913*H913</f>
        <v>0.2868868</v>
      </c>
      <c r="S913" s="183">
        <v>0</v>
      </c>
      <c r="T913" s="184">
        <f>S913*H913</f>
        <v>0</v>
      </c>
      <c r="AR913" s="24" t="s">
        <v>278</v>
      </c>
      <c r="AT913" s="24" t="s">
        <v>147</v>
      </c>
      <c r="AU913" s="24" t="s">
        <v>82</v>
      </c>
      <c r="AY913" s="24" t="s">
        <v>144</v>
      </c>
      <c r="BE913" s="185">
        <f>IF(N913="základní",J913,0)</f>
        <v>0</v>
      </c>
      <c r="BF913" s="185">
        <f>IF(N913="snížená",J913,0)</f>
        <v>0</v>
      </c>
      <c r="BG913" s="185">
        <f>IF(N913="zákl. přenesená",J913,0)</f>
        <v>0</v>
      </c>
      <c r="BH913" s="185">
        <f>IF(N913="sníž. přenesená",J913,0)</f>
        <v>0</v>
      </c>
      <c r="BI913" s="185">
        <f>IF(N913="nulová",J913,0)</f>
        <v>0</v>
      </c>
      <c r="BJ913" s="24" t="s">
        <v>80</v>
      </c>
      <c r="BK913" s="185">
        <f>ROUND(I913*H913,2)</f>
        <v>0</v>
      </c>
      <c r="BL913" s="24" t="s">
        <v>278</v>
      </c>
      <c r="BM913" s="24" t="s">
        <v>760</v>
      </c>
    </row>
    <row r="914" spans="2:65" s="11" customFormat="1">
      <c r="B914" s="190"/>
      <c r="D914" s="186" t="s">
        <v>156</v>
      </c>
      <c r="E914" s="191" t="s">
        <v>5</v>
      </c>
      <c r="F914" s="192" t="s">
        <v>157</v>
      </c>
      <c r="H914" s="191" t="s">
        <v>5</v>
      </c>
      <c r="I914" s="193"/>
      <c r="L914" s="190"/>
      <c r="M914" s="194"/>
      <c r="N914" s="195"/>
      <c r="O914" s="195"/>
      <c r="P914" s="195"/>
      <c r="Q914" s="195"/>
      <c r="R914" s="195"/>
      <c r="S914" s="195"/>
      <c r="T914" s="196"/>
      <c r="AT914" s="191" t="s">
        <v>156</v>
      </c>
      <c r="AU914" s="191" t="s">
        <v>82</v>
      </c>
      <c r="AV914" s="11" t="s">
        <v>80</v>
      </c>
      <c r="AW914" s="11" t="s">
        <v>35</v>
      </c>
      <c r="AX914" s="11" t="s">
        <v>72</v>
      </c>
      <c r="AY914" s="191" t="s">
        <v>144</v>
      </c>
    </row>
    <row r="915" spans="2:65" s="11" customFormat="1">
      <c r="B915" s="190"/>
      <c r="D915" s="186" t="s">
        <v>156</v>
      </c>
      <c r="E915" s="191" t="s">
        <v>5</v>
      </c>
      <c r="F915" s="192" t="s">
        <v>223</v>
      </c>
      <c r="H915" s="191" t="s">
        <v>5</v>
      </c>
      <c r="I915" s="193"/>
      <c r="L915" s="190"/>
      <c r="M915" s="194"/>
      <c r="N915" s="195"/>
      <c r="O915" s="195"/>
      <c r="P915" s="195"/>
      <c r="Q915" s="195"/>
      <c r="R915" s="195"/>
      <c r="S915" s="195"/>
      <c r="T915" s="196"/>
      <c r="AT915" s="191" t="s">
        <v>156</v>
      </c>
      <c r="AU915" s="191" t="s">
        <v>82</v>
      </c>
      <c r="AV915" s="11" t="s">
        <v>80</v>
      </c>
      <c r="AW915" s="11" t="s">
        <v>35</v>
      </c>
      <c r="AX915" s="11" t="s">
        <v>72</v>
      </c>
      <c r="AY915" s="191" t="s">
        <v>144</v>
      </c>
    </row>
    <row r="916" spans="2:65" s="11" customFormat="1">
      <c r="B916" s="190"/>
      <c r="D916" s="186" t="s">
        <v>156</v>
      </c>
      <c r="E916" s="191" t="s">
        <v>5</v>
      </c>
      <c r="F916" s="192" t="s">
        <v>224</v>
      </c>
      <c r="H916" s="191" t="s">
        <v>5</v>
      </c>
      <c r="I916" s="193"/>
      <c r="L916" s="190"/>
      <c r="M916" s="194"/>
      <c r="N916" s="195"/>
      <c r="O916" s="195"/>
      <c r="P916" s="195"/>
      <c r="Q916" s="195"/>
      <c r="R916" s="195"/>
      <c r="S916" s="195"/>
      <c r="T916" s="196"/>
      <c r="AT916" s="191" t="s">
        <v>156</v>
      </c>
      <c r="AU916" s="191" t="s">
        <v>82</v>
      </c>
      <c r="AV916" s="11" t="s">
        <v>80</v>
      </c>
      <c r="AW916" s="11" t="s">
        <v>35</v>
      </c>
      <c r="AX916" s="11" t="s">
        <v>72</v>
      </c>
      <c r="AY916" s="191" t="s">
        <v>144</v>
      </c>
    </row>
    <row r="917" spans="2:65" s="11" customFormat="1">
      <c r="B917" s="190"/>
      <c r="D917" s="186" t="s">
        <v>156</v>
      </c>
      <c r="E917" s="191" t="s">
        <v>5</v>
      </c>
      <c r="F917" s="192" t="s">
        <v>225</v>
      </c>
      <c r="H917" s="191" t="s">
        <v>5</v>
      </c>
      <c r="I917" s="193"/>
      <c r="L917" s="190"/>
      <c r="M917" s="194"/>
      <c r="N917" s="195"/>
      <c r="O917" s="195"/>
      <c r="P917" s="195"/>
      <c r="Q917" s="195"/>
      <c r="R917" s="195"/>
      <c r="S917" s="195"/>
      <c r="T917" s="196"/>
      <c r="AT917" s="191" t="s">
        <v>156</v>
      </c>
      <c r="AU917" s="191" t="s">
        <v>82</v>
      </c>
      <c r="AV917" s="11" t="s">
        <v>80</v>
      </c>
      <c r="AW917" s="11" t="s">
        <v>35</v>
      </c>
      <c r="AX917" s="11" t="s">
        <v>72</v>
      </c>
      <c r="AY917" s="191" t="s">
        <v>144</v>
      </c>
    </row>
    <row r="918" spans="2:65" s="12" customFormat="1">
      <c r="B918" s="197"/>
      <c r="D918" s="186" t="s">
        <v>156</v>
      </c>
      <c r="E918" s="198" t="s">
        <v>5</v>
      </c>
      <c r="F918" s="199" t="s">
        <v>742</v>
      </c>
      <c r="H918" s="200">
        <v>64.760000000000005</v>
      </c>
      <c r="I918" s="201"/>
      <c r="L918" s="197"/>
      <c r="M918" s="202"/>
      <c r="N918" s="203"/>
      <c r="O918" s="203"/>
      <c r="P918" s="203"/>
      <c r="Q918" s="203"/>
      <c r="R918" s="203"/>
      <c r="S918" s="203"/>
      <c r="T918" s="204"/>
      <c r="AT918" s="198" t="s">
        <v>156</v>
      </c>
      <c r="AU918" s="198" t="s">
        <v>82</v>
      </c>
      <c r="AV918" s="12" t="s">
        <v>82</v>
      </c>
      <c r="AW918" s="12" t="s">
        <v>35</v>
      </c>
      <c r="AX918" s="12" t="s">
        <v>72</v>
      </c>
      <c r="AY918" s="198" t="s">
        <v>144</v>
      </c>
    </row>
    <row r="919" spans="2:65" s="13" customFormat="1">
      <c r="B919" s="205"/>
      <c r="D919" s="186" t="s">
        <v>156</v>
      </c>
      <c r="E919" s="206" t="s">
        <v>5</v>
      </c>
      <c r="F919" s="207" t="s">
        <v>160</v>
      </c>
      <c r="H919" s="208">
        <v>64.760000000000005</v>
      </c>
      <c r="I919" s="209"/>
      <c r="L919" s="205"/>
      <c r="M919" s="210"/>
      <c r="N919" s="211"/>
      <c r="O919" s="211"/>
      <c r="P919" s="211"/>
      <c r="Q919" s="211"/>
      <c r="R919" s="211"/>
      <c r="S919" s="211"/>
      <c r="T919" s="212"/>
      <c r="AT919" s="206" t="s">
        <v>156</v>
      </c>
      <c r="AU919" s="206" t="s">
        <v>82</v>
      </c>
      <c r="AV919" s="13" t="s">
        <v>152</v>
      </c>
      <c r="AW919" s="13" t="s">
        <v>35</v>
      </c>
      <c r="AX919" s="13" t="s">
        <v>80</v>
      </c>
      <c r="AY919" s="206" t="s">
        <v>144</v>
      </c>
    </row>
    <row r="920" spans="2:65" s="1" customFormat="1" ht="25.5" customHeight="1">
      <c r="B920" s="173"/>
      <c r="C920" s="174" t="s">
        <v>761</v>
      </c>
      <c r="D920" s="174" t="s">
        <v>147</v>
      </c>
      <c r="E920" s="175" t="s">
        <v>762</v>
      </c>
      <c r="F920" s="176" t="s">
        <v>763</v>
      </c>
      <c r="G920" s="177" t="s">
        <v>292</v>
      </c>
      <c r="H920" s="178">
        <v>71.599999999999994</v>
      </c>
      <c r="I920" s="179"/>
      <c r="J920" s="180">
        <f>ROUND(I920*H920,2)</f>
        <v>0</v>
      </c>
      <c r="K920" s="176" t="s">
        <v>339</v>
      </c>
      <c r="L920" s="41"/>
      <c r="M920" s="181" t="s">
        <v>5</v>
      </c>
      <c r="N920" s="182" t="s">
        <v>43</v>
      </c>
      <c r="O920" s="42"/>
      <c r="P920" s="183">
        <f>O920*H920</f>
        <v>0</v>
      </c>
      <c r="Q920" s="183">
        <v>4.2900000000000004E-3</v>
      </c>
      <c r="R920" s="183">
        <f>Q920*H920</f>
        <v>0.30716399999999999</v>
      </c>
      <c r="S920" s="183">
        <v>0</v>
      </c>
      <c r="T920" s="184">
        <f>S920*H920</f>
        <v>0</v>
      </c>
      <c r="AR920" s="24" t="s">
        <v>278</v>
      </c>
      <c r="AT920" s="24" t="s">
        <v>147</v>
      </c>
      <c r="AU920" s="24" t="s">
        <v>82</v>
      </c>
      <c r="AY920" s="24" t="s">
        <v>144</v>
      </c>
      <c r="BE920" s="185">
        <f>IF(N920="základní",J920,0)</f>
        <v>0</v>
      </c>
      <c r="BF920" s="185">
        <f>IF(N920="snížená",J920,0)</f>
        <v>0</v>
      </c>
      <c r="BG920" s="185">
        <f>IF(N920="zákl. přenesená",J920,0)</f>
        <v>0</v>
      </c>
      <c r="BH920" s="185">
        <f>IF(N920="sníž. přenesená",J920,0)</f>
        <v>0</v>
      </c>
      <c r="BI920" s="185">
        <f>IF(N920="nulová",J920,0)</f>
        <v>0</v>
      </c>
      <c r="BJ920" s="24" t="s">
        <v>80</v>
      </c>
      <c r="BK920" s="185">
        <f>ROUND(I920*H920,2)</f>
        <v>0</v>
      </c>
      <c r="BL920" s="24" t="s">
        <v>278</v>
      </c>
      <c r="BM920" s="24" t="s">
        <v>764</v>
      </c>
    </row>
    <row r="921" spans="2:65" s="11" customFormat="1">
      <c r="B921" s="190"/>
      <c r="D921" s="186" t="s">
        <v>156</v>
      </c>
      <c r="E921" s="191" t="s">
        <v>5</v>
      </c>
      <c r="F921" s="192" t="s">
        <v>157</v>
      </c>
      <c r="H921" s="191" t="s">
        <v>5</v>
      </c>
      <c r="I921" s="193"/>
      <c r="L921" s="190"/>
      <c r="M921" s="194"/>
      <c r="N921" s="195"/>
      <c r="O921" s="195"/>
      <c r="P921" s="195"/>
      <c r="Q921" s="195"/>
      <c r="R921" s="195"/>
      <c r="S921" s="195"/>
      <c r="T921" s="196"/>
      <c r="AT921" s="191" t="s">
        <v>156</v>
      </c>
      <c r="AU921" s="191" t="s">
        <v>82</v>
      </c>
      <c r="AV921" s="11" t="s">
        <v>80</v>
      </c>
      <c r="AW921" s="11" t="s">
        <v>35</v>
      </c>
      <c r="AX921" s="11" t="s">
        <v>72</v>
      </c>
      <c r="AY921" s="191" t="s">
        <v>144</v>
      </c>
    </row>
    <row r="922" spans="2:65" s="11" customFormat="1">
      <c r="B922" s="190"/>
      <c r="D922" s="186" t="s">
        <v>156</v>
      </c>
      <c r="E922" s="191" t="s">
        <v>5</v>
      </c>
      <c r="F922" s="192" t="s">
        <v>158</v>
      </c>
      <c r="H922" s="191" t="s">
        <v>5</v>
      </c>
      <c r="I922" s="193"/>
      <c r="L922" s="190"/>
      <c r="M922" s="194"/>
      <c r="N922" s="195"/>
      <c r="O922" s="195"/>
      <c r="P922" s="195"/>
      <c r="Q922" s="195"/>
      <c r="R922" s="195"/>
      <c r="S922" s="195"/>
      <c r="T922" s="196"/>
      <c r="AT922" s="191" t="s">
        <v>156</v>
      </c>
      <c r="AU922" s="191" t="s">
        <v>82</v>
      </c>
      <c r="AV922" s="11" t="s">
        <v>80</v>
      </c>
      <c r="AW922" s="11" t="s">
        <v>35</v>
      </c>
      <c r="AX922" s="11" t="s">
        <v>72</v>
      </c>
      <c r="AY922" s="191" t="s">
        <v>144</v>
      </c>
    </row>
    <row r="923" spans="2:65" s="11" customFormat="1">
      <c r="B923" s="190"/>
      <c r="D923" s="186" t="s">
        <v>156</v>
      </c>
      <c r="E923" s="191" t="s">
        <v>5</v>
      </c>
      <c r="F923" s="192" t="s">
        <v>223</v>
      </c>
      <c r="H923" s="191" t="s">
        <v>5</v>
      </c>
      <c r="I923" s="193"/>
      <c r="L923" s="190"/>
      <c r="M923" s="194"/>
      <c r="N923" s="195"/>
      <c r="O923" s="195"/>
      <c r="P923" s="195"/>
      <c r="Q923" s="195"/>
      <c r="R923" s="195"/>
      <c r="S923" s="195"/>
      <c r="T923" s="196"/>
      <c r="AT923" s="191" t="s">
        <v>156</v>
      </c>
      <c r="AU923" s="191" t="s">
        <v>82</v>
      </c>
      <c r="AV923" s="11" t="s">
        <v>80</v>
      </c>
      <c r="AW923" s="11" t="s">
        <v>35</v>
      </c>
      <c r="AX923" s="11" t="s">
        <v>72</v>
      </c>
      <c r="AY923" s="191" t="s">
        <v>144</v>
      </c>
    </row>
    <row r="924" spans="2:65" s="11" customFormat="1">
      <c r="B924" s="190"/>
      <c r="D924" s="186" t="s">
        <v>156</v>
      </c>
      <c r="E924" s="191" t="s">
        <v>5</v>
      </c>
      <c r="F924" s="192" t="s">
        <v>224</v>
      </c>
      <c r="H924" s="191" t="s">
        <v>5</v>
      </c>
      <c r="I924" s="193"/>
      <c r="L924" s="190"/>
      <c r="M924" s="194"/>
      <c r="N924" s="195"/>
      <c r="O924" s="195"/>
      <c r="P924" s="195"/>
      <c r="Q924" s="195"/>
      <c r="R924" s="195"/>
      <c r="S924" s="195"/>
      <c r="T924" s="196"/>
      <c r="AT924" s="191" t="s">
        <v>156</v>
      </c>
      <c r="AU924" s="191" t="s">
        <v>82</v>
      </c>
      <c r="AV924" s="11" t="s">
        <v>80</v>
      </c>
      <c r="AW924" s="11" t="s">
        <v>35</v>
      </c>
      <c r="AX924" s="11" t="s">
        <v>72</v>
      </c>
      <c r="AY924" s="191" t="s">
        <v>144</v>
      </c>
    </row>
    <row r="925" spans="2:65" s="11" customFormat="1">
      <c r="B925" s="190"/>
      <c r="D925" s="186" t="s">
        <v>156</v>
      </c>
      <c r="E925" s="191" t="s">
        <v>5</v>
      </c>
      <c r="F925" s="192" t="s">
        <v>225</v>
      </c>
      <c r="H925" s="191" t="s">
        <v>5</v>
      </c>
      <c r="I925" s="193"/>
      <c r="L925" s="190"/>
      <c r="M925" s="194"/>
      <c r="N925" s="195"/>
      <c r="O925" s="195"/>
      <c r="P925" s="195"/>
      <c r="Q925" s="195"/>
      <c r="R925" s="195"/>
      <c r="S925" s="195"/>
      <c r="T925" s="196"/>
      <c r="AT925" s="191" t="s">
        <v>156</v>
      </c>
      <c r="AU925" s="191" t="s">
        <v>82</v>
      </c>
      <c r="AV925" s="11" t="s">
        <v>80</v>
      </c>
      <c r="AW925" s="11" t="s">
        <v>35</v>
      </c>
      <c r="AX925" s="11" t="s">
        <v>72</v>
      </c>
      <c r="AY925" s="191" t="s">
        <v>144</v>
      </c>
    </row>
    <row r="926" spans="2:65" s="11" customFormat="1">
      <c r="B926" s="190"/>
      <c r="D926" s="186" t="s">
        <v>156</v>
      </c>
      <c r="E926" s="191" t="s">
        <v>5</v>
      </c>
      <c r="F926" s="192" t="s">
        <v>357</v>
      </c>
      <c r="H926" s="191" t="s">
        <v>5</v>
      </c>
      <c r="I926" s="193"/>
      <c r="L926" s="190"/>
      <c r="M926" s="194"/>
      <c r="N926" s="195"/>
      <c r="O926" s="195"/>
      <c r="P926" s="195"/>
      <c r="Q926" s="195"/>
      <c r="R926" s="195"/>
      <c r="S926" s="195"/>
      <c r="T926" s="196"/>
      <c r="AT926" s="191" t="s">
        <v>156</v>
      </c>
      <c r="AU926" s="191" t="s">
        <v>82</v>
      </c>
      <c r="AV926" s="11" t="s">
        <v>80</v>
      </c>
      <c r="AW926" s="11" t="s">
        <v>35</v>
      </c>
      <c r="AX926" s="11" t="s">
        <v>72</v>
      </c>
      <c r="AY926" s="191" t="s">
        <v>144</v>
      </c>
    </row>
    <row r="927" spans="2:65" s="11" customFormat="1">
      <c r="B927" s="190"/>
      <c r="D927" s="186" t="s">
        <v>156</v>
      </c>
      <c r="E927" s="191" t="s">
        <v>5</v>
      </c>
      <c r="F927" s="192" t="s">
        <v>358</v>
      </c>
      <c r="H927" s="191" t="s">
        <v>5</v>
      </c>
      <c r="I927" s="193"/>
      <c r="L927" s="190"/>
      <c r="M927" s="194"/>
      <c r="N927" s="195"/>
      <c r="O927" s="195"/>
      <c r="P927" s="195"/>
      <c r="Q927" s="195"/>
      <c r="R927" s="195"/>
      <c r="S927" s="195"/>
      <c r="T927" s="196"/>
      <c r="AT927" s="191" t="s">
        <v>156</v>
      </c>
      <c r="AU927" s="191" t="s">
        <v>82</v>
      </c>
      <c r="AV927" s="11" t="s">
        <v>80</v>
      </c>
      <c r="AW927" s="11" t="s">
        <v>35</v>
      </c>
      <c r="AX927" s="11" t="s">
        <v>72</v>
      </c>
      <c r="AY927" s="191" t="s">
        <v>144</v>
      </c>
    </row>
    <row r="928" spans="2:65" s="11" customFormat="1">
      <c r="B928" s="190"/>
      <c r="D928" s="186" t="s">
        <v>156</v>
      </c>
      <c r="E928" s="191" t="s">
        <v>5</v>
      </c>
      <c r="F928" s="192" t="s">
        <v>229</v>
      </c>
      <c r="H928" s="191" t="s">
        <v>5</v>
      </c>
      <c r="I928" s="193"/>
      <c r="L928" s="190"/>
      <c r="M928" s="194"/>
      <c r="N928" s="195"/>
      <c r="O928" s="195"/>
      <c r="P928" s="195"/>
      <c r="Q928" s="195"/>
      <c r="R928" s="195"/>
      <c r="S928" s="195"/>
      <c r="T928" s="196"/>
      <c r="AT928" s="191" t="s">
        <v>156</v>
      </c>
      <c r="AU928" s="191" t="s">
        <v>82</v>
      </c>
      <c r="AV928" s="11" t="s">
        <v>80</v>
      </c>
      <c r="AW928" s="11" t="s">
        <v>35</v>
      </c>
      <c r="AX928" s="11" t="s">
        <v>72</v>
      </c>
      <c r="AY928" s="191" t="s">
        <v>144</v>
      </c>
    </row>
    <row r="929" spans="2:65" s="12" customFormat="1">
      <c r="B929" s="197"/>
      <c r="D929" s="186" t="s">
        <v>156</v>
      </c>
      <c r="E929" s="198" t="s">
        <v>5</v>
      </c>
      <c r="F929" s="199" t="s">
        <v>359</v>
      </c>
      <c r="H929" s="200">
        <v>6.4</v>
      </c>
      <c r="I929" s="201"/>
      <c r="L929" s="197"/>
      <c r="M929" s="202"/>
      <c r="N929" s="203"/>
      <c r="O929" s="203"/>
      <c r="P929" s="203"/>
      <c r="Q929" s="203"/>
      <c r="R929" s="203"/>
      <c r="S929" s="203"/>
      <c r="T929" s="204"/>
      <c r="AT929" s="198" t="s">
        <v>156</v>
      </c>
      <c r="AU929" s="198" t="s">
        <v>82</v>
      </c>
      <c r="AV929" s="12" t="s">
        <v>82</v>
      </c>
      <c r="AW929" s="12" t="s">
        <v>35</v>
      </c>
      <c r="AX929" s="12" t="s">
        <v>72</v>
      </c>
      <c r="AY929" s="198" t="s">
        <v>144</v>
      </c>
    </row>
    <row r="930" spans="2:65" s="12" customFormat="1">
      <c r="B930" s="197"/>
      <c r="D930" s="186" t="s">
        <v>156</v>
      </c>
      <c r="E930" s="198" t="s">
        <v>5</v>
      </c>
      <c r="F930" s="199" t="s">
        <v>360</v>
      </c>
      <c r="H930" s="200">
        <v>1.2</v>
      </c>
      <c r="I930" s="201"/>
      <c r="L930" s="197"/>
      <c r="M930" s="202"/>
      <c r="N930" s="203"/>
      <c r="O930" s="203"/>
      <c r="P930" s="203"/>
      <c r="Q930" s="203"/>
      <c r="R930" s="203"/>
      <c r="S930" s="203"/>
      <c r="T930" s="204"/>
      <c r="AT930" s="198" t="s">
        <v>156</v>
      </c>
      <c r="AU930" s="198" t="s">
        <v>82</v>
      </c>
      <c r="AV930" s="12" t="s">
        <v>82</v>
      </c>
      <c r="AW930" s="12" t="s">
        <v>35</v>
      </c>
      <c r="AX930" s="12" t="s">
        <v>72</v>
      </c>
      <c r="AY930" s="198" t="s">
        <v>144</v>
      </c>
    </row>
    <row r="931" spans="2:65" s="12" customFormat="1">
      <c r="B931" s="197"/>
      <c r="D931" s="186" t="s">
        <v>156</v>
      </c>
      <c r="E931" s="198" t="s">
        <v>5</v>
      </c>
      <c r="F931" s="199" t="s">
        <v>361</v>
      </c>
      <c r="H931" s="200">
        <v>1.1499999999999999</v>
      </c>
      <c r="I931" s="201"/>
      <c r="L931" s="197"/>
      <c r="M931" s="202"/>
      <c r="N931" s="203"/>
      <c r="O931" s="203"/>
      <c r="P931" s="203"/>
      <c r="Q931" s="203"/>
      <c r="R931" s="203"/>
      <c r="S931" s="203"/>
      <c r="T931" s="204"/>
      <c r="AT931" s="198" t="s">
        <v>156</v>
      </c>
      <c r="AU931" s="198" t="s">
        <v>82</v>
      </c>
      <c r="AV931" s="12" t="s">
        <v>82</v>
      </c>
      <c r="AW931" s="12" t="s">
        <v>35</v>
      </c>
      <c r="AX931" s="12" t="s">
        <v>72</v>
      </c>
      <c r="AY931" s="198" t="s">
        <v>144</v>
      </c>
    </row>
    <row r="932" spans="2:65" s="12" customFormat="1">
      <c r="B932" s="197"/>
      <c r="D932" s="186" t="s">
        <v>156</v>
      </c>
      <c r="E932" s="198" t="s">
        <v>5</v>
      </c>
      <c r="F932" s="199" t="s">
        <v>362</v>
      </c>
      <c r="H932" s="200">
        <v>1.1499999999999999</v>
      </c>
      <c r="I932" s="201"/>
      <c r="L932" s="197"/>
      <c r="M932" s="202"/>
      <c r="N932" s="203"/>
      <c r="O932" s="203"/>
      <c r="P932" s="203"/>
      <c r="Q932" s="203"/>
      <c r="R932" s="203"/>
      <c r="S932" s="203"/>
      <c r="T932" s="204"/>
      <c r="AT932" s="198" t="s">
        <v>156</v>
      </c>
      <c r="AU932" s="198" t="s">
        <v>82</v>
      </c>
      <c r="AV932" s="12" t="s">
        <v>82</v>
      </c>
      <c r="AW932" s="12" t="s">
        <v>35</v>
      </c>
      <c r="AX932" s="12" t="s">
        <v>72</v>
      </c>
      <c r="AY932" s="198" t="s">
        <v>144</v>
      </c>
    </row>
    <row r="933" spans="2:65" s="12" customFormat="1">
      <c r="B933" s="197"/>
      <c r="D933" s="186" t="s">
        <v>156</v>
      </c>
      <c r="E933" s="198" t="s">
        <v>5</v>
      </c>
      <c r="F933" s="199" t="s">
        <v>363</v>
      </c>
      <c r="H933" s="200">
        <v>1.8</v>
      </c>
      <c r="I933" s="201"/>
      <c r="L933" s="197"/>
      <c r="M933" s="202"/>
      <c r="N933" s="203"/>
      <c r="O933" s="203"/>
      <c r="P933" s="203"/>
      <c r="Q933" s="203"/>
      <c r="R933" s="203"/>
      <c r="S933" s="203"/>
      <c r="T933" s="204"/>
      <c r="AT933" s="198" t="s">
        <v>156</v>
      </c>
      <c r="AU933" s="198" t="s">
        <v>82</v>
      </c>
      <c r="AV933" s="12" t="s">
        <v>82</v>
      </c>
      <c r="AW933" s="12" t="s">
        <v>35</v>
      </c>
      <c r="AX933" s="12" t="s">
        <v>72</v>
      </c>
      <c r="AY933" s="198" t="s">
        <v>144</v>
      </c>
    </row>
    <row r="934" spans="2:65" s="11" customFormat="1">
      <c r="B934" s="190"/>
      <c r="D934" s="186" t="s">
        <v>156</v>
      </c>
      <c r="E934" s="191" t="s">
        <v>5</v>
      </c>
      <c r="F934" s="192" t="s">
        <v>237</v>
      </c>
      <c r="H934" s="191" t="s">
        <v>5</v>
      </c>
      <c r="I934" s="193"/>
      <c r="L934" s="190"/>
      <c r="M934" s="194"/>
      <c r="N934" s="195"/>
      <c r="O934" s="195"/>
      <c r="P934" s="195"/>
      <c r="Q934" s="195"/>
      <c r="R934" s="195"/>
      <c r="S934" s="195"/>
      <c r="T934" s="196"/>
      <c r="AT934" s="191" t="s">
        <v>156</v>
      </c>
      <c r="AU934" s="191" t="s">
        <v>82</v>
      </c>
      <c r="AV934" s="11" t="s">
        <v>80</v>
      </c>
      <c r="AW934" s="11" t="s">
        <v>35</v>
      </c>
      <c r="AX934" s="11" t="s">
        <v>72</v>
      </c>
      <c r="AY934" s="191" t="s">
        <v>144</v>
      </c>
    </row>
    <row r="935" spans="2:65" s="12" customFormat="1">
      <c r="B935" s="197"/>
      <c r="D935" s="186" t="s">
        <v>156</v>
      </c>
      <c r="E935" s="198" t="s">
        <v>5</v>
      </c>
      <c r="F935" s="199" t="s">
        <v>366</v>
      </c>
      <c r="H935" s="200">
        <v>53.9</v>
      </c>
      <c r="I935" s="201"/>
      <c r="L935" s="197"/>
      <c r="M935" s="202"/>
      <c r="N935" s="203"/>
      <c r="O935" s="203"/>
      <c r="P935" s="203"/>
      <c r="Q935" s="203"/>
      <c r="R935" s="203"/>
      <c r="S935" s="203"/>
      <c r="T935" s="204"/>
      <c r="AT935" s="198" t="s">
        <v>156</v>
      </c>
      <c r="AU935" s="198" t="s">
        <v>82</v>
      </c>
      <c r="AV935" s="12" t="s">
        <v>82</v>
      </c>
      <c r="AW935" s="12" t="s">
        <v>35</v>
      </c>
      <c r="AX935" s="12" t="s">
        <v>72</v>
      </c>
      <c r="AY935" s="198" t="s">
        <v>144</v>
      </c>
    </row>
    <row r="936" spans="2:65" s="12" customFormat="1">
      <c r="B936" s="197"/>
      <c r="D936" s="186" t="s">
        <v>156</v>
      </c>
      <c r="E936" s="198" t="s">
        <v>5</v>
      </c>
      <c r="F936" s="199" t="s">
        <v>367</v>
      </c>
      <c r="H936" s="200">
        <v>4.8</v>
      </c>
      <c r="I936" s="201"/>
      <c r="L936" s="197"/>
      <c r="M936" s="202"/>
      <c r="N936" s="203"/>
      <c r="O936" s="203"/>
      <c r="P936" s="203"/>
      <c r="Q936" s="203"/>
      <c r="R936" s="203"/>
      <c r="S936" s="203"/>
      <c r="T936" s="204"/>
      <c r="AT936" s="198" t="s">
        <v>156</v>
      </c>
      <c r="AU936" s="198" t="s">
        <v>82</v>
      </c>
      <c r="AV936" s="12" t="s">
        <v>82</v>
      </c>
      <c r="AW936" s="12" t="s">
        <v>35</v>
      </c>
      <c r="AX936" s="12" t="s">
        <v>72</v>
      </c>
      <c r="AY936" s="198" t="s">
        <v>144</v>
      </c>
    </row>
    <row r="937" spans="2:65" s="12" customFormat="1">
      <c r="B937" s="197"/>
      <c r="D937" s="186" t="s">
        <v>156</v>
      </c>
      <c r="E937" s="198" t="s">
        <v>5</v>
      </c>
      <c r="F937" s="199" t="s">
        <v>360</v>
      </c>
      <c r="H937" s="200">
        <v>1.2</v>
      </c>
      <c r="I937" s="201"/>
      <c r="L937" s="197"/>
      <c r="M937" s="202"/>
      <c r="N937" s="203"/>
      <c r="O937" s="203"/>
      <c r="P937" s="203"/>
      <c r="Q937" s="203"/>
      <c r="R937" s="203"/>
      <c r="S937" s="203"/>
      <c r="T937" s="204"/>
      <c r="AT937" s="198" t="s">
        <v>156</v>
      </c>
      <c r="AU937" s="198" t="s">
        <v>82</v>
      </c>
      <c r="AV937" s="12" t="s">
        <v>82</v>
      </c>
      <c r="AW937" s="12" t="s">
        <v>35</v>
      </c>
      <c r="AX937" s="12" t="s">
        <v>72</v>
      </c>
      <c r="AY937" s="198" t="s">
        <v>144</v>
      </c>
    </row>
    <row r="938" spans="2:65" s="13" customFormat="1">
      <c r="B938" s="205"/>
      <c r="D938" s="186" t="s">
        <v>156</v>
      </c>
      <c r="E938" s="206" t="s">
        <v>5</v>
      </c>
      <c r="F938" s="207" t="s">
        <v>160</v>
      </c>
      <c r="H938" s="208">
        <v>71.599999999999994</v>
      </c>
      <c r="I938" s="209"/>
      <c r="L938" s="205"/>
      <c r="M938" s="210"/>
      <c r="N938" s="211"/>
      <c r="O938" s="211"/>
      <c r="P938" s="211"/>
      <c r="Q938" s="211"/>
      <c r="R938" s="211"/>
      <c r="S938" s="211"/>
      <c r="T938" s="212"/>
      <c r="AT938" s="206" t="s">
        <v>156</v>
      </c>
      <c r="AU938" s="206" t="s">
        <v>82</v>
      </c>
      <c r="AV938" s="13" t="s">
        <v>152</v>
      </c>
      <c r="AW938" s="13" t="s">
        <v>35</v>
      </c>
      <c r="AX938" s="13" t="s">
        <v>80</v>
      </c>
      <c r="AY938" s="206" t="s">
        <v>144</v>
      </c>
    </row>
    <row r="939" spans="2:65" s="1" customFormat="1" ht="25.5" customHeight="1">
      <c r="B939" s="173"/>
      <c r="C939" s="174" t="s">
        <v>765</v>
      </c>
      <c r="D939" s="174" t="s">
        <v>147</v>
      </c>
      <c r="E939" s="175" t="s">
        <v>766</v>
      </c>
      <c r="F939" s="176" t="s">
        <v>767</v>
      </c>
      <c r="G939" s="177" t="s">
        <v>292</v>
      </c>
      <c r="H939" s="178">
        <v>64.760000000000005</v>
      </c>
      <c r="I939" s="179"/>
      <c r="J939" s="180">
        <f>ROUND(I939*H939,2)</f>
        <v>0</v>
      </c>
      <c r="K939" s="176" t="s">
        <v>151</v>
      </c>
      <c r="L939" s="41"/>
      <c r="M939" s="181" t="s">
        <v>5</v>
      </c>
      <c r="N939" s="182" t="s">
        <v>43</v>
      </c>
      <c r="O939" s="42"/>
      <c r="P939" s="183">
        <f>O939*H939</f>
        <v>0</v>
      </c>
      <c r="Q939" s="183">
        <v>1.74E-3</v>
      </c>
      <c r="R939" s="183">
        <f>Q939*H939</f>
        <v>0.11268240000000002</v>
      </c>
      <c r="S939" s="183">
        <v>0</v>
      </c>
      <c r="T939" s="184">
        <f>S939*H939</f>
        <v>0</v>
      </c>
      <c r="AR939" s="24" t="s">
        <v>278</v>
      </c>
      <c r="AT939" s="24" t="s">
        <v>147</v>
      </c>
      <c r="AU939" s="24" t="s">
        <v>82</v>
      </c>
      <c r="AY939" s="24" t="s">
        <v>144</v>
      </c>
      <c r="BE939" s="185">
        <f>IF(N939="základní",J939,0)</f>
        <v>0</v>
      </c>
      <c r="BF939" s="185">
        <f>IF(N939="snížená",J939,0)</f>
        <v>0</v>
      </c>
      <c r="BG939" s="185">
        <f>IF(N939="zákl. přenesená",J939,0)</f>
        <v>0</v>
      </c>
      <c r="BH939" s="185">
        <f>IF(N939="sníž. přenesená",J939,0)</f>
        <v>0</v>
      </c>
      <c r="BI939" s="185">
        <f>IF(N939="nulová",J939,0)</f>
        <v>0</v>
      </c>
      <c r="BJ939" s="24" t="s">
        <v>80</v>
      </c>
      <c r="BK939" s="185">
        <f>ROUND(I939*H939,2)</f>
        <v>0</v>
      </c>
      <c r="BL939" s="24" t="s">
        <v>278</v>
      </c>
      <c r="BM939" s="24" t="s">
        <v>768</v>
      </c>
    </row>
    <row r="940" spans="2:65" s="11" customFormat="1">
      <c r="B940" s="190"/>
      <c r="D940" s="186" t="s">
        <v>156</v>
      </c>
      <c r="E940" s="191" t="s">
        <v>5</v>
      </c>
      <c r="F940" s="192" t="s">
        <v>157</v>
      </c>
      <c r="H940" s="191" t="s">
        <v>5</v>
      </c>
      <c r="I940" s="193"/>
      <c r="L940" s="190"/>
      <c r="M940" s="194"/>
      <c r="N940" s="195"/>
      <c r="O940" s="195"/>
      <c r="P940" s="195"/>
      <c r="Q940" s="195"/>
      <c r="R940" s="195"/>
      <c r="S940" s="195"/>
      <c r="T940" s="196"/>
      <c r="AT940" s="191" t="s">
        <v>156</v>
      </c>
      <c r="AU940" s="191" t="s">
        <v>82</v>
      </c>
      <c r="AV940" s="11" t="s">
        <v>80</v>
      </c>
      <c r="AW940" s="11" t="s">
        <v>35</v>
      </c>
      <c r="AX940" s="11" t="s">
        <v>72</v>
      </c>
      <c r="AY940" s="191" t="s">
        <v>144</v>
      </c>
    </row>
    <row r="941" spans="2:65" s="11" customFormat="1">
      <c r="B941" s="190"/>
      <c r="D941" s="186" t="s">
        <v>156</v>
      </c>
      <c r="E941" s="191" t="s">
        <v>5</v>
      </c>
      <c r="F941" s="192" t="s">
        <v>223</v>
      </c>
      <c r="H941" s="191" t="s">
        <v>5</v>
      </c>
      <c r="I941" s="193"/>
      <c r="L941" s="190"/>
      <c r="M941" s="194"/>
      <c r="N941" s="195"/>
      <c r="O941" s="195"/>
      <c r="P941" s="195"/>
      <c r="Q941" s="195"/>
      <c r="R941" s="195"/>
      <c r="S941" s="195"/>
      <c r="T941" s="196"/>
      <c r="AT941" s="191" t="s">
        <v>156</v>
      </c>
      <c r="AU941" s="191" t="s">
        <v>82</v>
      </c>
      <c r="AV941" s="11" t="s">
        <v>80</v>
      </c>
      <c r="AW941" s="11" t="s">
        <v>35</v>
      </c>
      <c r="AX941" s="11" t="s">
        <v>72</v>
      </c>
      <c r="AY941" s="191" t="s">
        <v>144</v>
      </c>
    </row>
    <row r="942" spans="2:65" s="11" customFormat="1">
      <c r="B942" s="190"/>
      <c r="D942" s="186" t="s">
        <v>156</v>
      </c>
      <c r="E942" s="191" t="s">
        <v>5</v>
      </c>
      <c r="F942" s="192" t="s">
        <v>224</v>
      </c>
      <c r="H942" s="191" t="s">
        <v>5</v>
      </c>
      <c r="I942" s="193"/>
      <c r="L942" s="190"/>
      <c r="M942" s="194"/>
      <c r="N942" s="195"/>
      <c r="O942" s="195"/>
      <c r="P942" s="195"/>
      <c r="Q942" s="195"/>
      <c r="R942" s="195"/>
      <c r="S942" s="195"/>
      <c r="T942" s="196"/>
      <c r="AT942" s="191" t="s">
        <v>156</v>
      </c>
      <c r="AU942" s="191" t="s">
        <v>82</v>
      </c>
      <c r="AV942" s="11" t="s">
        <v>80</v>
      </c>
      <c r="AW942" s="11" t="s">
        <v>35</v>
      </c>
      <c r="AX942" s="11" t="s">
        <v>72</v>
      </c>
      <c r="AY942" s="191" t="s">
        <v>144</v>
      </c>
    </row>
    <row r="943" spans="2:65" s="11" customFormat="1">
      <c r="B943" s="190"/>
      <c r="D943" s="186" t="s">
        <v>156</v>
      </c>
      <c r="E943" s="191" t="s">
        <v>5</v>
      </c>
      <c r="F943" s="192" t="s">
        <v>225</v>
      </c>
      <c r="H943" s="191" t="s">
        <v>5</v>
      </c>
      <c r="I943" s="193"/>
      <c r="L943" s="190"/>
      <c r="M943" s="194"/>
      <c r="N943" s="195"/>
      <c r="O943" s="195"/>
      <c r="P943" s="195"/>
      <c r="Q943" s="195"/>
      <c r="R943" s="195"/>
      <c r="S943" s="195"/>
      <c r="T943" s="196"/>
      <c r="AT943" s="191" t="s">
        <v>156</v>
      </c>
      <c r="AU943" s="191" t="s">
        <v>82</v>
      </c>
      <c r="AV943" s="11" t="s">
        <v>80</v>
      </c>
      <c r="AW943" s="11" t="s">
        <v>35</v>
      </c>
      <c r="AX943" s="11" t="s">
        <v>72</v>
      </c>
      <c r="AY943" s="191" t="s">
        <v>144</v>
      </c>
    </row>
    <row r="944" spans="2:65" s="12" customFormat="1">
      <c r="B944" s="197"/>
      <c r="D944" s="186" t="s">
        <v>156</v>
      </c>
      <c r="E944" s="198" t="s">
        <v>5</v>
      </c>
      <c r="F944" s="199" t="s">
        <v>742</v>
      </c>
      <c r="H944" s="200">
        <v>64.760000000000005</v>
      </c>
      <c r="I944" s="201"/>
      <c r="L944" s="197"/>
      <c r="M944" s="202"/>
      <c r="N944" s="203"/>
      <c r="O944" s="203"/>
      <c r="P944" s="203"/>
      <c r="Q944" s="203"/>
      <c r="R944" s="203"/>
      <c r="S944" s="203"/>
      <c r="T944" s="204"/>
      <c r="AT944" s="198" t="s">
        <v>156</v>
      </c>
      <c r="AU944" s="198" t="s">
        <v>82</v>
      </c>
      <c r="AV944" s="12" t="s">
        <v>82</v>
      </c>
      <c r="AW944" s="12" t="s">
        <v>35</v>
      </c>
      <c r="AX944" s="12" t="s">
        <v>72</v>
      </c>
      <c r="AY944" s="198" t="s">
        <v>144</v>
      </c>
    </row>
    <row r="945" spans="2:65" s="13" customFormat="1">
      <c r="B945" s="205"/>
      <c r="D945" s="186" t="s">
        <v>156</v>
      </c>
      <c r="E945" s="206" t="s">
        <v>5</v>
      </c>
      <c r="F945" s="207" t="s">
        <v>160</v>
      </c>
      <c r="H945" s="208">
        <v>64.760000000000005</v>
      </c>
      <c r="I945" s="209"/>
      <c r="L945" s="205"/>
      <c r="M945" s="210"/>
      <c r="N945" s="211"/>
      <c r="O945" s="211"/>
      <c r="P945" s="211"/>
      <c r="Q945" s="211"/>
      <c r="R945" s="211"/>
      <c r="S945" s="211"/>
      <c r="T945" s="212"/>
      <c r="AT945" s="206" t="s">
        <v>156</v>
      </c>
      <c r="AU945" s="206" t="s">
        <v>82</v>
      </c>
      <c r="AV945" s="13" t="s">
        <v>152</v>
      </c>
      <c r="AW945" s="13" t="s">
        <v>35</v>
      </c>
      <c r="AX945" s="13" t="s">
        <v>80</v>
      </c>
      <c r="AY945" s="206" t="s">
        <v>144</v>
      </c>
    </row>
    <row r="946" spans="2:65" s="1" customFormat="1" ht="25.5" customHeight="1">
      <c r="B946" s="173"/>
      <c r="C946" s="174" t="s">
        <v>769</v>
      </c>
      <c r="D946" s="174" t="s">
        <v>147</v>
      </c>
      <c r="E946" s="175" t="s">
        <v>770</v>
      </c>
      <c r="F946" s="176" t="s">
        <v>771</v>
      </c>
      <c r="G946" s="177" t="s">
        <v>163</v>
      </c>
      <c r="H946" s="178">
        <v>4</v>
      </c>
      <c r="I946" s="179"/>
      <c r="J946" s="180">
        <f>ROUND(I946*H946,2)</f>
        <v>0</v>
      </c>
      <c r="K946" s="176" t="s">
        <v>151</v>
      </c>
      <c r="L946" s="41"/>
      <c r="M946" s="181" t="s">
        <v>5</v>
      </c>
      <c r="N946" s="182" t="s">
        <v>43</v>
      </c>
      <c r="O946" s="42"/>
      <c r="P946" s="183">
        <f>O946*H946</f>
        <v>0</v>
      </c>
      <c r="Q946" s="183">
        <v>2.5000000000000001E-4</v>
      </c>
      <c r="R946" s="183">
        <f>Q946*H946</f>
        <v>1E-3</v>
      </c>
      <c r="S946" s="183">
        <v>0</v>
      </c>
      <c r="T946" s="184">
        <f>S946*H946</f>
        <v>0</v>
      </c>
      <c r="AR946" s="24" t="s">
        <v>278</v>
      </c>
      <c r="AT946" s="24" t="s">
        <v>147</v>
      </c>
      <c r="AU946" s="24" t="s">
        <v>82</v>
      </c>
      <c r="AY946" s="24" t="s">
        <v>144</v>
      </c>
      <c r="BE946" s="185">
        <f>IF(N946="základní",J946,0)</f>
        <v>0</v>
      </c>
      <c r="BF946" s="185">
        <f>IF(N946="snížená",J946,0)</f>
        <v>0</v>
      </c>
      <c r="BG946" s="185">
        <f>IF(N946="zákl. přenesená",J946,0)</f>
        <v>0</v>
      </c>
      <c r="BH946" s="185">
        <f>IF(N946="sníž. přenesená",J946,0)</f>
        <v>0</v>
      </c>
      <c r="BI946" s="185">
        <f>IF(N946="nulová",J946,0)</f>
        <v>0</v>
      </c>
      <c r="BJ946" s="24" t="s">
        <v>80</v>
      </c>
      <c r="BK946" s="185">
        <f>ROUND(I946*H946,2)</f>
        <v>0</v>
      </c>
      <c r="BL946" s="24" t="s">
        <v>278</v>
      </c>
      <c r="BM946" s="24" t="s">
        <v>772</v>
      </c>
    </row>
    <row r="947" spans="2:65" s="11" customFormat="1">
      <c r="B947" s="190"/>
      <c r="D947" s="186" t="s">
        <v>156</v>
      </c>
      <c r="E947" s="191" t="s">
        <v>5</v>
      </c>
      <c r="F947" s="192" t="s">
        <v>157</v>
      </c>
      <c r="H947" s="191" t="s">
        <v>5</v>
      </c>
      <c r="I947" s="193"/>
      <c r="L947" s="190"/>
      <c r="M947" s="194"/>
      <c r="N947" s="195"/>
      <c r="O947" s="195"/>
      <c r="P947" s="195"/>
      <c r="Q947" s="195"/>
      <c r="R947" s="195"/>
      <c r="S947" s="195"/>
      <c r="T947" s="196"/>
      <c r="AT947" s="191" t="s">
        <v>156</v>
      </c>
      <c r="AU947" s="191" t="s">
        <v>82</v>
      </c>
      <c r="AV947" s="11" t="s">
        <v>80</v>
      </c>
      <c r="AW947" s="11" t="s">
        <v>35</v>
      </c>
      <c r="AX947" s="11" t="s">
        <v>72</v>
      </c>
      <c r="AY947" s="191" t="s">
        <v>144</v>
      </c>
    </row>
    <row r="948" spans="2:65" s="11" customFormat="1">
      <c r="B948" s="190"/>
      <c r="D948" s="186" t="s">
        <v>156</v>
      </c>
      <c r="E948" s="191" t="s">
        <v>5</v>
      </c>
      <c r="F948" s="192" t="s">
        <v>223</v>
      </c>
      <c r="H948" s="191" t="s">
        <v>5</v>
      </c>
      <c r="I948" s="193"/>
      <c r="L948" s="190"/>
      <c r="M948" s="194"/>
      <c r="N948" s="195"/>
      <c r="O948" s="195"/>
      <c r="P948" s="195"/>
      <c r="Q948" s="195"/>
      <c r="R948" s="195"/>
      <c r="S948" s="195"/>
      <c r="T948" s="196"/>
      <c r="AT948" s="191" t="s">
        <v>156</v>
      </c>
      <c r="AU948" s="191" t="s">
        <v>82</v>
      </c>
      <c r="AV948" s="11" t="s">
        <v>80</v>
      </c>
      <c r="AW948" s="11" t="s">
        <v>35</v>
      </c>
      <c r="AX948" s="11" t="s">
        <v>72</v>
      </c>
      <c r="AY948" s="191" t="s">
        <v>144</v>
      </c>
    </row>
    <row r="949" spans="2:65" s="11" customFormat="1">
      <c r="B949" s="190"/>
      <c r="D949" s="186" t="s">
        <v>156</v>
      </c>
      <c r="E949" s="191" t="s">
        <v>5</v>
      </c>
      <c r="F949" s="192" t="s">
        <v>224</v>
      </c>
      <c r="H949" s="191" t="s">
        <v>5</v>
      </c>
      <c r="I949" s="193"/>
      <c r="L949" s="190"/>
      <c r="M949" s="194"/>
      <c r="N949" s="195"/>
      <c r="O949" s="195"/>
      <c r="P949" s="195"/>
      <c r="Q949" s="195"/>
      <c r="R949" s="195"/>
      <c r="S949" s="195"/>
      <c r="T949" s="196"/>
      <c r="AT949" s="191" t="s">
        <v>156</v>
      </c>
      <c r="AU949" s="191" t="s">
        <v>82</v>
      </c>
      <c r="AV949" s="11" t="s">
        <v>80</v>
      </c>
      <c r="AW949" s="11" t="s">
        <v>35</v>
      </c>
      <c r="AX949" s="11" t="s">
        <v>72</v>
      </c>
      <c r="AY949" s="191" t="s">
        <v>144</v>
      </c>
    </row>
    <row r="950" spans="2:65" s="11" customFormat="1">
      <c r="B950" s="190"/>
      <c r="D950" s="186" t="s">
        <v>156</v>
      </c>
      <c r="E950" s="191" t="s">
        <v>5</v>
      </c>
      <c r="F950" s="192" t="s">
        <v>225</v>
      </c>
      <c r="H950" s="191" t="s">
        <v>5</v>
      </c>
      <c r="I950" s="193"/>
      <c r="L950" s="190"/>
      <c r="M950" s="194"/>
      <c r="N950" s="195"/>
      <c r="O950" s="195"/>
      <c r="P950" s="195"/>
      <c r="Q950" s="195"/>
      <c r="R950" s="195"/>
      <c r="S950" s="195"/>
      <c r="T950" s="196"/>
      <c r="AT950" s="191" t="s">
        <v>156</v>
      </c>
      <c r="AU950" s="191" t="s">
        <v>82</v>
      </c>
      <c r="AV950" s="11" t="s">
        <v>80</v>
      </c>
      <c r="AW950" s="11" t="s">
        <v>35</v>
      </c>
      <c r="AX950" s="11" t="s">
        <v>72</v>
      </c>
      <c r="AY950" s="191" t="s">
        <v>144</v>
      </c>
    </row>
    <row r="951" spans="2:65" s="12" customFormat="1">
      <c r="B951" s="197"/>
      <c r="D951" s="186" t="s">
        <v>156</v>
      </c>
      <c r="E951" s="198" t="s">
        <v>5</v>
      </c>
      <c r="F951" s="199" t="s">
        <v>773</v>
      </c>
      <c r="H951" s="200">
        <v>4</v>
      </c>
      <c r="I951" s="201"/>
      <c r="L951" s="197"/>
      <c r="M951" s="202"/>
      <c r="N951" s="203"/>
      <c r="O951" s="203"/>
      <c r="P951" s="203"/>
      <c r="Q951" s="203"/>
      <c r="R951" s="203"/>
      <c r="S951" s="203"/>
      <c r="T951" s="204"/>
      <c r="AT951" s="198" t="s">
        <v>156</v>
      </c>
      <c r="AU951" s="198" t="s">
        <v>82</v>
      </c>
      <c r="AV951" s="12" t="s">
        <v>82</v>
      </c>
      <c r="AW951" s="12" t="s">
        <v>35</v>
      </c>
      <c r="AX951" s="12" t="s">
        <v>72</v>
      </c>
      <c r="AY951" s="198" t="s">
        <v>144</v>
      </c>
    </row>
    <row r="952" spans="2:65" s="13" customFormat="1">
      <c r="B952" s="205"/>
      <c r="D952" s="186" t="s">
        <v>156</v>
      </c>
      <c r="E952" s="206" t="s">
        <v>5</v>
      </c>
      <c r="F952" s="207" t="s">
        <v>160</v>
      </c>
      <c r="H952" s="208">
        <v>4</v>
      </c>
      <c r="I952" s="209"/>
      <c r="L952" s="205"/>
      <c r="M952" s="210"/>
      <c r="N952" s="211"/>
      <c r="O952" s="211"/>
      <c r="P952" s="211"/>
      <c r="Q952" s="211"/>
      <c r="R952" s="211"/>
      <c r="S952" s="211"/>
      <c r="T952" s="212"/>
      <c r="AT952" s="206" t="s">
        <v>156</v>
      </c>
      <c r="AU952" s="206" t="s">
        <v>82</v>
      </c>
      <c r="AV952" s="13" t="s">
        <v>152</v>
      </c>
      <c r="AW952" s="13" t="s">
        <v>35</v>
      </c>
      <c r="AX952" s="13" t="s">
        <v>80</v>
      </c>
      <c r="AY952" s="206" t="s">
        <v>144</v>
      </c>
    </row>
    <row r="953" spans="2:65" s="1" customFormat="1" ht="25.5" customHeight="1">
      <c r="B953" s="173"/>
      <c r="C953" s="174" t="s">
        <v>774</v>
      </c>
      <c r="D953" s="174" t="s">
        <v>147</v>
      </c>
      <c r="E953" s="175" t="s">
        <v>775</v>
      </c>
      <c r="F953" s="176" t="s">
        <v>776</v>
      </c>
      <c r="G953" s="177" t="s">
        <v>292</v>
      </c>
      <c r="H953" s="178">
        <v>32</v>
      </c>
      <c r="I953" s="179"/>
      <c r="J953" s="180">
        <f>ROUND(I953*H953,2)</f>
        <v>0</v>
      </c>
      <c r="K953" s="176" t="s">
        <v>151</v>
      </c>
      <c r="L953" s="41"/>
      <c r="M953" s="181" t="s">
        <v>5</v>
      </c>
      <c r="N953" s="182" t="s">
        <v>43</v>
      </c>
      <c r="O953" s="42"/>
      <c r="P953" s="183">
        <f>O953*H953</f>
        <v>0</v>
      </c>
      <c r="Q953" s="183">
        <v>2.8600000000000001E-3</v>
      </c>
      <c r="R953" s="183">
        <f>Q953*H953</f>
        <v>9.1520000000000004E-2</v>
      </c>
      <c r="S953" s="183">
        <v>0</v>
      </c>
      <c r="T953" s="184">
        <f>S953*H953</f>
        <v>0</v>
      </c>
      <c r="AR953" s="24" t="s">
        <v>278</v>
      </c>
      <c r="AT953" s="24" t="s">
        <v>147</v>
      </c>
      <c r="AU953" s="24" t="s">
        <v>82</v>
      </c>
      <c r="AY953" s="24" t="s">
        <v>144</v>
      </c>
      <c r="BE953" s="185">
        <f>IF(N953="základní",J953,0)</f>
        <v>0</v>
      </c>
      <c r="BF953" s="185">
        <f>IF(N953="snížená",J953,0)</f>
        <v>0</v>
      </c>
      <c r="BG953" s="185">
        <f>IF(N953="zákl. přenesená",J953,0)</f>
        <v>0</v>
      </c>
      <c r="BH953" s="185">
        <f>IF(N953="sníž. přenesená",J953,0)</f>
        <v>0</v>
      </c>
      <c r="BI953" s="185">
        <f>IF(N953="nulová",J953,0)</f>
        <v>0</v>
      </c>
      <c r="BJ953" s="24" t="s">
        <v>80</v>
      </c>
      <c r="BK953" s="185">
        <f>ROUND(I953*H953,2)</f>
        <v>0</v>
      </c>
      <c r="BL953" s="24" t="s">
        <v>278</v>
      </c>
      <c r="BM953" s="24" t="s">
        <v>777</v>
      </c>
    </row>
    <row r="954" spans="2:65" s="11" customFormat="1">
      <c r="B954" s="190"/>
      <c r="D954" s="186" t="s">
        <v>156</v>
      </c>
      <c r="E954" s="191" t="s">
        <v>5</v>
      </c>
      <c r="F954" s="192" t="s">
        <v>157</v>
      </c>
      <c r="H954" s="191" t="s">
        <v>5</v>
      </c>
      <c r="I954" s="193"/>
      <c r="L954" s="190"/>
      <c r="M954" s="194"/>
      <c r="N954" s="195"/>
      <c r="O954" s="195"/>
      <c r="P954" s="195"/>
      <c r="Q954" s="195"/>
      <c r="R954" s="195"/>
      <c r="S954" s="195"/>
      <c r="T954" s="196"/>
      <c r="AT954" s="191" t="s">
        <v>156</v>
      </c>
      <c r="AU954" s="191" t="s">
        <v>82</v>
      </c>
      <c r="AV954" s="11" t="s">
        <v>80</v>
      </c>
      <c r="AW954" s="11" t="s">
        <v>35</v>
      </c>
      <c r="AX954" s="11" t="s">
        <v>72</v>
      </c>
      <c r="AY954" s="191" t="s">
        <v>144</v>
      </c>
    </row>
    <row r="955" spans="2:65" s="11" customFormat="1">
      <c r="B955" s="190"/>
      <c r="D955" s="186" t="s">
        <v>156</v>
      </c>
      <c r="E955" s="191" t="s">
        <v>5</v>
      </c>
      <c r="F955" s="192" t="s">
        <v>223</v>
      </c>
      <c r="H955" s="191" t="s">
        <v>5</v>
      </c>
      <c r="I955" s="193"/>
      <c r="L955" s="190"/>
      <c r="M955" s="194"/>
      <c r="N955" s="195"/>
      <c r="O955" s="195"/>
      <c r="P955" s="195"/>
      <c r="Q955" s="195"/>
      <c r="R955" s="195"/>
      <c r="S955" s="195"/>
      <c r="T955" s="196"/>
      <c r="AT955" s="191" t="s">
        <v>156</v>
      </c>
      <c r="AU955" s="191" t="s">
        <v>82</v>
      </c>
      <c r="AV955" s="11" t="s">
        <v>80</v>
      </c>
      <c r="AW955" s="11" t="s">
        <v>35</v>
      </c>
      <c r="AX955" s="11" t="s">
        <v>72</v>
      </c>
      <c r="AY955" s="191" t="s">
        <v>144</v>
      </c>
    </row>
    <row r="956" spans="2:65" s="11" customFormat="1">
      <c r="B956" s="190"/>
      <c r="D956" s="186" t="s">
        <v>156</v>
      </c>
      <c r="E956" s="191" t="s">
        <v>5</v>
      </c>
      <c r="F956" s="192" t="s">
        <v>224</v>
      </c>
      <c r="H956" s="191" t="s">
        <v>5</v>
      </c>
      <c r="I956" s="193"/>
      <c r="L956" s="190"/>
      <c r="M956" s="194"/>
      <c r="N956" s="195"/>
      <c r="O956" s="195"/>
      <c r="P956" s="195"/>
      <c r="Q956" s="195"/>
      <c r="R956" s="195"/>
      <c r="S956" s="195"/>
      <c r="T956" s="196"/>
      <c r="AT956" s="191" t="s">
        <v>156</v>
      </c>
      <c r="AU956" s="191" t="s">
        <v>82</v>
      </c>
      <c r="AV956" s="11" t="s">
        <v>80</v>
      </c>
      <c r="AW956" s="11" t="s">
        <v>35</v>
      </c>
      <c r="AX956" s="11" t="s">
        <v>72</v>
      </c>
      <c r="AY956" s="191" t="s">
        <v>144</v>
      </c>
    </row>
    <row r="957" spans="2:65" s="11" customFormat="1">
      <c r="B957" s="190"/>
      <c r="D957" s="186" t="s">
        <v>156</v>
      </c>
      <c r="E957" s="191" t="s">
        <v>5</v>
      </c>
      <c r="F957" s="192" t="s">
        <v>225</v>
      </c>
      <c r="H957" s="191" t="s">
        <v>5</v>
      </c>
      <c r="I957" s="193"/>
      <c r="L957" s="190"/>
      <c r="M957" s="194"/>
      <c r="N957" s="195"/>
      <c r="O957" s="195"/>
      <c r="P957" s="195"/>
      <c r="Q957" s="195"/>
      <c r="R957" s="195"/>
      <c r="S957" s="195"/>
      <c r="T957" s="196"/>
      <c r="AT957" s="191" t="s">
        <v>156</v>
      </c>
      <c r="AU957" s="191" t="s">
        <v>82</v>
      </c>
      <c r="AV957" s="11" t="s">
        <v>80</v>
      </c>
      <c r="AW957" s="11" t="s">
        <v>35</v>
      </c>
      <c r="AX957" s="11" t="s">
        <v>72</v>
      </c>
      <c r="AY957" s="191" t="s">
        <v>144</v>
      </c>
    </row>
    <row r="958" spans="2:65" s="12" customFormat="1">
      <c r="B958" s="197"/>
      <c r="D958" s="186" t="s">
        <v>156</v>
      </c>
      <c r="E958" s="198" t="s">
        <v>5</v>
      </c>
      <c r="F958" s="199" t="s">
        <v>778</v>
      </c>
      <c r="H958" s="200">
        <v>32</v>
      </c>
      <c r="I958" s="201"/>
      <c r="L958" s="197"/>
      <c r="M958" s="202"/>
      <c r="N958" s="203"/>
      <c r="O958" s="203"/>
      <c r="P958" s="203"/>
      <c r="Q958" s="203"/>
      <c r="R958" s="203"/>
      <c r="S958" s="203"/>
      <c r="T958" s="204"/>
      <c r="AT958" s="198" t="s">
        <v>156</v>
      </c>
      <c r="AU958" s="198" t="s">
        <v>82</v>
      </c>
      <c r="AV958" s="12" t="s">
        <v>82</v>
      </c>
      <c r="AW958" s="12" t="s">
        <v>35</v>
      </c>
      <c r="AX958" s="12" t="s">
        <v>72</v>
      </c>
      <c r="AY958" s="198" t="s">
        <v>144</v>
      </c>
    </row>
    <row r="959" spans="2:65" s="13" customFormat="1">
      <c r="B959" s="205"/>
      <c r="D959" s="186" t="s">
        <v>156</v>
      </c>
      <c r="E959" s="206" t="s">
        <v>5</v>
      </c>
      <c r="F959" s="207" t="s">
        <v>160</v>
      </c>
      <c r="H959" s="208">
        <v>32</v>
      </c>
      <c r="I959" s="209"/>
      <c r="L959" s="205"/>
      <c r="M959" s="210"/>
      <c r="N959" s="211"/>
      <c r="O959" s="211"/>
      <c r="P959" s="211"/>
      <c r="Q959" s="211"/>
      <c r="R959" s="211"/>
      <c r="S959" s="211"/>
      <c r="T959" s="212"/>
      <c r="AT959" s="206" t="s">
        <v>156</v>
      </c>
      <c r="AU959" s="206" t="s">
        <v>82</v>
      </c>
      <c r="AV959" s="13" t="s">
        <v>152</v>
      </c>
      <c r="AW959" s="13" t="s">
        <v>35</v>
      </c>
      <c r="AX959" s="13" t="s">
        <v>80</v>
      </c>
      <c r="AY959" s="206" t="s">
        <v>144</v>
      </c>
    </row>
    <row r="960" spans="2:65" s="1" customFormat="1" ht="25.5" customHeight="1">
      <c r="B960" s="173"/>
      <c r="C960" s="174" t="s">
        <v>779</v>
      </c>
      <c r="D960" s="174" t="s">
        <v>147</v>
      </c>
      <c r="E960" s="175" t="s">
        <v>780</v>
      </c>
      <c r="F960" s="176" t="s">
        <v>781</v>
      </c>
      <c r="G960" s="177" t="s">
        <v>782</v>
      </c>
      <c r="H960" s="178">
        <v>10</v>
      </c>
      <c r="I960" s="179"/>
      <c r="J960" s="180">
        <f>ROUND(I960*H960,2)</f>
        <v>0</v>
      </c>
      <c r="K960" s="176" t="s">
        <v>151</v>
      </c>
      <c r="L960" s="41"/>
      <c r="M960" s="181" t="s">
        <v>5</v>
      </c>
      <c r="N960" s="182" t="s">
        <v>43</v>
      </c>
      <c r="O960" s="42"/>
      <c r="P960" s="183">
        <f>O960*H960</f>
        <v>0</v>
      </c>
      <c r="Q960" s="183">
        <v>0</v>
      </c>
      <c r="R960" s="183">
        <f>Q960*H960</f>
        <v>0</v>
      </c>
      <c r="S960" s="183">
        <v>0</v>
      </c>
      <c r="T960" s="184">
        <f>S960*H960</f>
        <v>0</v>
      </c>
      <c r="AR960" s="24" t="s">
        <v>152</v>
      </c>
      <c r="AT960" s="24" t="s">
        <v>147</v>
      </c>
      <c r="AU960" s="24" t="s">
        <v>82</v>
      </c>
      <c r="AY960" s="24" t="s">
        <v>144</v>
      </c>
      <c r="BE960" s="185">
        <f>IF(N960="základní",J960,0)</f>
        <v>0</v>
      </c>
      <c r="BF960" s="185">
        <f>IF(N960="snížená",J960,0)</f>
        <v>0</v>
      </c>
      <c r="BG960" s="185">
        <f>IF(N960="zákl. přenesená",J960,0)</f>
        <v>0</v>
      </c>
      <c r="BH960" s="185">
        <f>IF(N960="sníž. přenesená",J960,0)</f>
        <v>0</v>
      </c>
      <c r="BI960" s="185">
        <f>IF(N960="nulová",J960,0)</f>
        <v>0</v>
      </c>
      <c r="BJ960" s="24" t="s">
        <v>80</v>
      </c>
      <c r="BK960" s="185">
        <f>ROUND(I960*H960,2)</f>
        <v>0</v>
      </c>
      <c r="BL960" s="24" t="s">
        <v>152</v>
      </c>
      <c r="BM960" s="24" t="s">
        <v>783</v>
      </c>
    </row>
    <row r="961" spans="2:65" s="11" customFormat="1">
      <c r="B961" s="190"/>
      <c r="D961" s="186" t="s">
        <v>156</v>
      </c>
      <c r="E961" s="191" t="s">
        <v>5</v>
      </c>
      <c r="F961" s="192" t="s">
        <v>784</v>
      </c>
      <c r="H961" s="191" t="s">
        <v>5</v>
      </c>
      <c r="I961" s="193"/>
      <c r="L961" s="190"/>
      <c r="M961" s="194"/>
      <c r="N961" s="195"/>
      <c r="O961" s="195"/>
      <c r="P961" s="195"/>
      <c r="Q961" s="195"/>
      <c r="R961" s="195"/>
      <c r="S961" s="195"/>
      <c r="T961" s="196"/>
      <c r="AT961" s="191" t="s">
        <v>156</v>
      </c>
      <c r="AU961" s="191" t="s">
        <v>82</v>
      </c>
      <c r="AV961" s="11" t="s">
        <v>80</v>
      </c>
      <c r="AW961" s="11" t="s">
        <v>35</v>
      </c>
      <c r="AX961" s="11" t="s">
        <v>72</v>
      </c>
      <c r="AY961" s="191" t="s">
        <v>144</v>
      </c>
    </row>
    <row r="962" spans="2:65" s="12" customFormat="1">
      <c r="B962" s="197"/>
      <c r="D962" s="186" t="s">
        <v>156</v>
      </c>
      <c r="E962" s="198" t="s">
        <v>5</v>
      </c>
      <c r="F962" s="199" t="s">
        <v>92</v>
      </c>
      <c r="H962" s="200">
        <v>10</v>
      </c>
      <c r="I962" s="201"/>
      <c r="L962" s="197"/>
      <c r="M962" s="202"/>
      <c r="N962" s="203"/>
      <c r="O962" s="203"/>
      <c r="P962" s="203"/>
      <c r="Q962" s="203"/>
      <c r="R962" s="203"/>
      <c r="S962" s="203"/>
      <c r="T962" s="204"/>
      <c r="AT962" s="198" t="s">
        <v>156</v>
      </c>
      <c r="AU962" s="198" t="s">
        <v>82</v>
      </c>
      <c r="AV962" s="12" t="s">
        <v>82</v>
      </c>
      <c r="AW962" s="12" t="s">
        <v>35</v>
      </c>
      <c r="AX962" s="12" t="s">
        <v>72</v>
      </c>
      <c r="AY962" s="198" t="s">
        <v>144</v>
      </c>
    </row>
    <row r="963" spans="2:65" s="13" customFormat="1">
      <c r="B963" s="205"/>
      <c r="D963" s="186" t="s">
        <v>156</v>
      </c>
      <c r="E963" s="206" t="s">
        <v>5</v>
      </c>
      <c r="F963" s="207" t="s">
        <v>160</v>
      </c>
      <c r="H963" s="208">
        <v>10</v>
      </c>
      <c r="I963" s="209"/>
      <c r="L963" s="205"/>
      <c r="M963" s="210"/>
      <c r="N963" s="211"/>
      <c r="O963" s="211"/>
      <c r="P963" s="211"/>
      <c r="Q963" s="211"/>
      <c r="R963" s="211"/>
      <c r="S963" s="211"/>
      <c r="T963" s="212"/>
      <c r="AT963" s="206" t="s">
        <v>156</v>
      </c>
      <c r="AU963" s="206" t="s">
        <v>82</v>
      </c>
      <c r="AV963" s="13" t="s">
        <v>152</v>
      </c>
      <c r="AW963" s="13" t="s">
        <v>35</v>
      </c>
      <c r="AX963" s="13" t="s">
        <v>80</v>
      </c>
      <c r="AY963" s="206" t="s">
        <v>144</v>
      </c>
    </row>
    <row r="964" spans="2:65" s="1" customFormat="1" ht="38.25" customHeight="1">
      <c r="B964" s="173"/>
      <c r="C964" s="174" t="s">
        <v>785</v>
      </c>
      <c r="D964" s="174" t="s">
        <v>147</v>
      </c>
      <c r="E964" s="175" t="s">
        <v>786</v>
      </c>
      <c r="F964" s="176" t="s">
        <v>787</v>
      </c>
      <c r="G964" s="177" t="s">
        <v>199</v>
      </c>
      <c r="H964" s="178">
        <v>1.2669999999999999</v>
      </c>
      <c r="I964" s="179"/>
      <c r="J964" s="180">
        <f>ROUND(I964*H964,2)</f>
        <v>0</v>
      </c>
      <c r="K964" s="176" t="s">
        <v>151</v>
      </c>
      <c r="L964" s="41"/>
      <c r="M964" s="181" t="s">
        <v>5</v>
      </c>
      <c r="N964" s="182" t="s">
        <v>43</v>
      </c>
      <c r="O964" s="42"/>
      <c r="P964" s="183">
        <f>O964*H964</f>
        <v>0</v>
      </c>
      <c r="Q964" s="183">
        <v>0</v>
      </c>
      <c r="R964" s="183">
        <f>Q964*H964</f>
        <v>0</v>
      </c>
      <c r="S964" s="183">
        <v>0</v>
      </c>
      <c r="T964" s="184">
        <f>S964*H964</f>
        <v>0</v>
      </c>
      <c r="AR964" s="24" t="s">
        <v>278</v>
      </c>
      <c r="AT964" s="24" t="s">
        <v>147</v>
      </c>
      <c r="AU964" s="24" t="s">
        <v>82</v>
      </c>
      <c r="AY964" s="24" t="s">
        <v>144</v>
      </c>
      <c r="BE964" s="185">
        <f>IF(N964="základní",J964,0)</f>
        <v>0</v>
      </c>
      <c r="BF964" s="185">
        <f>IF(N964="snížená",J964,0)</f>
        <v>0</v>
      </c>
      <c r="BG964" s="185">
        <f>IF(N964="zákl. přenesená",J964,0)</f>
        <v>0</v>
      </c>
      <c r="BH964" s="185">
        <f>IF(N964="sníž. přenesená",J964,0)</f>
        <v>0</v>
      </c>
      <c r="BI964" s="185">
        <f>IF(N964="nulová",J964,0)</f>
        <v>0</v>
      </c>
      <c r="BJ964" s="24" t="s">
        <v>80</v>
      </c>
      <c r="BK964" s="185">
        <f>ROUND(I964*H964,2)</f>
        <v>0</v>
      </c>
      <c r="BL964" s="24" t="s">
        <v>278</v>
      </c>
      <c r="BM964" s="24" t="s">
        <v>788</v>
      </c>
    </row>
    <row r="965" spans="2:65" s="1" customFormat="1" ht="38.25" customHeight="1">
      <c r="B965" s="173"/>
      <c r="C965" s="174" t="s">
        <v>789</v>
      </c>
      <c r="D965" s="174" t="s">
        <v>147</v>
      </c>
      <c r="E965" s="175" t="s">
        <v>790</v>
      </c>
      <c r="F965" s="176" t="s">
        <v>791</v>
      </c>
      <c r="G965" s="177" t="s">
        <v>199</v>
      </c>
      <c r="H965" s="178">
        <v>1.2669999999999999</v>
      </c>
      <c r="I965" s="179"/>
      <c r="J965" s="180">
        <f>ROUND(I965*H965,2)</f>
        <v>0</v>
      </c>
      <c r="K965" s="176" t="s">
        <v>151</v>
      </c>
      <c r="L965" s="41"/>
      <c r="M965" s="181" t="s">
        <v>5</v>
      </c>
      <c r="N965" s="182" t="s">
        <v>43</v>
      </c>
      <c r="O965" s="42"/>
      <c r="P965" s="183">
        <f>O965*H965</f>
        <v>0</v>
      </c>
      <c r="Q965" s="183">
        <v>0</v>
      </c>
      <c r="R965" s="183">
        <f>Q965*H965</f>
        <v>0</v>
      </c>
      <c r="S965" s="183">
        <v>0</v>
      </c>
      <c r="T965" s="184">
        <f>S965*H965</f>
        <v>0</v>
      </c>
      <c r="AR965" s="24" t="s">
        <v>278</v>
      </c>
      <c r="AT965" s="24" t="s">
        <v>147</v>
      </c>
      <c r="AU965" s="24" t="s">
        <v>82</v>
      </c>
      <c r="AY965" s="24" t="s">
        <v>144</v>
      </c>
      <c r="BE965" s="185">
        <f>IF(N965="základní",J965,0)</f>
        <v>0</v>
      </c>
      <c r="BF965" s="185">
        <f>IF(N965="snížená",J965,0)</f>
        <v>0</v>
      </c>
      <c r="BG965" s="185">
        <f>IF(N965="zákl. přenesená",J965,0)</f>
        <v>0</v>
      </c>
      <c r="BH965" s="185">
        <f>IF(N965="sníž. přenesená",J965,0)</f>
        <v>0</v>
      </c>
      <c r="BI965" s="185">
        <f>IF(N965="nulová",J965,0)</f>
        <v>0</v>
      </c>
      <c r="BJ965" s="24" t="s">
        <v>80</v>
      </c>
      <c r="BK965" s="185">
        <f>ROUND(I965*H965,2)</f>
        <v>0</v>
      </c>
      <c r="BL965" s="24" t="s">
        <v>278</v>
      </c>
      <c r="BM965" s="24" t="s">
        <v>792</v>
      </c>
    </row>
    <row r="966" spans="2:65" s="1" customFormat="1" ht="121.5">
      <c r="B966" s="41"/>
      <c r="D966" s="186" t="s">
        <v>154</v>
      </c>
      <c r="F966" s="187" t="s">
        <v>793</v>
      </c>
      <c r="I966" s="188"/>
      <c r="L966" s="41"/>
      <c r="M966" s="189"/>
      <c r="N966" s="42"/>
      <c r="O966" s="42"/>
      <c r="P966" s="42"/>
      <c r="Q966" s="42"/>
      <c r="R966" s="42"/>
      <c r="S966" s="42"/>
      <c r="T966" s="70"/>
      <c r="AT966" s="24" t="s">
        <v>154</v>
      </c>
      <c r="AU966" s="24" t="s">
        <v>82</v>
      </c>
    </row>
    <row r="967" spans="2:65" s="1" customFormat="1" ht="38.25" customHeight="1">
      <c r="B967" s="173"/>
      <c r="C967" s="174" t="s">
        <v>794</v>
      </c>
      <c r="D967" s="174" t="s">
        <v>147</v>
      </c>
      <c r="E967" s="175" t="s">
        <v>795</v>
      </c>
      <c r="F967" s="176" t="s">
        <v>796</v>
      </c>
      <c r="G967" s="177" t="s">
        <v>199</v>
      </c>
      <c r="H967" s="178">
        <v>1.2669999999999999</v>
      </c>
      <c r="I967" s="179"/>
      <c r="J967" s="180">
        <f>ROUND(I967*H967,2)</f>
        <v>0</v>
      </c>
      <c r="K967" s="176" t="s">
        <v>151</v>
      </c>
      <c r="L967" s="41"/>
      <c r="M967" s="181" t="s">
        <v>5</v>
      </c>
      <c r="N967" s="182" t="s">
        <v>43</v>
      </c>
      <c r="O967" s="42"/>
      <c r="P967" s="183">
        <f>O967*H967</f>
        <v>0</v>
      </c>
      <c r="Q967" s="183">
        <v>0</v>
      </c>
      <c r="R967" s="183">
        <f>Q967*H967</f>
        <v>0</v>
      </c>
      <c r="S967" s="183">
        <v>0</v>
      </c>
      <c r="T967" s="184">
        <f>S967*H967</f>
        <v>0</v>
      </c>
      <c r="AR967" s="24" t="s">
        <v>278</v>
      </c>
      <c r="AT967" s="24" t="s">
        <v>147</v>
      </c>
      <c r="AU967" s="24" t="s">
        <v>82</v>
      </c>
      <c r="AY967" s="24" t="s">
        <v>144</v>
      </c>
      <c r="BE967" s="185">
        <f>IF(N967="základní",J967,0)</f>
        <v>0</v>
      </c>
      <c r="BF967" s="185">
        <f>IF(N967="snížená",J967,0)</f>
        <v>0</v>
      </c>
      <c r="BG967" s="185">
        <f>IF(N967="zákl. přenesená",J967,0)</f>
        <v>0</v>
      </c>
      <c r="BH967" s="185">
        <f>IF(N967="sníž. přenesená",J967,0)</f>
        <v>0</v>
      </c>
      <c r="BI967" s="185">
        <f>IF(N967="nulová",J967,0)</f>
        <v>0</v>
      </c>
      <c r="BJ967" s="24" t="s">
        <v>80</v>
      </c>
      <c r="BK967" s="185">
        <f>ROUND(I967*H967,2)</f>
        <v>0</v>
      </c>
      <c r="BL967" s="24" t="s">
        <v>278</v>
      </c>
      <c r="BM967" s="24" t="s">
        <v>797</v>
      </c>
    </row>
    <row r="968" spans="2:65" s="10" customFormat="1" ht="29.85" customHeight="1">
      <c r="B968" s="160"/>
      <c r="D968" s="161" t="s">
        <v>71</v>
      </c>
      <c r="E968" s="171" t="s">
        <v>798</v>
      </c>
      <c r="F968" s="171" t="s">
        <v>799</v>
      </c>
      <c r="I968" s="163"/>
      <c r="J968" s="172">
        <f>BK968</f>
        <v>0</v>
      </c>
      <c r="L968" s="160"/>
      <c r="M968" s="165"/>
      <c r="N968" s="166"/>
      <c r="O968" s="166"/>
      <c r="P968" s="167">
        <f>SUM(P969:P982)</f>
        <v>0</v>
      </c>
      <c r="Q968" s="166"/>
      <c r="R968" s="167">
        <f>SUM(R969:R982)</f>
        <v>0</v>
      </c>
      <c r="S968" s="166"/>
      <c r="T968" s="168">
        <f>SUM(T969:T982)</f>
        <v>12.667703599999999</v>
      </c>
      <c r="AR968" s="161" t="s">
        <v>82</v>
      </c>
      <c r="AT968" s="169" t="s">
        <v>71</v>
      </c>
      <c r="AU968" s="169" t="s">
        <v>80</v>
      </c>
      <c r="AY968" s="161" t="s">
        <v>144</v>
      </c>
      <c r="BK968" s="170">
        <f>SUM(BK969:BK982)</f>
        <v>0</v>
      </c>
    </row>
    <row r="969" spans="2:65" s="1" customFormat="1" ht="16.5" customHeight="1">
      <c r="B969" s="173"/>
      <c r="C969" s="174" t="s">
        <v>800</v>
      </c>
      <c r="D969" s="174" t="s">
        <v>147</v>
      </c>
      <c r="E969" s="175" t="s">
        <v>801</v>
      </c>
      <c r="F969" s="176" t="s">
        <v>802</v>
      </c>
      <c r="G969" s="177" t="s">
        <v>184</v>
      </c>
      <c r="H969" s="178">
        <v>809.5</v>
      </c>
      <c r="I969" s="179"/>
      <c r="J969" s="180">
        <f>ROUND(I969*H969,2)</f>
        <v>0</v>
      </c>
      <c r="K969" s="176" t="s">
        <v>151</v>
      </c>
      <c r="L969" s="41"/>
      <c r="M969" s="181" t="s">
        <v>5</v>
      </c>
      <c r="N969" s="182" t="s">
        <v>43</v>
      </c>
      <c r="O969" s="42"/>
      <c r="P969" s="183">
        <f>O969*H969</f>
        <v>0</v>
      </c>
      <c r="Q969" s="183">
        <v>0</v>
      </c>
      <c r="R969" s="183">
        <f>Q969*H969</f>
        <v>0</v>
      </c>
      <c r="S969" s="183">
        <v>1.533E-2</v>
      </c>
      <c r="T969" s="184">
        <f>S969*H969</f>
        <v>12.409635</v>
      </c>
      <c r="AR969" s="24" t="s">
        <v>278</v>
      </c>
      <c r="AT969" s="24" t="s">
        <v>147</v>
      </c>
      <c r="AU969" s="24" t="s">
        <v>82</v>
      </c>
      <c r="AY969" s="24" t="s">
        <v>144</v>
      </c>
      <c r="BE969" s="185">
        <f>IF(N969="základní",J969,0)</f>
        <v>0</v>
      </c>
      <c r="BF969" s="185">
        <f>IF(N969="snížená",J969,0)</f>
        <v>0</v>
      </c>
      <c r="BG969" s="185">
        <f>IF(N969="zákl. přenesená",J969,0)</f>
        <v>0</v>
      </c>
      <c r="BH969" s="185">
        <f>IF(N969="sníž. přenesená",J969,0)</f>
        <v>0</v>
      </c>
      <c r="BI969" s="185">
        <f>IF(N969="nulová",J969,0)</f>
        <v>0</v>
      </c>
      <c r="BJ969" s="24" t="s">
        <v>80</v>
      </c>
      <c r="BK969" s="185">
        <f>ROUND(I969*H969,2)</f>
        <v>0</v>
      </c>
      <c r="BL969" s="24" t="s">
        <v>278</v>
      </c>
      <c r="BM969" s="24" t="s">
        <v>803</v>
      </c>
    </row>
    <row r="970" spans="2:65" s="11" customFormat="1">
      <c r="B970" s="190"/>
      <c r="D970" s="186" t="s">
        <v>156</v>
      </c>
      <c r="E970" s="191" t="s">
        <v>5</v>
      </c>
      <c r="F970" s="192" t="s">
        <v>157</v>
      </c>
      <c r="H970" s="191" t="s">
        <v>5</v>
      </c>
      <c r="I970" s="193"/>
      <c r="L970" s="190"/>
      <c r="M970" s="194"/>
      <c r="N970" s="195"/>
      <c r="O970" s="195"/>
      <c r="P970" s="195"/>
      <c r="Q970" s="195"/>
      <c r="R970" s="195"/>
      <c r="S970" s="195"/>
      <c r="T970" s="196"/>
      <c r="AT970" s="191" t="s">
        <v>156</v>
      </c>
      <c r="AU970" s="191" t="s">
        <v>82</v>
      </c>
      <c r="AV970" s="11" t="s">
        <v>80</v>
      </c>
      <c r="AW970" s="11" t="s">
        <v>35</v>
      </c>
      <c r="AX970" s="11" t="s">
        <v>72</v>
      </c>
      <c r="AY970" s="191" t="s">
        <v>144</v>
      </c>
    </row>
    <row r="971" spans="2:65" s="11" customFormat="1">
      <c r="B971" s="190"/>
      <c r="D971" s="186" t="s">
        <v>156</v>
      </c>
      <c r="E971" s="191" t="s">
        <v>5</v>
      </c>
      <c r="F971" s="192" t="s">
        <v>223</v>
      </c>
      <c r="H971" s="191" t="s">
        <v>5</v>
      </c>
      <c r="I971" s="193"/>
      <c r="L971" s="190"/>
      <c r="M971" s="194"/>
      <c r="N971" s="195"/>
      <c r="O971" s="195"/>
      <c r="P971" s="195"/>
      <c r="Q971" s="195"/>
      <c r="R971" s="195"/>
      <c r="S971" s="195"/>
      <c r="T971" s="196"/>
      <c r="AT971" s="191" t="s">
        <v>156</v>
      </c>
      <c r="AU971" s="191" t="s">
        <v>82</v>
      </c>
      <c r="AV971" s="11" t="s">
        <v>80</v>
      </c>
      <c r="AW971" s="11" t="s">
        <v>35</v>
      </c>
      <c r="AX971" s="11" t="s">
        <v>72</v>
      </c>
      <c r="AY971" s="191" t="s">
        <v>144</v>
      </c>
    </row>
    <row r="972" spans="2:65" s="11" customFormat="1">
      <c r="B972" s="190"/>
      <c r="D972" s="186" t="s">
        <v>156</v>
      </c>
      <c r="E972" s="191" t="s">
        <v>5</v>
      </c>
      <c r="F972" s="192" t="s">
        <v>224</v>
      </c>
      <c r="H972" s="191" t="s">
        <v>5</v>
      </c>
      <c r="I972" s="193"/>
      <c r="L972" s="190"/>
      <c r="M972" s="194"/>
      <c r="N972" s="195"/>
      <c r="O972" s="195"/>
      <c r="P972" s="195"/>
      <c r="Q972" s="195"/>
      <c r="R972" s="195"/>
      <c r="S972" s="195"/>
      <c r="T972" s="196"/>
      <c r="AT972" s="191" t="s">
        <v>156</v>
      </c>
      <c r="AU972" s="191" t="s">
        <v>82</v>
      </c>
      <c r="AV972" s="11" t="s">
        <v>80</v>
      </c>
      <c r="AW972" s="11" t="s">
        <v>35</v>
      </c>
      <c r="AX972" s="11" t="s">
        <v>72</v>
      </c>
      <c r="AY972" s="191" t="s">
        <v>144</v>
      </c>
    </row>
    <row r="973" spans="2:65" s="11" customFormat="1">
      <c r="B973" s="190"/>
      <c r="D973" s="186" t="s">
        <v>156</v>
      </c>
      <c r="E973" s="191" t="s">
        <v>5</v>
      </c>
      <c r="F973" s="192" t="s">
        <v>225</v>
      </c>
      <c r="H973" s="191" t="s">
        <v>5</v>
      </c>
      <c r="I973" s="193"/>
      <c r="L973" s="190"/>
      <c r="M973" s="194"/>
      <c r="N973" s="195"/>
      <c r="O973" s="195"/>
      <c r="P973" s="195"/>
      <c r="Q973" s="195"/>
      <c r="R973" s="195"/>
      <c r="S973" s="195"/>
      <c r="T973" s="196"/>
      <c r="AT973" s="191" t="s">
        <v>156</v>
      </c>
      <c r="AU973" s="191" t="s">
        <v>82</v>
      </c>
      <c r="AV973" s="11" t="s">
        <v>80</v>
      </c>
      <c r="AW973" s="11" t="s">
        <v>35</v>
      </c>
      <c r="AX973" s="11" t="s">
        <v>72</v>
      </c>
      <c r="AY973" s="191" t="s">
        <v>144</v>
      </c>
    </row>
    <row r="974" spans="2:65" s="12" customFormat="1">
      <c r="B974" s="197"/>
      <c r="D974" s="186" t="s">
        <v>156</v>
      </c>
      <c r="E974" s="198" t="s">
        <v>5</v>
      </c>
      <c r="F974" s="199" t="s">
        <v>718</v>
      </c>
      <c r="H974" s="200">
        <v>809.5</v>
      </c>
      <c r="I974" s="201"/>
      <c r="L974" s="197"/>
      <c r="M974" s="202"/>
      <c r="N974" s="203"/>
      <c r="O974" s="203"/>
      <c r="P974" s="203"/>
      <c r="Q974" s="203"/>
      <c r="R974" s="203"/>
      <c r="S974" s="203"/>
      <c r="T974" s="204"/>
      <c r="AT974" s="198" t="s">
        <v>156</v>
      </c>
      <c r="AU974" s="198" t="s">
        <v>82</v>
      </c>
      <c r="AV974" s="12" t="s">
        <v>82</v>
      </c>
      <c r="AW974" s="12" t="s">
        <v>35</v>
      </c>
      <c r="AX974" s="12" t="s">
        <v>72</v>
      </c>
      <c r="AY974" s="198" t="s">
        <v>144</v>
      </c>
    </row>
    <row r="975" spans="2:65" s="13" customFormat="1">
      <c r="B975" s="205"/>
      <c r="D975" s="186" t="s">
        <v>156</v>
      </c>
      <c r="E975" s="206" t="s">
        <v>5</v>
      </c>
      <c r="F975" s="207" t="s">
        <v>160</v>
      </c>
      <c r="H975" s="208">
        <v>809.5</v>
      </c>
      <c r="I975" s="209"/>
      <c r="L975" s="205"/>
      <c r="M975" s="210"/>
      <c r="N975" s="211"/>
      <c r="O975" s="211"/>
      <c r="P975" s="211"/>
      <c r="Q975" s="211"/>
      <c r="R975" s="211"/>
      <c r="S975" s="211"/>
      <c r="T975" s="212"/>
      <c r="AT975" s="206" t="s">
        <v>156</v>
      </c>
      <c r="AU975" s="206" t="s">
        <v>82</v>
      </c>
      <c r="AV975" s="13" t="s">
        <v>152</v>
      </c>
      <c r="AW975" s="13" t="s">
        <v>35</v>
      </c>
      <c r="AX975" s="13" t="s">
        <v>80</v>
      </c>
      <c r="AY975" s="206" t="s">
        <v>144</v>
      </c>
    </row>
    <row r="976" spans="2:65" s="1" customFormat="1" ht="25.5" customHeight="1">
      <c r="B976" s="173"/>
      <c r="C976" s="174" t="s">
        <v>804</v>
      </c>
      <c r="D976" s="174" t="s">
        <v>147</v>
      </c>
      <c r="E976" s="175" t="s">
        <v>805</v>
      </c>
      <c r="F976" s="176" t="s">
        <v>806</v>
      </c>
      <c r="G976" s="177" t="s">
        <v>292</v>
      </c>
      <c r="H976" s="178">
        <v>32.380000000000003</v>
      </c>
      <c r="I976" s="179"/>
      <c r="J976" s="180">
        <f>ROUND(I976*H976,2)</f>
        <v>0</v>
      </c>
      <c r="K976" s="176" t="s">
        <v>151</v>
      </c>
      <c r="L976" s="41"/>
      <c r="M976" s="181" t="s">
        <v>5</v>
      </c>
      <c r="N976" s="182" t="s">
        <v>43</v>
      </c>
      <c r="O976" s="42"/>
      <c r="P976" s="183">
        <f>O976*H976</f>
        <v>0</v>
      </c>
      <c r="Q976" s="183">
        <v>0</v>
      </c>
      <c r="R976" s="183">
        <f>Q976*H976</f>
        <v>0</v>
      </c>
      <c r="S976" s="183">
        <v>7.9699999999999997E-3</v>
      </c>
      <c r="T976" s="184">
        <f>S976*H976</f>
        <v>0.25806860000000004</v>
      </c>
      <c r="AR976" s="24" t="s">
        <v>278</v>
      </c>
      <c r="AT976" s="24" t="s">
        <v>147</v>
      </c>
      <c r="AU976" s="24" t="s">
        <v>82</v>
      </c>
      <c r="AY976" s="24" t="s">
        <v>144</v>
      </c>
      <c r="BE976" s="185">
        <f>IF(N976="základní",J976,0)</f>
        <v>0</v>
      </c>
      <c r="BF976" s="185">
        <f>IF(N976="snížená",J976,0)</f>
        <v>0</v>
      </c>
      <c r="BG976" s="185">
        <f>IF(N976="zákl. přenesená",J976,0)</f>
        <v>0</v>
      </c>
      <c r="BH976" s="185">
        <f>IF(N976="sníž. přenesená",J976,0)</f>
        <v>0</v>
      </c>
      <c r="BI976" s="185">
        <f>IF(N976="nulová",J976,0)</f>
        <v>0</v>
      </c>
      <c r="BJ976" s="24" t="s">
        <v>80</v>
      </c>
      <c r="BK976" s="185">
        <f>ROUND(I976*H976,2)</f>
        <v>0</v>
      </c>
      <c r="BL976" s="24" t="s">
        <v>278</v>
      </c>
      <c r="BM976" s="24" t="s">
        <v>807</v>
      </c>
    </row>
    <row r="977" spans="2:65" s="11" customFormat="1">
      <c r="B977" s="190"/>
      <c r="D977" s="186" t="s">
        <v>156</v>
      </c>
      <c r="E977" s="191" t="s">
        <v>5</v>
      </c>
      <c r="F977" s="192" t="s">
        <v>157</v>
      </c>
      <c r="H977" s="191" t="s">
        <v>5</v>
      </c>
      <c r="I977" s="193"/>
      <c r="L977" s="190"/>
      <c r="M977" s="194"/>
      <c r="N977" s="195"/>
      <c r="O977" s="195"/>
      <c r="P977" s="195"/>
      <c r="Q977" s="195"/>
      <c r="R977" s="195"/>
      <c r="S977" s="195"/>
      <c r="T977" s="196"/>
      <c r="AT977" s="191" t="s">
        <v>156</v>
      </c>
      <c r="AU977" s="191" t="s">
        <v>82</v>
      </c>
      <c r="AV977" s="11" t="s">
        <v>80</v>
      </c>
      <c r="AW977" s="11" t="s">
        <v>35</v>
      </c>
      <c r="AX977" s="11" t="s">
        <v>72</v>
      </c>
      <c r="AY977" s="191" t="s">
        <v>144</v>
      </c>
    </row>
    <row r="978" spans="2:65" s="11" customFormat="1">
      <c r="B978" s="190"/>
      <c r="D978" s="186" t="s">
        <v>156</v>
      </c>
      <c r="E978" s="191" t="s">
        <v>5</v>
      </c>
      <c r="F978" s="192" t="s">
        <v>223</v>
      </c>
      <c r="H978" s="191" t="s">
        <v>5</v>
      </c>
      <c r="I978" s="193"/>
      <c r="L978" s="190"/>
      <c r="M978" s="194"/>
      <c r="N978" s="195"/>
      <c r="O978" s="195"/>
      <c r="P978" s="195"/>
      <c r="Q978" s="195"/>
      <c r="R978" s="195"/>
      <c r="S978" s="195"/>
      <c r="T978" s="196"/>
      <c r="AT978" s="191" t="s">
        <v>156</v>
      </c>
      <c r="AU978" s="191" t="s">
        <v>82</v>
      </c>
      <c r="AV978" s="11" t="s">
        <v>80</v>
      </c>
      <c r="AW978" s="11" t="s">
        <v>35</v>
      </c>
      <c r="AX978" s="11" t="s">
        <v>72</v>
      </c>
      <c r="AY978" s="191" t="s">
        <v>144</v>
      </c>
    </row>
    <row r="979" spans="2:65" s="11" customFormat="1">
      <c r="B979" s="190"/>
      <c r="D979" s="186" t="s">
        <v>156</v>
      </c>
      <c r="E979" s="191" t="s">
        <v>5</v>
      </c>
      <c r="F979" s="192" t="s">
        <v>224</v>
      </c>
      <c r="H979" s="191" t="s">
        <v>5</v>
      </c>
      <c r="I979" s="193"/>
      <c r="L979" s="190"/>
      <c r="M979" s="194"/>
      <c r="N979" s="195"/>
      <c r="O979" s="195"/>
      <c r="P979" s="195"/>
      <c r="Q979" s="195"/>
      <c r="R979" s="195"/>
      <c r="S979" s="195"/>
      <c r="T979" s="196"/>
      <c r="AT979" s="191" t="s">
        <v>156</v>
      </c>
      <c r="AU979" s="191" t="s">
        <v>82</v>
      </c>
      <c r="AV979" s="11" t="s">
        <v>80</v>
      </c>
      <c r="AW979" s="11" t="s">
        <v>35</v>
      </c>
      <c r="AX979" s="11" t="s">
        <v>72</v>
      </c>
      <c r="AY979" s="191" t="s">
        <v>144</v>
      </c>
    </row>
    <row r="980" spans="2:65" s="11" customFormat="1">
      <c r="B980" s="190"/>
      <c r="D980" s="186" t="s">
        <v>156</v>
      </c>
      <c r="E980" s="191" t="s">
        <v>5</v>
      </c>
      <c r="F980" s="192" t="s">
        <v>225</v>
      </c>
      <c r="H980" s="191" t="s">
        <v>5</v>
      </c>
      <c r="I980" s="193"/>
      <c r="L980" s="190"/>
      <c r="M980" s="194"/>
      <c r="N980" s="195"/>
      <c r="O980" s="195"/>
      <c r="P980" s="195"/>
      <c r="Q980" s="195"/>
      <c r="R980" s="195"/>
      <c r="S980" s="195"/>
      <c r="T980" s="196"/>
      <c r="AT980" s="191" t="s">
        <v>156</v>
      </c>
      <c r="AU980" s="191" t="s">
        <v>82</v>
      </c>
      <c r="AV980" s="11" t="s">
        <v>80</v>
      </c>
      <c r="AW980" s="11" t="s">
        <v>35</v>
      </c>
      <c r="AX980" s="11" t="s">
        <v>72</v>
      </c>
      <c r="AY980" s="191" t="s">
        <v>144</v>
      </c>
    </row>
    <row r="981" spans="2:65" s="12" customFormat="1">
      <c r="B981" s="197"/>
      <c r="D981" s="186" t="s">
        <v>156</v>
      </c>
      <c r="E981" s="198" t="s">
        <v>5</v>
      </c>
      <c r="F981" s="199" t="s">
        <v>732</v>
      </c>
      <c r="H981" s="200">
        <v>32.380000000000003</v>
      </c>
      <c r="I981" s="201"/>
      <c r="L981" s="197"/>
      <c r="M981" s="202"/>
      <c r="N981" s="203"/>
      <c r="O981" s="203"/>
      <c r="P981" s="203"/>
      <c r="Q981" s="203"/>
      <c r="R981" s="203"/>
      <c r="S981" s="203"/>
      <c r="T981" s="204"/>
      <c r="AT981" s="198" t="s">
        <v>156</v>
      </c>
      <c r="AU981" s="198" t="s">
        <v>82</v>
      </c>
      <c r="AV981" s="12" t="s">
        <v>82</v>
      </c>
      <c r="AW981" s="12" t="s">
        <v>35</v>
      </c>
      <c r="AX981" s="12" t="s">
        <v>72</v>
      </c>
      <c r="AY981" s="198" t="s">
        <v>144</v>
      </c>
    </row>
    <row r="982" spans="2:65" s="13" customFormat="1">
      <c r="B982" s="205"/>
      <c r="D982" s="186" t="s">
        <v>156</v>
      </c>
      <c r="E982" s="206" t="s">
        <v>5</v>
      </c>
      <c r="F982" s="207" t="s">
        <v>160</v>
      </c>
      <c r="H982" s="208">
        <v>32.380000000000003</v>
      </c>
      <c r="I982" s="209"/>
      <c r="L982" s="205"/>
      <c r="M982" s="210"/>
      <c r="N982" s="211"/>
      <c r="O982" s="211"/>
      <c r="P982" s="211"/>
      <c r="Q982" s="211"/>
      <c r="R982" s="211"/>
      <c r="S982" s="211"/>
      <c r="T982" s="212"/>
      <c r="AT982" s="206" t="s">
        <v>156</v>
      </c>
      <c r="AU982" s="206" t="s">
        <v>82</v>
      </c>
      <c r="AV982" s="13" t="s">
        <v>152</v>
      </c>
      <c r="AW982" s="13" t="s">
        <v>35</v>
      </c>
      <c r="AX982" s="13" t="s">
        <v>80</v>
      </c>
      <c r="AY982" s="206" t="s">
        <v>144</v>
      </c>
    </row>
    <row r="983" spans="2:65" s="10" customFormat="1" ht="29.85" customHeight="1">
      <c r="B983" s="160"/>
      <c r="D983" s="161" t="s">
        <v>71</v>
      </c>
      <c r="E983" s="171" t="s">
        <v>808</v>
      </c>
      <c r="F983" s="171" t="s">
        <v>809</v>
      </c>
      <c r="I983" s="163"/>
      <c r="J983" s="172">
        <f>BK983</f>
        <v>0</v>
      </c>
      <c r="L983" s="160"/>
      <c r="M983" s="165"/>
      <c r="N983" s="166"/>
      <c r="O983" s="166"/>
      <c r="P983" s="167">
        <f>SUM(P984:P1150)</f>
        <v>0</v>
      </c>
      <c r="Q983" s="166"/>
      <c r="R983" s="167">
        <f>SUM(R984:R1150)</f>
        <v>0.53611400000000009</v>
      </c>
      <c r="S983" s="166"/>
      <c r="T983" s="168">
        <f>SUM(T984:T1150)</f>
        <v>0</v>
      </c>
      <c r="AR983" s="161" t="s">
        <v>82</v>
      </c>
      <c r="AT983" s="169" t="s">
        <v>71</v>
      </c>
      <c r="AU983" s="169" t="s">
        <v>80</v>
      </c>
      <c r="AY983" s="161" t="s">
        <v>144</v>
      </c>
      <c r="BK983" s="170">
        <f>SUM(BK984:BK1150)</f>
        <v>0</v>
      </c>
    </row>
    <row r="984" spans="2:65" s="1" customFormat="1" ht="25.5" customHeight="1">
      <c r="B984" s="173"/>
      <c r="C984" s="174" t="s">
        <v>810</v>
      </c>
      <c r="D984" s="174" t="s">
        <v>147</v>
      </c>
      <c r="E984" s="175" t="s">
        <v>811</v>
      </c>
      <c r="F984" s="176" t="s">
        <v>812</v>
      </c>
      <c r="G984" s="177" t="s">
        <v>184</v>
      </c>
      <c r="H984" s="178">
        <v>98.67</v>
      </c>
      <c r="I984" s="179"/>
      <c r="J984" s="180">
        <f>ROUND(I984*H984,2)</f>
        <v>0</v>
      </c>
      <c r="K984" s="176" t="s">
        <v>151</v>
      </c>
      <c r="L984" s="41"/>
      <c r="M984" s="181" t="s">
        <v>5</v>
      </c>
      <c r="N984" s="182" t="s">
        <v>43</v>
      </c>
      <c r="O984" s="42"/>
      <c r="P984" s="183">
        <f>O984*H984</f>
        <v>0</v>
      </c>
      <c r="Q984" s="183">
        <v>2.5000000000000001E-4</v>
      </c>
      <c r="R984" s="183">
        <f>Q984*H984</f>
        <v>2.4667500000000002E-2</v>
      </c>
      <c r="S984" s="183">
        <v>0</v>
      </c>
      <c r="T984" s="184">
        <f>S984*H984</f>
        <v>0</v>
      </c>
      <c r="AR984" s="24" t="s">
        <v>278</v>
      </c>
      <c r="AT984" s="24" t="s">
        <v>147</v>
      </c>
      <c r="AU984" s="24" t="s">
        <v>82</v>
      </c>
      <c r="AY984" s="24" t="s">
        <v>144</v>
      </c>
      <c r="BE984" s="185">
        <f>IF(N984="základní",J984,0)</f>
        <v>0</v>
      </c>
      <c r="BF984" s="185">
        <f>IF(N984="snížená",J984,0)</f>
        <v>0</v>
      </c>
      <c r="BG984" s="185">
        <f>IF(N984="zákl. přenesená",J984,0)</f>
        <v>0</v>
      </c>
      <c r="BH984" s="185">
        <f>IF(N984="sníž. přenesená",J984,0)</f>
        <v>0</v>
      </c>
      <c r="BI984" s="185">
        <f>IF(N984="nulová",J984,0)</f>
        <v>0</v>
      </c>
      <c r="BJ984" s="24" t="s">
        <v>80</v>
      </c>
      <c r="BK984" s="185">
        <f>ROUND(I984*H984,2)</f>
        <v>0</v>
      </c>
      <c r="BL984" s="24" t="s">
        <v>278</v>
      </c>
      <c r="BM984" s="24" t="s">
        <v>813</v>
      </c>
    </row>
    <row r="985" spans="2:65" s="1" customFormat="1" ht="81">
      <c r="B985" s="41"/>
      <c r="D985" s="186" t="s">
        <v>154</v>
      </c>
      <c r="F985" s="187" t="s">
        <v>814</v>
      </c>
      <c r="I985" s="188"/>
      <c r="L985" s="41"/>
      <c r="M985" s="189"/>
      <c r="N985" s="42"/>
      <c r="O985" s="42"/>
      <c r="P985" s="42"/>
      <c r="Q985" s="42"/>
      <c r="R985" s="42"/>
      <c r="S985" s="42"/>
      <c r="T985" s="70"/>
      <c r="AT985" s="24" t="s">
        <v>154</v>
      </c>
      <c r="AU985" s="24" t="s">
        <v>82</v>
      </c>
    </row>
    <row r="986" spans="2:65" s="11" customFormat="1">
      <c r="B986" s="190"/>
      <c r="D986" s="186" t="s">
        <v>156</v>
      </c>
      <c r="E986" s="191" t="s">
        <v>5</v>
      </c>
      <c r="F986" s="192" t="s">
        <v>157</v>
      </c>
      <c r="H986" s="191" t="s">
        <v>5</v>
      </c>
      <c r="I986" s="193"/>
      <c r="L986" s="190"/>
      <c r="M986" s="194"/>
      <c r="N986" s="195"/>
      <c r="O986" s="195"/>
      <c r="P986" s="195"/>
      <c r="Q986" s="195"/>
      <c r="R986" s="195"/>
      <c r="S986" s="195"/>
      <c r="T986" s="196"/>
      <c r="AT986" s="191" t="s">
        <v>156</v>
      </c>
      <c r="AU986" s="191" t="s">
        <v>82</v>
      </c>
      <c r="AV986" s="11" t="s">
        <v>80</v>
      </c>
      <c r="AW986" s="11" t="s">
        <v>35</v>
      </c>
      <c r="AX986" s="11" t="s">
        <v>72</v>
      </c>
      <c r="AY986" s="191" t="s">
        <v>144</v>
      </c>
    </row>
    <row r="987" spans="2:65" s="11" customFormat="1">
      <c r="B987" s="190"/>
      <c r="D987" s="186" t="s">
        <v>156</v>
      </c>
      <c r="E987" s="191" t="s">
        <v>5</v>
      </c>
      <c r="F987" s="192" t="s">
        <v>223</v>
      </c>
      <c r="H987" s="191" t="s">
        <v>5</v>
      </c>
      <c r="I987" s="193"/>
      <c r="L987" s="190"/>
      <c r="M987" s="194"/>
      <c r="N987" s="195"/>
      <c r="O987" s="195"/>
      <c r="P987" s="195"/>
      <c r="Q987" s="195"/>
      <c r="R987" s="195"/>
      <c r="S987" s="195"/>
      <c r="T987" s="196"/>
      <c r="AT987" s="191" t="s">
        <v>156</v>
      </c>
      <c r="AU987" s="191" t="s">
        <v>82</v>
      </c>
      <c r="AV987" s="11" t="s">
        <v>80</v>
      </c>
      <c r="AW987" s="11" t="s">
        <v>35</v>
      </c>
      <c r="AX987" s="11" t="s">
        <v>72</v>
      </c>
      <c r="AY987" s="191" t="s">
        <v>144</v>
      </c>
    </row>
    <row r="988" spans="2:65" s="11" customFormat="1">
      <c r="B988" s="190"/>
      <c r="D988" s="186" t="s">
        <v>156</v>
      </c>
      <c r="E988" s="191" t="s">
        <v>5</v>
      </c>
      <c r="F988" s="192" t="s">
        <v>224</v>
      </c>
      <c r="H988" s="191" t="s">
        <v>5</v>
      </c>
      <c r="I988" s="193"/>
      <c r="L988" s="190"/>
      <c r="M988" s="194"/>
      <c r="N988" s="195"/>
      <c r="O988" s="195"/>
      <c r="P988" s="195"/>
      <c r="Q988" s="195"/>
      <c r="R988" s="195"/>
      <c r="S988" s="195"/>
      <c r="T988" s="196"/>
      <c r="AT988" s="191" t="s">
        <v>156</v>
      </c>
      <c r="AU988" s="191" t="s">
        <v>82</v>
      </c>
      <c r="AV988" s="11" t="s">
        <v>80</v>
      </c>
      <c r="AW988" s="11" t="s">
        <v>35</v>
      </c>
      <c r="AX988" s="11" t="s">
        <v>72</v>
      </c>
      <c r="AY988" s="191" t="s">
        <v>144</v>
      </c>
    </row>
    <row r="989" spans="2:65" s="11" customFormat="1">
      <c r="B989" s="190"/>
      <c r="D989" s="186" t="s">
        <v>156</v>
      </c>
      <c r="E989" s="191" t="s">
        <v>5</v>
      </c>
      <c r="F989" s="192" t="s">
        <v>225</v>
      </c>
      <c r="H989" s="191" t="s">
        <v>5</v>
      </c>
      <c r="I989" s="193"/>
      <c r="L989" s="190"/>
      <c r="M989" s="194"/>
      <c r="N989" s="195"/>
      <c r="O989" s="195"/>
      <c r="P989" s="195"/>
      <c r="Q989" s="195"/>
      <c r="R989" s="195"/>
      <c r="S989" s="195"/>
      <c r="T989" s="196"/>
      <c r="AT989" s="191" t="s">
        <v>156</v>
      </c>
      <c r="AU989" s="191" t="s">
        <v>82</v>
      </c>
      <c r="AV989" s="11" t="s">
        <v>80</v>
      </c>
      <c r="AW989" s="11" t="s">
        <v>35</v>
      </c>
      <c r="AX989" s="11" t="s">
        <v>72</v>
      </c>
      <c r="AY989" s="191" t="s">
        <v>144</v>
      </c>
    </row>
    <row r="990" spans="2:65" s="11" customFormat="1">
      <c r="B990" s="190"/>
      <c r="D990" s="186" t="s">
        <v>156</v>
      </c>
      <c r="E990" s="191" t="s">
        <v>5</v>
      </c>
      <c r="F990" s="192" t="s">
        <v>237</v>
      </c>
      <c r="H990" s="191" t="s">
        <v>5</v>
      </c>
      <c r="I990" s="193"/>
      <c r="L990" s="190"/>
      <c r="M990" s="194"/>
      <c r="N990" s="195"/>
      <c r="O990" s="195"/>
      <c r="P990" s="195"/>
      <c r="Q990" s="195"/>
      <c r="R990" s="195"/>
      <c r="S990" s="195"/>
      <c r="T990" s="196"/>
      <c r="AT990" s="191" t="s">
        <v>156</v>
      </c>
      <c r="AU990" s="191" t="s">
        <v>82</v>
      </c>
      <c r="AV990" s="11" t="s">
        <v>80</v>
      </c>
      <c r="AW990" s="11" t="s">
        <v>35</v>
      </c>
      <c r="AX990" s="11" t="s">
        <v>72</v>
      </c>
      <c r="AY990" s="191" t="s">
        <v>144</v>
      </c>
    </row>
    <row r="991" spans="2:65" s="12" customFormat="1">
      <c r="B991" s="197"/>
      <c r="D991" s="186" t="s">
        <v>156</v>
      </c>
      <c r="E991" s="198" t="s">
        <v>5</v>
      </c>
      <c r="F991" s="199" t="s">
        <v>815</v>
      </c>
      <c r="H991" s="200">
        <v>97.02</v>
      </c>
      <c r="I991" s="201"/>
      <c r="L991" s="197"/>
      <c r="M991" s="202"/>
      <c r="N991" s="203"/>
      <c r="O991" s="203"/>
      <c r="P991" s="203"/>
      <c r="Q991" s="203"/>
      <c r="R991" s="203"/>
      <c r="S991" s="203"/>
      <c r="T991" s="204"/>
      <c r="AT991" s="198" t="s">
        <v>156</v>
      </c>
      <c r="AU991" s="198" t="s">
        <v>82</v>
      </c>
      <c r="AV991" s="12" t="s">
        <v>82</v>
      </c>
      <c r="AW991" s="12" t="s">
        <v>35</v>
      </c>
      <c r="AX991" s="12" t="s">
        <v>72</v>
      </c>
      <c r="AY991" s="198" t="s">
        <v>144</v>
      </c>
    </row>
    <row r="992" spans="2:65" s="11" customFormat="1">
      <c r="B992" s="190"/>
      <c r="D992" s="186" t="s">
        <v>156</v>
      </c>
      <c r="E992" s="191" t="s">
        <v>5</v>
      </c>
      <c r="F992" s="192" t="s">
        <v>816</v>
      </c>
      <c r="H992" s="191" t="s">
        <v>5</v>
      </c>
      <c r="I992" s="193"/>
      <c r="L992" s="190"/>
      <c r="M992" s="194"/>
      <c r="N992" s="195"/>
      <c r="O992" s="195"/>
      <c r="P992" s="195"/>
      <c r="Q992" s="195"/>
      <c r="R992" s="195"/>
      <c r="S992" s="195"/>
      <c r="T992" s="196"/>
      <c r="AT992" s="191" t="s">
        <v>156</v>
      </c>
      <c r="AU992" s="191" t="s">
        <v>82</v>
      </c>
      <c r="AV992" s="11" t="s">
        <v>80</v>
      </c>
      <c r="AW992" s="11" t="s">
        <v>35</v>
      </c>
      <c r="AX992" s="11" t="s">
        <v>72</v>
      </c>
      <c r="AY992" s="191" t="s">
        <v>144</v>
      </c>
    </row>
    <row r="993" spans="2:65" s="12" customFormat="1">
      <c r="B993" s="197"/>
      <c r="D993" s="186" t="s">
        <v>156</v>
      </c>
      <c r="E993" s="198" t="s">
        <v>5</v>
      </c>
      <c r="F993" s="199" t="s">
        <v>817</v>
      </c>
      <c r="H993" s="200">
        <v>1.65</v>
      </c>
      <c r="I993" s="201"/>
      <c r="L993" s="197"/>
      <c r="M993" s="202"/>
      <c r="N993" s="203"/>
      <c r="O993" s="203"/>
      <c r="P993" s="203"/>
      <c r="Q993" s="203"/>
      <c r="R993" s="203"/>
      <c r="S993" s="203"/>
      <c r="T993" s="204"/>
      <c r="AT993" s="198" t="s">
        <v>156</v>
      </c>
      <c r="AU993" s="198" t="s">
        <v>82</v>
      </c>
      <c r="AV993" s="12" t="s">
        <v>82</v>
      </c>
      <c r="AW993" s="12" t="s">
        <v>35</v>
      </c>
      <c r="AX993" s="12" t="s">
        <v>72</v>
      </c>
      <c r="AY993" s="198" t="s">
        <v>144</v>
      </c>
    </row>
    <row r="994" spans="2:65" s="13" customFormat="1">
      <c r="B994" s="205"/>
      <c r="D994" s="186" t="s">
        <v>156</v>
      </c>
      <c r="E994" s="206" t="s">
        <v>5</v>
      </c>
      <c r="F994" s="207" t="s">
        <v>160</v>
      </c>
      <c r="H994" s="208">
        <v>98.67</v>
      </c>
      <c r="I994" s="209"/>
      <c r="L994" s="205"/>
      <c r="M994" s="210"/>
      <c r="N994" s="211"/>
      <c r="O994" s="211"/>
      <c r="P994" s="211"/>
      <c r="Q994" s="211"/>
      <c r="R994" s="211"/>
      <c r="S994" s="211"/>
      <c r="T994" s="212"/>
      <c r="AT994" s="206" t="s">
        <v>156</v>
      </c>
      <c r="AU994" s="206" t="s">
        <v>82</v>
      </c>
      <c r="AV994" s="13" t="s">
        <v>152</v>
      </c>
      <c r="AW994" s="13" t="s">
        <v>35</v>
      </c>
      <c r="AX994" s="13" t="s">
        <v>80</v>
      </c>
      <c r="AY994" s="206" t="s">
        <v>144</v>
      </c>
    </row>
    <row r="995" spans="2:65" s="1" customFormat="1" ht="25.5" customHeight="1">
      <c r="B995" s="173"/>
      <c r="C995" s="213" t="s">
        <v>818</v>
      </c>
      <c r="D995" s="213" t="s">
        <v>212</v>
      </c>
      <c r="E995" s="214" t="s">
        <v>819</v>
      </c>
      <c r="F995" s="215" t="s">
        <v>820</v>
      </c>
      <c r="G995" s="216" t="s">
        <v>726</v>
      </c>
      <c r="H995" s="217">
        <v>14</v>
      </c>
      <c r="I995" s="218"/>
      <c r="J995" s="219">
        <f>ROUND(I995*H995,2)</f>
        <v>0</v>
      </c>
      <c r="K995" s="215" t="s">
        <v>5</v>
      </c>
      <c r="L995" s="220"/>
      <c r="M995" s="221" t="s">
        <v>5</v>
      </c>
      <c r="N995" s="222" t="s">
        <v>43</v>
      </c>
      <c r="O995" s="42"/>
      <c r="P995" s="183">
        <f>O995*H995</f>
        <v>0</v>
      </c>
      <c r="Q995" s="183">
        <v>0</v>
      </c>
      <c r="R995" s="183">
        <f>Q995*H995</f>
        <v>0</v>
      </c>
      <c r="S995" s="183">
        <v>0</v>
      </c>
      <c r="T995" s="184">
        <f>S995*H995</f>
        <v>0</v>
      </c>
      <c r="AR995" s="24" t="s">
        <v>415</v>
      </c>
      <c r="AT995" s="24" t="s">
        <v>212</v>
      </c>
      <c r="AU995" s="24" t="s">
        <v>82</v>
      </c>
      <c r="AY995" s="24" t="s">
        <v>144</v>
      </c>
      <c r="BE995" s="185">
        <f>IF(N995="základní",J995,0)</f>
        <v>0</v>
      </c>
      <c r="BF995" s="185">
        <f>IF(N995="snížená",J995,0)</f>
        <v>0</v>
      </c>
      <c r="BG995" s="185">
        <f>IF(N995="zákl. přenesená",J995,0)</f>
        <v>0</v>
      </c>
      <c r="BH995" s="185">
        <f>IF(N995="sníž. přenesená",J995,0)</f>
        <v>0</v>
      </c>
      <c r="BI995" s="185">
        <f>IF(N995="nulová",J995,0)</f>
        <v>0</v>
      </c>
      <c r="BJ995" s="24" t="s">
        <v>80</v>
      </c>
      <c r="BK995" s="185">
        <f>ROUND(I995*H995,2)</f>
        <v>0</v>
      </c>
      <c r="BL995" s="24" t="s">
        <v>278</v>
      </c>
      <c r="BM995" s="24" t="s">
        <v>821</v>
      </c>
    </row>
    <row r="996" spans="2:65" s="1" customFormat="1" ht="27">
      <c r="B996" s="41"/>
      <c r="D996" s="186" t="s">
        <v>286</v>
      </c>
      <c r="F996" s="187" t="s">
        <v>822</v>
      </c>
      <c r="I996" s="188"/>
      <c r="L996" s="41"/>
      <c r="M996" s="189"/>
      <c r="N996" s="42"/>
      <c r="O996" s="42"/>
      <c r="P996" s="42"/>
      <c r="Q996" s="42"/>
      <c r="R996" s="42"/>
      <c r="S996" s="42"/>
      <c r="T996" s="70"/>
      <c r="AT996" s="24" t="s">
        <v>286</v>
      </c>
      <c r="AU996" s="24" t="s">
        <v>82</v>
      </c>
    </row>
    <row r="997" spans="2:65" s="11" customFormat="1">
      <c r="B997" s="190"/>
      <c r="D997" s="186" t="s">
        <v>156</v>
      </c>
      <c r="E997" s="191" t="s">
        <v>5</v>
      </c>
      <c r="F997" s="192" t="s">
        <v>157</v>
      </c>
      <c r="H997" s="191" t="s">
        <v>5</v>
      </c>
      <c r="I997" s="193"/>
      <c r="L997" s="190"/>
      <c r="M997" s="194"/>
      <c r="N997" s="195"/>
      <c r="O997" s="195"/>
      <c r="P997" s="195"/>
      <c r="Q997" s="195"/>
      <c r="R997" s="195"/>
      <c r="S997" s="195"/>
      <c r="T997" s="196"/>
      <c r="AT997" s="191" t="s">
        <v>156</v>
      </c>
      <c r="AU997" s="191" t="s">
        <v>82</v>
      </c>
      <c r="AV997" s="11" t="s">
        <v>80</v>
      </c>
      <c r="AW997" s="11" t="s">
        <v>35</v>
      </c>
      <c r="AX997" s="11" t="s">
        <v>72</v>
      </c>
      <c r="AY997" s="191" t="s">
        <v>144</v>
      </c>
    </row>
    <row r="998" spans="2:65" s="11" customFormat="1">
      <c r="B998" s="190"/>
      <c r="D998" s="186" t="s">
        <v>156</v>
      </c>
      <c r="E998" s="191" t="s">
        <v>5</v>
      </c>
      <c r="F998" s="192" t="s">
        <v>223</v>
      </c>
      <c r="H998" s="191" t="s">
        <v>5</v>
      </c>
      <c r="I998" s="193"/>
      <c r="L998" s="190"/>
      <c r="M998" s="194"/>
      <c r="N998" s="195"/>
      <c r="O998" s="195"/>
      <c r="P998" s="195"/>
      <c r="Q998" s="195"/>
      <c r="R998" s="195"/>
      <c r="S998" s="195"/>
      <c r="T998" s="196"/>
      <c r="AT998" s="191" t="s">
        <v>156</v>
      </c>
      <c r="AU998" s="191" t="s">
        <v>82</v>
      </c>
      <c r="AV998" s="11" t="s">
        <v>80</v>
      </c>
      <c r="AW998" s="11" t="s">
        <v>35</v>
      </c>
      <c r="AX998" s="11" t="s">
        <v>72</v>
      </c>
      <c r="AY998" s="191" t="s">
        <v>144</v>
      </c>
    </row>
    <row r="999" spans="2:65" s="11" customFormat="1">
      <c r="B999" s="190"/>
      <c r="D999" s="186" t="s">
        <v>156</v>
      </c>
      <c r="E999" s="191" t="s">
        <v>5</v>
      </c>
      <c r="F999" s="192" t="s">
        <v>224</v>
      </c>
      <c r="H999" s="191" t="s">
        <v>5</v>
      </c>
      <c r="I999" s="193"/>
      <c r="L999" s="190"/>
      <c r="M999" s="194"/>
      <c r="N999" s="195"/>
      <c r="O999" s="195"/>
      <c r="P999" s="195"/>
      <c r="Q999" s="195"/>
      <c r="R999" s="195"/>
      <c r="S999" s="195"/>
      <c r="T999" s="196"/>
      <c r="AT999" s="191" t="s">
        <v>156</v>
      </c>
      <c r="AU999" s="191" t="s">
        <v>82</v>
      </c>
      <c r="AV999" s="11" t="s">
        <v>80</v>
      </c>
      <c r="AW999" s="11" t="s">
        <v>35</v>
      </c>
      <c r="AX999" s="11" t="s">
        <v>72</v>
      </c>
      <c r="AY999" s="191" t="s">
        <v>144</v>
      </c>
    </row>
    <row r="1000" spans="2:65" s="11" customFormat="1">
      <c r="B1000" s="190"/>
      <c r="D1000" s="186" t="s">
        <v>156</v>
      </c>
      <c r="E1000" s="191" t="s">
        <v>5</v>
      </c>
      <c r="F1000" s="192" t="s">
        <v>225</v>
      </c>
      <c r="H1000" s="191" t="s">
        <v>5</v>
      </c>
      <c r="I1000" s="193"/>
      <c r="L1000" s="190"/>
      <c r="M1000" s="194"/>
      <c r="N1000" s="195"/>
      <c r="O1000" s="195"/>
      <c r="P1000" s="195"/>
      <c r="Q1000" s="195"/>
      <c r="R1000" s="195"/>
      <c r="S1000" s="195"/>
      <c r="T1000" s="196"/>
      <c r="AT1000" s="191" t="s">
        <v>156</v>
      </c>
      <c r="AU1000" s="191" t="s">
        <v>82</v>
      </c>
      <c r="AV1000" s="11" t="s">
        <v>80</v>
      </c>
      <c r="AW1000" s="11" t="s">
        <v>35</v>
      </c>
      <c r="AX1000" s="11" t="s">
        <v>72</v>
      </c>
      <c r="AY1000" s="191" t="s">
        <v>144</v>
      </c>
    </row>
    <row r="1001" spans="2:65" s="11" customFormat="1">
      <c r="B1001" s="190"/>
      <c r="D1001" s="186" t="s">
        <v>156</v>
      </c>
      <c r="E1001" s="191" t="s">
        <v>5</v>
      </c>
      <c r="F1001" s="192" t="s">
        <v>237</v>
      </c>
      <c r="H1001" s="191" t="s">
        <v>5</v>
      </c>
      <c r="I1001" s="193"/>
      <c r="L1001" s="190"/>
      <c r="M1001" s="194"/>
      <c r="N1001" s="195"/>
      <c r="O1001" s="195"/>
      <c r="P1001" s="195"/>
      <c r="Q1001" s="195"/>
      <c r="R1001" s="195"/>
      <c r="S1001" s="195"/>
      <c r="T1001" s="196"/>
      <c r="AT1001" s="191" t="s">
        <v>156</v>
      </c>
      <c r="AU1001" s="191" t="s">
        <v>82</v>
      </c>
      <c r="AV1001" s="11" t="s">
        <v>80</v>
      </c>
      <c r="AW1001" s="11" t="s">
        <v>35</v>
      </c>
      <c r="AX1001" s="11" t="s">
        <v>72</v>
      </c>
      <c r="AY1001" s="191" t="s">
        <v>144</v>
      </c>
    </row>
    <row r="1002" spans="2:65" s="12" customFormat="1">
      <c r="B1002" s="197"/>
      <c r="D1002" s="186" t="s">
        <v>156</v>
      </c>
      <c r="E1002" s="198" t="s">
        <v>5</v>
      </c>
      <c r="F1002" s="199" t="s">
        <v>823</v>
      </c>
      <c r="H1002" s="200">
        <v>14</v>
      </c>
      <c r="I1002" s="201"/>
      <c r="L1002" s="197"/>
      <c r="M1002" s="202"/>
      <c r="N1002" s="203"/>
      <c r="O1002" s="203"/>
      <c r="P1002" s="203"/>
      <c r="Q1002" s="203"/>
      <c r="R1002" s="203"/>
      <c r="S1002" s="203"/>
      <c r="T1002" s="204"/>
      <c r="AT1002" s="198" t="s">
        <v>156</v>
      </c>
      <c r="AU1002" s="198" t="s">
        <v>82</v>
      </c>
      <c r="AV1002" s="12" t="s">
        <v>82</v>
      </c>
      <c r="AW1002" s="12" t="s">
        <v>35</v>
      </c>
      <c r="AX1002" s="12" t="s">
        <v>72</v>
      </c>
      <c r="AY1002" s="198" t="s">
        <v>144</v>
      </c>
    </row>
    <row r="1003" spans="2:65" s="13" customFormat="1">
      <c r="B1003" s="205"/>
      <c r="D1003" s="186" t="s">
        <v>156</v>
      </c>
      <c r="E1003" s="206" t="s">
        <v>5</v>
      </c>
      <c r="F1003" s="207" t="s">
        <v>160</v>
      </c>
      <c r="H1003" s="208">
        <v>14</v>
      </c>
      <c r="I1003" s="209"/>
      <c r="L1003" s="205"/>
      <c r="M1003" s="210"/>
      <c r="N1003" s="211"/>
      <c r="O1003" s="211"/>
      <c r="P1003" s="211"/>
      <c r="Q1003" s="211"/>
      <c r="R1003" s="211"/>
      <c r="S1003" s="211"/>
      <c r="T1003" s="212"/>
      <c r="AT1003" s="206" t="s">
        <v>156</v>
      </c>
      <c r="AU1003" s="206" t="s">
        <v>82</v>
      </c>
      <c r="AV1003" s="13" t="s">
        <v>152</v>
      </c>
      <c r="AW1003" s="13" t="s">
        <v>35</v>
      </c>
      <c r="AX1003" s="13" t="s">
        <v>80</v>
      </c>
      <c r="AY1003" s="206" t="s">
        <v>144</v>
      </c>
    </row>
    <row r="1004" spans="2:65" s="1" customFormat="1" ht="25.5" customHeight="1">
      <c r="B1004" s="173"/>
      <c r="C1004" s="213" t="s">
        <v>824</v>
      </c>
      <c r="D1004" s="213" t="s">
        <v>212</v>
      </c>
      <c r="E1004" s="214" t="s">
        <v>825</v>
      </c>
      <c r="F1004" s="215" t="s">
        <v>826</v>
      </c>
      <c r="G1004" s="216" t="s">
        <v>726</v>
      </c>
      <c r="H1004" s="217">
        <v>1</v>
      </c>
      <c r="I1004" s="218"/>
      <c r="J1004" s="219">
        <f>ROUND(I1004*H1004,2)</f>
        <v>0</v>
      </c>
      <c r="K1004" s="215" t="s">
        <v>5</v>
      </c>
      <c r="L1004" s="220"/>
      <c r="M1004" s="221" t="s">
        <v>5</v>
      </c>
      <c r="N1004" s="222" t="s">
        <v>43</v>
      </c>
      <c r="O1004" s="42"/>
      <c r="P1004" s="183">
        <f>O1004*H1004</f>
        <v>0</v>
      </c>
      <c r="Q1004" s="183">
        <v>0</v>
      </c>
      <c r="R1004" s="183">
        <f>Q1004*H1004</f>
        <v>0</v>
      </c>
      <c r="S1004" s="183">
        <v>0</v>
      </c>
      <c r="T1004" s="184">
        <f>S1004*H1004</f>
        <v>0</v>
      </c>
      <c r="AR1004" s="24" t="s">
        <v>415</v>
      </c>
      <c r="AT1004" s="24" t="s">
        <v>212</v>
      </c>
      <c r="AU1004" s="24" t="s">
        <v>82</v>
      </c>
      <c r="AY1004" s="24" t="s">
        <v>144</v>
      </c>
      <c r="BE1004" s="185">
        <f>IF(N1004="základní",J1004,0)</f>
        <v>0</v>
      </c>
      <c r="BF1004" s="185">
        <f>IF(N1004="snížená",J1004,0)</f>
        <v>0</v>
      </c>
      <c r="BG1004" s="185">
        <f>IF(N1004="zákl. přenesená",J1004,0)</f>
        <v>0</v>
      </c>
      <c r="BH1004" s="185">
        <f>IF(N1004="sníž. přenesená",J1004,0)</f>
        <v>0</v>
      </c>
      <c r="BI1004" s="185">
        <f>IF(N1004="nulová",J1004,0)</f>
        <v>0</v>
      </c>
      <c r="BJ1004" s="24" t="s">
        <v>80</v>
      </c>
      <c r="BK1004" s="185">
        <f>ROUND(I1004*H1004,2)</f>
        <v>0</v>
      </c>
      <c r="BL1004" s="24" t="s">
        <v>278</v>
      </c>
      <c r="BM1004" s="24" t="s">
        <v>827</v>
      </c>
    </row>
    <row r="1005" spans="2:65" s="1" customFormat="1" ht="27">
      <c r="B1005" s="41"/>
      <c r="D1005" s="186" t="s">
        <v>286</v>
      </c>
      <c r="F1005" s="187" t="s">
        <v>822</v>
      </c>
      <c r="I1005" s="188"/>
      <c r="L1005" s="41"/>
      <c r="M1005" s="189"/>
      <c r="N1005" s="42"/>
      <c r="O1005" s="42"/>
      <c r="P1005" s="42"/>
      <c r="Q1005" s="42"/>
      <c r="R1005" s="42"/>
      <c r="S1005" s="42"/>
      <c r="T1005" s="70"/>
      <c r="AT1005" s="24" t="s">
        <v>286</v>
      </c>
      <c r="AU1005" s="24" t="s">
        <v>82</v>
      </c>
    </row>
    <row r="1006" spans="2:65" s="11" customFormat="1">
      <c r="B1006" s="190"/>
      <c r="D1006" s="186" t="s">
        <v>156</v>
      </c>
      <c r="E1006" s="191" t="s">
        <v>5</v>
      </c>
      <c r="F1006" s="192" t="s">
        <v>157</v>
      </c>
      <c r="H1006" s="191" t="s">
        <v>5</v>
      </c>
      <c r="I1006" s="193"/>
      <c r="L1006" s="190"/>
      <c r="M1006" s="194"/>
      <c r="N1006" s="195"/>
      <c r="O1006" s="195"/>
      <c r="P1006" s="195"/>
      <c r="Q1006" s="195"/>
      <c r="R1006" s="195"/>
      <c r="S1006" s="195"/>
      <c r="T1006" s="196"/>
      <c r="AT1006" s="191" t="s">
        <v>156</v>
      </c>
      <c r="AU1006" s="191" t="s">
        <v>82</v>
      </c>
      <c r="AV1006" s="11" t="s">
        <v>80</v>
      </c>
      <c r="AW1006" s="11" t="s">
        <v>35</v>
      </c>
      <c r="AX1006" s="11" t="s">
        <v>72</v>
      </c>
      <c r="AY1006" s="191" t="s">
        <v>144</v>
      </c>
    </row>
    <row r="1007" spans="2:65" s="11" customFormat="1">
      <c r="B1007" s="190"/>
      <c r="D1007" s="186" t="s">
        <v>156</v>
      </c>
      <c r="E1007" s="191" t="s">
        <v>5</v>
      </c>
      <c r="F1007" s="192" t="s">
        <v>223</v>
      </c>
      <c r="H1007" s="191" t="s">
        <v>5</v>
      </c>
      <c r="I1007" s="193"/>
      <c r="L1007" s="190"/>
      <c r="M1007" s="194"/>
      <c r="N1007" s="195"/>
      <c r="O1007" s="195"/>
      <c r="P1007" s="195"/>
      <c r="Q1007" s="195"/>
      <c r="R1007" s="195"/>
      <c r="S1007" s="195"/>
      <c r="T1007" s="196"/>
      <c r="AT1007" s="191" t="s">
        <v>156</v>
      </c>
      <c r="AU1007" s="191" t="s">
        <v>82</v>
      </c>
      <c r="AV1007" s="11" t="s">
        <v>80</v>
      </c>
      <c r="AW1007" s="11" t="s">
        <v>35</v>
      </c>
      <c r="AX1007" s="11" t="s">
        <v>72</v>
      </c>
      <c r="AY1007" s="191" t="s">
        <v>144</v>
      </c>
    </row>
    <row r="1008" spans="2:65" s="11" customFormat="1">
      <c r="B1008" s="190"/>
      <c r="D1008" s="186" t="s">
        <v>156</v>
      </c>
      <c r="E1008" s="191" t="s">
        <v>5</v>
      </c>
      <c r="F1008" s="192" t="s">
        <v>224</v>
      </c>
      <c r="H1008" s="191" t="s">
        <v>5</v>
      </c>
      <c r="I1008" s="193"/>
      <c r="L1008" s="190"/>
      <c r="M1008" s="194"/>
      <c r="N1008" s="195"/>
      <c r="O1008" s="195"/>
      <c r="P1008" s="195"/>
      <c r="Q1008" s="195"/>
      <c r="R1008" s="195"/>
      <c r="S1008" s="195"/>
      <c r="T1008" s="196"/>
      <c r="AT1008" s="191" t="s">
        <v>156</v>
      </c>
      <c r="AU1008" s="191" t="s">
        <v>82</v>
      </c>
      <c r="AV1008" s="11" t="s">
        <v>80</v>
      </c>
      <c r="AW1008" s="11" t="s">
        <v>35</v>
      </c>
      <c r="AX1008" s="11" t="s">
        <v>72</v>
      </c>
      <c r="AY1008" s="191" t="s">
        <v>144</v>
      </c>
    </row>
    <row r="1009" spans="2:65" s="11" customFormat="1">
      <c r="B1009" s="190"/>
      <c r="D1009" s="186" t="s">
        <v>156</v>
      </c>
      <c r="E1009" s="191" t="s">
        <v>5</v>
      </c>
      <c r="F1009" s="192" t="s">
        <v>225</v>
      </c>
      <c r="H1009" s="191" t="s">
        <v>5</v>
      </c>
      <c r="I1009" s="193"/>
      <c r="L1009" s="190"/>
      <c r="M1009" s="194"/>
      <c r="N1009" s="195"/>
      <c r="O1009" s="195"/>
      <c r="P1009" s="195"/>
      <c r="Q1009" s="195"/>
      <c r="R1009" s="195"/>
      <c r="S1009" s="195"/>
      <c r="T1009" s="196"/>
      <c r="AT1009" s="191" t="s">
        <v>156</v>
      </c>
      <c r="AU1009" s="191" t="s">
        <v>82</v>
      </c>
      <c r="AV1009" s="11" t="s">
        <v>80</v>
      </c>
      <c r="AW1009" s="11" t="s">
        <v>35</v>
      </c>
      <c r="AX1009" s="11" t="s">
        <v>72</v>
      </c>
      <c r="AY1009" s="191" t="s">
        <v>144</v>
      </c>
    </row>
    <row r="1010" spans="2:65" s="11" customFormat="1">
      <c r="B1010" s="190"/>
      <c r="D1010" s="186" t="s">
        <v>156</v>
      </c>
      <c r="E1010" s="191" t="s">
        <v>5</v>
      </c>
      <c r="F1010" s="192" t="s">
        <v>816</v>
      </c>
      <c r="H1010" s="191" t="s">
        <v>5</v>
      </c>
      <c r="I1010" s="193"/>
      <c r="L1010" s="190"/>
      <c r="M1010" s="194"/>
      <c r="N1010" s="195"/>
      <c r="O1010" s="195"/>
      <c r="P1010" s="195"/>
      <c r="Q1010" s="195"/>
      <c r="R1010" s="195"/>
      <c r="S1010" s="195"/>
      <c r="T1010" s="196"/>
      <c r="AT1010" s="191" t="s">
        <v>156</v>
      </c>
      <c r="AU1010" s="191" t="s">
        <v>82</v>
      </c>
      <c r="AV1010" s="11" t="s">
        <v>80</v>
      </c>
      <c r="AW1010" s="11" t="s">
        <v>35</v>
      </c>
      <c r="AX1010" s="11" t="s">
        <v>72</v>
      </c>
      <c r="AY1010" s="191" t="s">
        <v>144</v>
      </c>
    </row>
    <row r="1011" spans="2:65" s="12" customFormat="1">
      <c r="B1011" s="197"/>
      <c r="D1011" s="186" t="s">
        <v>156</v>
      </c>
      <c r="E1011" s="198" t="s">
        <v>5</v>
      </c>
      <c r="F1011" s="199" t="s">
        <v>828</v>
      </c>
      <c r="H1011" s="200">
        <v>1</v>
      </c>
      <c r="I1011" s="201"/>
      <c r="L1011" s="197"/>
      <c r="M1011" s="202"/>
      <c r="N1011" s="203"/>
      <c r="O1011" s="203"/>
      <c r="P1011" s="203"/>
      <c r="Q1011" s="203"/>
      <c r="R1011" s="203"/>
      <c r="S1011" s="203"/>
      <c r="T1011" s="204"/>
      <c r="AT1011" s="198" t="s">
        <v>156</v>
      </c>
      <c r="AU1011" s="198" t="s">
        <v>82</v>
      </c>
      <c r="AV1011" s="12" t="s">
        <v>82</v>
      </c>
      <c r="AW1011" s="12" t="s">
        <v>35</v>
      </c>
      <c r="AX1011" s="12" t="s">
        <v>72</v>
      </c>
      <c r="AY1011" s="198" t="s">
        <v>144</v>
      </c>
    </row>
    <row r="1012" spans="2:65" s="13" customFormat="1">
      <c r="B1012" s="205"/>
      <c r="D1012" s="186" t="s">
        <v>156</v>
      </c>
      <c r="E1012" s="206" t="s">
        <v>5</v>
      </c>
      <c r="F1012" s="207" t="s">
        <v>160</v>
      </c>
      <c r="H1012" s="208">
        <v>1</v>
      </c>
      <c r="I1012" s="209"/>
      <c r="L1012" s="205"/>
      <c r="M1012" s="210"/>
      <c r="N1012" s="211"/>
      <c r="O1012" s="211"/>
      <c r="P1012" s="211"/>
      <c r="Q1012" s="211"/>
      <c r="R1012" s="211"/>
      <c r="S1012" s="211"/>
      <c r="T1012" s="212"/>
      <c r="AT1012" s="206" t="s">
        <v>156</v>
      </c>
      <c r="AU1012" s="206" t="s">
        <v>82</v>
      </c>
      <c r="AV1012" s="13" t="s">
        <v>152</v>
      </c>
      <c r="AW1012" s="13" t="s">
        <v>35</v>
      </c>
      <c r="AX1012" s="13" t="s">
        <v>80</v>
      </c>
      <c r="AY1012" s="206" t="s">
        <v>144</v>
      </c>
    </row>
    <row r="1013" spans="2:65" s="1" customFormat="1" ht="38.25" customHeight="1">
      <c r="B1013" s="173"/>
      <c r="C1013" s="174" t="s">
        <v>829</v>
      </c>
      <c r="D1013" s="174" t="s">
        <v>147</v>
      </c>
      <c r="E1013" s="175" t="s">
        <v>830</v>
      </c>
      <c r="F1013" s="176" t="s">
        <v>831</v>
      </c>
      <c r="G1013" s="177" t="s">
        <v>184</v>
      </c>
      <c r="H1013" s="178">
        <v>30.826000000000001</v>
      </c>
      <c r="I1013" s="179"/>
      <c r="J1013" s="180">
        <f>ROUND(I1013*H1013,2)</f>
        <v>0</v>
      </c>
      <c r="K1013" s="176" t="s">
        <v>151</v>
      </c>
      <c r="L1013" s="41"/>
      <c r="M1013" s="181" t="s">
        <v>5</v>
      </c>
      <c r="N1013" s="182" t="s">
        <v>43</v>
      </c>
      <c r="O1013" s="42"/>
      <c r="P1013" s="183">
        <f>O1013*H1013</f>
        <v>0</v>
      </c>
      <c r="Q1013" s="183">
        <v>2.5000000000000001E-4</v>
      </c>
      <c r="R1013" s="183">
        <f>Q1013*H1013</f>
        <v>7.7065000000000007E-3</v>
      </c>
      <c r="S1013" s="183">
        <v>0</v>
      </c>
      <c r="T1013" s="184">
        <f>S1013*H1013</f>
        <v>0</v>
      </c>
      <c r="AR1013" s="24" t="s">
        <v>278</v>
      </c>
      <c r="AT1013" s="24" t="s">
        <v>147</v>
      </c>
      <c r="AU1013" s="24" t="s">
        <v>82</v>
      </c>
      <c r="AY1013" s="24" t="s">
        <v>144</v>
      </c>
      <c r="BE1013" s="185">
        <f>IF(N1013="základní",J1013,0)</f>
        <v>0</v>
      </c>
      <c r="BF1013" s="185">
        <f>IF(N1013="snížená",J1013,0)</f>
        <v>0</v>
      </c>
      <c r="BG1013" s="185">
        <f>IF(N1013="zákl. přenesená",J1013,0)</f>
        <v>0</v>
      </c>
      <c r="BH1013" s="185">
        <f>IF(N1013="sníž. přenesená",J1013,0)</f>
        <v>0</v>
      </c>
      <c r="BI1013" s="185">
        <f>IF(N1013="nulová",J1013,0)</f>
        <v>0</v>
      </c>
      <c r="BJ1013" s="24" t="s">
        <v>80</v>
      </c>
      <c r="BK1013" s="185">
        <f>ROUND(I1013*H1013,2)</f>
        <v>0</v>
      </c>
      <c r="BL1013" s="24" t="s">
        <v>278</v>
      </c>
      <c r="BM1013" s="24" t="s">
        <v>832</v>
      </c>
    </row>
    <row r="1014" spans="2:65" s="1" customFormat="1" ht="94.5">
      <c r="B1014" s="41"/>
      <c r="D1014" s="186" t="s">
        <v>154</v>
      </c>
      <c r="F1014" s="187" t="s">
        <v>833</v>
      </c>
      <c r="I1014" s="188"/>
      <c r="L1014" s="41"/>
      <c r="M1014" s="189"/>
      <c r="N1014" s="42"/>
      <c r="O1014" s="42"/>
      <c r="P1014" s="42"/>
      <c r="Q1014" s="42"/>
      <c r="R1014" s="42"/>
      <c r="S1014" s="42"/>
      <c r="T1014" s="70"/>
      <c r="AT1014" s="24" t="s">
        <v>154</v>
      </c>
      <c r="AU1014" s="24" t="s">
        <v>82</v>
      </c>
    </row>
    <row r="1015" spans="2:65" s="12" customFormat="1">
      <c r="B1015" s="197"/>
      <c r="D1015" s="186" t="s">
        <v>156</v>
      </c>
      <c r="E1015" s="198" t="s">
        <v>5</v>
      </c>
      <c r="F1015" s="199" t="s">
        <v>834</v>
      </c>
      <c r="H1015" s="200">
        <v>17.28</v>
      </c>
      <c r="I1015" s="201"/>
      <c r="L1015" s="197"/>
      <c r="M1015" s="202"/>
      <c r="N1015" s="203"/>
      <c r="O1015" s="203"/>
      <c r="P1015" s="203"/>
      <c r="Q1015" s="203"/>
      <c r="R1015" s="203"/>
      <c r="S1015" s="203"/>
      <c r="T1015" s="204"/>
      <c r="AT1015" s="198" t="s">
        <v>156</v>
      </c>
      <c r="AU1015" s="198" t="s">
        <v>82</v>
      </c>
      <c r="AV1015" s="12" t="s">
        <v>82</v>
      </c>
      <c r="AW1015" s="12" t="s">
        <v>35</v>
      </c>
      <c r="AX1015" s="12" t="s">
        <v>72</v>
      </c>
      <c r="AY1015" s="198" t="s">
        <v>144</v>
      </c>
    </row>
    <row r="1016" spans="2:65" s="12" customFormat="1">
      <c r="B1016" s="197"/>
      <c r="D1016" s="186" t="s">
        <v>156</v>
      </c>
      <c r="E1016" s="198" t="s">
        <v>5</v>
      </c>
      <c r="F1016" s="199" t="s">
        <v>835</v>
      </c>
      <c r="H1016" s="200">
        <v>5.48</v>
      </c>
      <c r="I1016" s="201"/>
      <c r="L1016" s="197"/>
      <c r="M1016" s="202"/>
      <c r="N1016" s="203"/>
      <c r="O1016" s="203"/>
      <c r="P1016" s="203"/>
      <c r="Q1016" s="203"/>
      <c r="R1016" s="203"/>
      <c r="S1016" s="203"/>
      <c r="T1016" s="204"/>
      <c r="AT1016" s="198" t="s">
        <v>156</v>
      </c>
      <c r="AU1016" s="198" t="s">
        <v>82</v>
      </c>
      <c r="AV1016" s="12" t="s">
        <v>82</v>
      </c>
      <c r="AW1016" s="12" t="s">
        <v>35</v>
      </c>
      <c r="AX1016" s="12" t="s">
        <v>72</v>
      </c>
      <c r="AY1016" s="198" t="s">
        <v>144</v>
      </c>
    </row>
    <row r="1017" spans="2:65" s="11" customFormat="1">
      <c r="B1017" s="190"/>
      <c r="D1017" s="186" t="s">
        <v>156</v>
      </c>
      <c r="E1017" s="191" t="s">
        <v>5</v>
      </c>
      <c r="F1017" s="192" t="s">
        <v>836</v>
      </c>
      <c r="H1017" s="191" t="s">
        <v>5</v>
      </c>
      <c r="I1017" s="193"/>
      <c r="L1017" s="190"/>
      <c r="M1017" s="194"/>
      <c r="N1017" s="195"/>
      <c r="O1017" s="195"/>
      <c r="P1017" s="195"/>
      <c r="Q1017" s="195"/>
      <c r="R1017" s="195"/>
      <c r="S1017" s="195"/>
      <c r="T1017" s="196"/>
      <c r="AT1017" s="191" t="s">
        <v>156</v>
      </c>
      <c r="AU1017" s="191" t="s">
        <v>82</v>
      </c>
      <c r="AV1017" s="11" t="s">
        <v>80</v>
      </c>
      <c r="AW1017" s="11" t="s">
        <v>35</v>
      </c>
      <c r="AX1017" s="11" t="s">
        <v>72</v>
      </c>
      <c r="AY1017" s="191" t="s">
        <v>144</v>
      </c>
    </row>
    <row r="1018" spans="2:65" s="12" customFormat="1">
      <c r="B1018" s="197"/>
      <c r="D1018" s="186" t="s">
        <v>156</v>
      </c>
      <c r="E1018" s="198" t="s">
        <v>5</v>
      </c>
      <c r="F1018" s="199" t="s">
        <v>837</v>
      </c>
      <c r="H1018" s="200">
        <v>1.44</v>
      </c>
      <c r="I1018" s="201"/>
      <c r="L1018" s="197"/>
      <c r="M1018" s="202"/>
      <c r="N1018" s="203"/>
      <c r="O1018" s="203"/>
      <c r="P1018" s="203"/>
      <c r="Q1018" s="203"/>
      <c r="R1018" s="203"/>
      <c r="S1018" s="203"/>
      <c r="T1018" s="204"/>
      <c r="AT1018" s="198" t="s">
        <v>156</v>
      </c>
      <c r="AU1018" s="198" t="s">
        <v>82</v>
      </c>
      <c r="AV1018" s="12" t="s">
        <v>82</v>
      </c>
      <c r="AW1018" s="12" t="s">
        <v>35</v>
      </c>
      <c r="AX1018" s="12" t="s">
        <v>72</v>
      </c>
      <c r="AY1018" s="198" t="s">
        <v>144</v>
      </c>
    </row>
    <row r="1019" spans="2:65" s="12" customFormat="1">
      <c r="B1019" s="197"/>
      <c r="D1019" s="186" t="s">
        <v>156</v>
      </c>
      <c r="E1019" s="198" t="s">
        <v>5</v>
      </c>
      <c r="F1019" s="199" t="s">
        <v>838</v>
      </c>
      <c r="H1019" s="200">
        <v>2.8180000000000001</v>
      </c>
      <c r="I1019" s="201"/>
      <c r="L1019" s="197"/>
      <c r="M1019" s="202"/>
      <c r="N1019" s="203"/>
      <c r="O1019" s="203"/>
      <c r="P1019" s="203"/>
      <c r="Q1019" s="203"/>
      <c r="R1019" s="203"/>
      <c r="S1019" s="203"/>
      <c r="T1019" s="204"/>
      <c r="AT1019" s="198" t="s">
        <v>156</v>
      </c>
      <c r="AU1019" s="198" t="s">
        <v>82</v>
      </c>
      <c r="AV1019" s="12" t="s">
        <v>82</v>
      </c>
      <c r="AW1019" s="12" t="s">
        <v>35</v>
      </c>
      <c r="AX1019" s="12" t="s">
        <v>72</v>
      </c>
      <c r="AY1019" s="198" t="s">
        <v>144</v>
      </c>
    </row>
    <row r="1020" spans="2:65" s="12" customFormat="1">
      <c r="B1020" s="197"/>
      <c r="D1020" s="186" t="s">
        <v>156</v>
      </c>
      <c r="E1020" s="198" t="s">
        <v>5</v>
      </c>
      <c r="F1020" s="199" t="s">
        <v>839</v>
      </c>
      <c r="H1020" s="200">
        <v>2.8180000000000001</v>
      </c>
      <c r="I1020" s="201"/>
      <c r="L1020" s="197"/>
      <c r="M1020" s="202"/>
      <c r="N1020" s="203"/>
      <c r="O1020" s="203"/>
      <c r="P1020" s="203"/>
      <c r="Q1020" s="203"/>
      <c r="R1020" s="203"/>
      <c r="S1020" s="203"/>
      <c r="T1020" s="204"/>
      <c r="AT1020" s="198" t="s">
        <v>156</v>
      </c>
      <c r="AU1020" s="198" t="s">
        <v>82</v>
      </c>
      <c r="AV1020" s="12" t="s">
        <v>82</v>
      </c>
      <c r="AW1020" s="12" t="s">
        <v>35</v>
      </c>
      <c r="AX1020" s="12" t="s">
        <v>72</v>
      </c>
      <c r="AY1020" s="198" t="s">
        <v>144</v>
      </c>
    </row>
    <row r="1021" spans="2:65" s="12" customFormat="1">
      <c r="B1021" s="197"/>
      <c r="D1021" s="186" t="s">
        <v>156</v>
      </c>
      <c r="E1021" s="198" t="s">
        <v>5</v>
      </c>
      <c r="F1021" s="199" t="s">
        <v>840</v>
      </c>
      <c r="H1021" s="200">
        <v>0.99</v>
      </c>
      <c r="I1021" s="201"/>
      <c r="L1021" s="197"/>
      <c r="M1021" s="202"/>
      <c r="N1021" s="203"/>
      <c r="O1021" s="203"/>
      <c r="P1021" s="203"/>
      <c r="Q1021" s="203"/>
      <c r="R1021" s="203"/>
      <c r="S1021" s="203"/>
      <c r="T1021" s="204"/>
      <c r="AT1021" s="198" t="s">
        <v>156</v>
      </c>
      <c r="AU1021" s="198" t="s">
        <v>82</v>
      </c>
      <c r="AV1021" s="12" t="s">
        <v>82</v>
      </c>
      <c r="AW1021" s="12" t="s">
        <v>35</v>
      </c>
      <c r="AX1021" s="12" t="s">
        <v>72</v>
      </c>
      <c r="AY1021" s="198" t="s">
        <v>144</v>
      </c>
    </row>
    <row r="1022" spans="2:65" s="13" customFormat="1">
      <c r="B1022" s="205"/>
      <c r="D1022" s="186" t="s">
        <v>156</v>
      </c>
      <c r="E1022" s="206" t="s">
        <v>5</v>
      </c>
      <c r="F1022" s="207" t="s">
        <v>160</v>
      </c>
      <c r="H1022" s="208">
        <v>30.826000000000001</v>
      </c>
      <c r="I1022" s="209"/>
      <c r="L1022" s="205"/>
      <c r="M1022" s="210"/>
      <c r="N1022" s="211"/>
      <c r="O1022" s="211"/>
      <c r="P1022" s="211"/>
      <c r="Q1022" s="211"/>
      <c r="R1022" s="211"/>
      <c r="S1022" s="211"/>
      <c r="T1022" s="212"/>
      <c r="AT1022" s="206" t="s">
        <v>156</v>
      </c>
      <c r="AU1022" s="206" t="s">
        <v>82</v>
      </c>
      <c r="AV1022" s="13" t="s">
        <v>152</v>
      </c>
      <c r="AW1022" s="13" t="s">
        <v>35</v>
      </c>
      <c r="AX1022" s="13" t="s">
        <v>80</v>
      </c>
      <c r="AY1022" s="206" t="s">
        <v>144</v>
      </c>
    </row>
    <row r="1023" spans="2:65" s="1" customFormat="1" ht="25.5" customHeight="1">
      <c r="B1023" s="173"/>
      <c r="C1023" s="213" t="s">
        <v>841</v>
      </c>
      <c r="D1023" s="213" t="s">
        <v>212</v>
      </c>
      <c r="E1023" s="214" t="s">
        <v>842</v>
      </c>
      <c r="F1023" s="215" t="s">
        <v>843</v>
      </c>
      <c r="G1023" s="216" t="s">
        <v>163</v>
      </c>
      <c r="H1023" s="217">
        <v>6</v>
      </c>
      <c r="I1023" s="218"/>
      <c r="J1023" s="219">
        <f>ROUND(I1023*H1023,2)</f>
        <v>0</v>
      </c>
      <c r="K1023" s="215" t="s">
        <v>5</v>
      </c>
      <c r="L1023" s="220"/>
      <c r="M1023" s="221" t="s">
        <v>5</v>
      </c>
      <c r="N1023" s="222" t="s">
        <v>43</v>
      </c>
      <c r="O1023" s="42"/>
      <c r="P1023" s="183">
        <f>O1023*H1023</f>
        <v>0</v>
      </c>
      <c r="Q1023" s="183">
        <v>0</v>
      </c>
      <c r="R1023" s="183">
        <f>Q1023*H1023</f>
        <v>0</v>
      </c>
      <c r="S1023" s="183">
        <v>0</v>
      </c>
      <c r="T1023" s="184">
        <f>S1023*H1023</f>
        <v>0</v>
      </c>
      <c r="AR1023" s="24" t="s">
        <v>415</v>
      </c>
      <c r="AT1023" s="24" t="s">
        <v>212</v>
      </c>
      <c r="AU1023" s="24" t="s">
        <v>82</v>
      </c>
      <c r="AY1023" s="24" t="s">
        <v>144</v>
      </c>
      <c r="BE1023" s="185">
        <f>IF(N1023="základní",J1023,0)</f>
        <v>0</v>
      </c>
      <c r="BF1023" s="185">
        <f>IF(N1023="snížená",J1023,0)</f>
        <v>0</v>
      </c>
      <c r="BG1023" s="185">
        <f>IF(N1023="zákl. přenesená",J1023,0)</f>
        <v>0</v>
      </c>
      <c r="BH1023" s="185">
        <f>IF(N1023="sníž. přenesená",J1023,0)</f>
        <v>0</v>
      </c>
      <c r="BI1023" s="185">
        <f>IF(N1023="nulová",J1023,0)</f>
        <v>0</v>
      </c>
      <c r="BJ1023" s="24" t="s">
        <v>80</v>
      </c>
      <c r="BK1023" s="185">
        <f>ROUND(I1023*H1023,2)</f>
        <v>0</v>
      </c>
      <c r="BL1023" s="24" t="s">
        <v>278</v>
      </c>
      <c r="BM1023" s="24" t="s">
        <v>844</v>
      </c>
    </row>
    <row r="1024" spans="2:65" s="1" customFormat="1" ht="27">
      <c r="B1024" s="41"/>
      <c r="D1024" s="186" t="s">
        <v>286</v>
      </c>
      <c r="F1024" s="187" t="s">
        <v>822</v>
      </c>
      <c r="I1024" s="188"/>
      <c r="L1024" s="41"/>
      <c r="M1024" s="189"/>
      <c r="N1024" s="42"/>
      <c r="O1024" s="42"/>
      <c r="P1024" s="42"/>
      <c r="Q1024" s="42"/>
      <c r="R1024" s="42"/>
      <c r="S1024" s="42"/>
      <c r="T1024" s="70"/>
      <c r="AT1024" s="24" t="s">
        <v>286</v>
      </c>
      <c r="AU1024" s="24" t="s">
        <v>82</v>
      </c>
    </row>
    <row r="1025" spans="2:65" s="11" customFormat="1">
      <c r="B1025" s="190"/>
      <c r="D1025" s="186" t="s">
        <v>156</v>
      </c>
      <c r="E1025" s="191" t="s">
        <v>5</v>
      </c>
      <c r="F1025" s="192" t="s">
        <v>157</v>
      </c>
      <c r="H1025" s="191" t="s">
        <v>5</v>
      </c>
      <c r="I1025" s="193"/>
      <c r="L1025" s="190"/>
      <c r="M1025" s="194"/>
      <c r="N1025" s="195"/>
      <c r="O1025" s="195"/>
      <c r="P1025" s="195"/>
      <c r="Q1025" s="195"/>
      <c r="R1025" s="195"/>
      <c r="S1025" s="195"/>
      <c r="T1025" s="196"/>
      <c r="AT1025" s="191" t="s">
        <v>156</v>
      </c>
      <c r="AU1025" s="191" t="s">
        <v>82</v>
      </c>
      <c r="AV1025" s="11" t="s">
        <v>80</v>
      </c>
      <c r="AW1025" s="11" t="s">
        <v>35</v>
      </c>
      <c r="AX1025" s="11" t="s">
        <v>72</v>
      </c>
      <c r="AY1025" s="191" t="s">
        <v>144</v>
      </c>
    </row>
    <row r="1026" spans="2:65" s="11" customFormat="1">
      <c r="B1026" s="190"/>
      <c r="D1026" s="186" t="s">
        <v>156</v>
      </c>
      <c r="E1026" s="191" t="s">
        <v>5</v>
      </c>
      <c r="F1026" s="192" t="s">
        <v>158</v>
      </c>
      <c r="H1026" s="191" t="s">
        <v>5</v>
      </c>
      <c r="I1026" s="193"/>
      <c r="L1026" s="190"/>
      <c r="M1026" s="194"/>
      <c r="N1026" s="195"/>
      <c r="O1026" s="195"/>
      <c r="P1026" s="195"/>
      <c r="Q1026" s="195"/>
      <c r="R1026" s="195"/>
      <c r="S1026" s="195"/>
      <c r="T1026" s="196"/>
      <c r="AT1026" s="191" t="s">
        <v>156</v>
      </c>
      <c r="AU1026" s="191" t="s">
        <v>82</v>
      </c>
      <c r="AV1026" s="11" t="s">
        <v>80</v>
      </c>
      <c r="AW1026" s="11" t="s">
        <v>35</v>
      </c>
      <c r="AX1026" s="11" t="s">
        <v>72</v>
      </c>
      <c r="AY1026" s="191" t="s">
        <v>144</v>
      </c>
    </row>
    <row r="1027" spans="2:65" s="11" customFormat="1">
      <c r="B1027" s="190"/>
      <c r="D1027" s="186" t="s">
        <v>156</v>
      </c>
      <c r="E1027" s="191" t="s">
        <v>5</v>
      </c>
      <c r="F1027" s="192" t="s">
        <v>223</v>
      </c>
      <c r="H1027" s="191" t="s">
        <v>5</v>
      </c>
      <c r="I1027" s="193"/>
      <c r="L1027" s="190"/>
      <c r="M1027" s="194"/>
      <c r="N1027" s="195"/>
      <c r="O1027" s="195"/>
      <c r="P1027" s="195"/>
      <c r="Q1027" s="195"/>
      <c r="R1027" s="195"/>
      <c r="S1027" s="195"/>
      <c r="T1027" s="196"/>
      <c r="AT1027" s="191" t="s">
        <v>156</v>
      </c>
      <c r="AU1027" s="191" t="s">
        <v>82</v>
      </c>
      <c r="AV1027" s="11" t="s">
        <v>80</v>
      </c>
      <c r="AW1027" s="11" t="s">
        <v>35</v>
      </c>
      <c r="AX1027" s="11" t="s">
        <v>72</v>
      </c>
      <c r="AY1027" s="191" t="s">
        <v>144</v>
      </c>
    </row>
    <row r="1028" spans="2:65" s="11" customFormat="1">
      <c r="B1028" s="190"/>
      <c r="D1028" s="186" t="s">
        <v>156</v>
      </c>
      <c r="E1028" s="191" t="s">
        <v>5</v>
      </c>
      <c r="F1028" s="192" t="s">
        <v>225</v>
      </c>
      <c r="H1028" s="191" t="s">
        <v>5</v>
      </c>
      <c r="I1028" s="193"/>
      <c r="L1028" s="190"/>
      <c r="M1028" s="194"/>
      <c r="N1028" s="195"/>
      <c r="O1028" s="195"/>
      <c r="P1028" s="195"/>
      <c r="Q1028" s="195"/>
      <c r="R1028" s="195"/>
      <c r="S1028" s="195"/>
      <c r="T1028" s="196"/>
      <c r="AT1028" s="191" t="s">
        <v>156</v>
      </c>
      <c r="AU1028" s="191" t="s">
        <v>82</v>
      </c>
      <c r="AV1028" s="11" t="s">
        <v>80</v>
      </c>
      <c r="AW1028" s="11" t="s">
        <v>35</v>
      </c>
      <c r="AX1028" s="11" t="s">
        <v>72</v>
      </c>
      <c r="AY1028" s="191" t="s">
        <v>144</v>
      </c>
    </row>
    <row r="1029" spans="2:65" s="11" customFormat="1">
      <c r="B1029" s="190"/>
      <c r="D1029" s="186" t="s">
        <v>156</v>
      </c>
      <c r="E1029" s="191" t="s">
        <v>5</v>
      </c>
      <c r="F1029" s="192" t="s">
        <v>477</v>
      </c>
      <c r="H1029" s="191" t="s">
        <v>5</v>
      </c>
      <c r="I1029" s="193"/>
      <c r="L1029" s="190"/>
      <c r="M1029" s="194"/>
      <c r="N1029" s="195"/>
      <c r="O1029" s="195"/>
      <c r="P1029" s="195"/>
      <c r="Q1029" s="195"/>
      <c r="R1029" s="195"/>
      <c r="S1029" s="195"/>
      <c r="T1029" s="196"/>
      <c r="AT1029" s="191" t="s">
        <v>156</v>
      </c>
      <c r="AU1029" s="191" t="s">
        <v>82</v>
      </c>
      <c r="AV1029" s="11" t="s">
        <v>80</v>
      </c>
      <c r="AW1029" s="11" t="s">
        <v>35</v>
      </c>
      <c r="AX1029" s="11" t="s">
        <v>72</v>
      </c>
      <c r="AY1029" s="191" t="s">
        <v>144</v>
      </c>
    </row>
    <row r="1030" spans="2:65" s="12" customFormat="1">
      <c r="B1030" s="197"/>
      <c r="D1030" s="186" t="s">
        <v>156</v>
      </c>
      <c r="E1030" s="198" t="s">
        <v>5</v>
      </c>
      <c r="F1030" s="199" t="s">
        <v>845</v>
      </c>
      <c r="H1030" s="200">
        <v>6</v>
      </c>
      <c r="I1030" s="201"/>
      <c r="L1030" s="197"/>
      <c r="M1030" s="202"/>
      <c r="N1030" s="203"/>
      <c r="O1030" s="203"/>
      <c r="P1030" s="203"/>
      <c r="Q1030" s="203"/>
      <c r="R1030" s="203"/>
      <c r="S1030" s="203"/>
      <c r="T1030" s="204"/>
      <c r="AT1030" s="198" t="s">
        <v>156</v>
      </c>
      <c r="AU1030" s="198" t="s">
        <v>82</v>
      </c>
      <c r="AV1030" s="12" t="s">
        <v>82</v>
      </c>
      <c r="AW1030" s="12" t="s">
        <v>35</v>
      </c>
      <c r="AX1030" s="12" t="s">
        <v>72</v>
      </c>
      <c r="AY1030" s="198" t="s">
        <v>144</v>
      </c>
    </row>
    <row r="1031" spans="2:65" s="13" customFormat="1">
      <c r="B1031" s="205"/>
      <c r="D1031" s="186" t="s">
        <v>156</v>
      </c>
      <c r="E1031" s="206" t="s">
        <v>5</v>
      </c>
      <c r="F1031" s="207" t="s">
        <v>160</v>
      </c>
      <c r="H1031" s="208">
        <v>6</v>
      </c>
      <c r="I1031" s="209"/>
      <c r="L1031" s="205"/>
      <c r="M1031" s="210"/>
      <c r="N1031" s="211"/>
      <c r="O1031" s="211"/>
      <c r="P1031" s="211"/>
      <c r="Q1031" s="211"/>
      <c r="R1031" s="211"/>
      <c r="S1031" s="211"/>
      <c r="T1031" s="212"/>
      <c r="AT1031" s="206" t="s">
        <v>156</v>
      </c>
      <c r="AU1031" s="206" t="s">
        <v>82</v>
      </c>
      <c r="AV1031" s="13" t="s">
        <v>152</v>
      </c>
      <c r="AW1031" s="13" t="s">
        <v>35</v>
      </c>
      <c r="AX1031" s="13" t="s">
        <v>80</v>
      </c>
      <c r="AY1031" s="206" t="s">
        <v>144</v>
      </c>
    </row>
    <row r="1032" spans="2:65" s="1" customFormat="1" ht="25.5" customHeight="1">
      <c r="B1032" s="173"/>
      <c r="C1032" s="213" t="s">
        <v>846</v>
      </c>
      <c r="D1032" s="213" t="s">
        <v>212</v>
      </c>
      <c r="E1032" s="214" t="s">
        <v>847</v>
      </c>
      <c r="F1032" s="215" t="s">
        <v>848</v>
      </c>
      <c r="G1032" s="216" t="s">
        <v>163</v>
      </c>
      <c r="H1032" s="217">
        <v>1</v>
      </c>
      <c r="I1032" s="218"/>
      <c r="J1032" s="219">
        <f>ROUND(I1032*H1032,2)</f>
        <v>0</v>
      </c>
      <c r="K1032" s="215" t="s">
        <v>5</v>
      </c>
      <c r="L1032" s="220"/>
      <c r="M1032" s="221" t="s">
        <v>5</v>
      </c>
      <c r="N1032" s="222" t="s">
        <v>43</v>
      </c>
      <c r="O1032" s="42"/>
      <c r="P1032" s="183">
        <f>O1032*H1032</f>
        <v>0</v>
      </c>
      <c r="Q1032" s="183">
        <v>0</v>
      </c>
      <c r="R1032" s="183">
        <f>Q1032*H1032</f>
        <v>0</v>
      </c>
      <c r="S1032" s="183">
        <v>0</v>
      </c>
      <c r="T1032" s="184">
        <f>S1032*H1032</f>
        <v>0</v>
      </c>
      <c r="AR1032" s="24" t="s">
        <v>415</v>
      </c>
      <c r="AT1032" s="24" t="s">
        <v>212</v>
      </c>
      <c r="AU1032" s="24" t="s">
        <v>82</v>
      </c>
      <c r="AY1032" s="24" t="s">
        <v>144</v>
      </c>
      <c r="BE1032" s="185">
        <f>IF(N1032="základní",J1032,0)</f>
        <v>0</v>
      </c>
      <c r="BF1032" s="185">
        <f>IF(N1032="snížená",J1032,0)</f>
        <v>0</v>
      </c>
      <c r="BG1032" s="185">
        <f>IF(N1032="zákl. přenesená",J1032,0)</f>
        <v>0</v>
      </c>
      <c r="BH1032" s="185">
        <f>IF(N1032="sníž. přenesená",J1032,0)</f>
        <v>0</v>
      </c>
      <c r="BI1032" s="185">
        <f>IF(N1032="nulová",J1032,0)</f>
        <v>0</v>
      </c>
      <c r="BJ1032" s="24" t="s">
        <v>80</v>
      </c>
      <c r="BK1032" s="185">
        <f>ROUND(I1032*H1032,2)</f>
        <v>0</v>
      </c>
      <c r="BL1032" s="24" t="s">
        <v>278</v>
      </c>
      <c r="BM1032" s="24" t="s">
        <v>849</v>
      </c>
    </row>
    <row r="1033" spans="2:65" s="1" customFormat="1" ht="27">
      <c r="B1033" s="41"/>
      <c r="D1033" s="186" t="s">
        <v>286</v>
      </c>
      <c r="F1033" s="187" t="s">
        <v>822</v>
      </c>
      <c r="I1033" s="188"/>
      <c r="L1033" s="41"/>
      <c r="M1033" s="189"/>
      <c r="N1033" s="42"/>
      <c r="O1033" s="42"/>
      <c r="P1033" s="42"/>
      <c r="Q1033" s="42"/>
      <c r="R1033" s="42"/>
      <c r="S1033" s="42"/>
      <c r="T1033" s="70"/>
      <c r="AT1033" s="24" t="s">
        <v>286</v>
      </c>
      <c r="AU1033" s="24" t="s">
        <v>82</v>
      </c>
    </row>
    <row r="1034" spans="2:65" s="11" customFormat="1">
      <c r="B1034" s="190"/>
      <c r="D1034" s="186" t="s">
        <v>156</v>
      </c>
      <c r="E1034" s="191" t="s">
        <v>5</v>
      </c>
      <c r="F1034" s="192" t="s">
        <v>157</v>
      </c>
      <c r="H1034" s="191" t="s">
        <v>5</v>
      </c>
      <c r="I1034" s="193"/>
      <c r="L1034" s="190"/>
      <c r="M1034" s="194"/>
      <c r="N1034" s="195"/>
      <c r="O1034" s="195"/>
      <c r="P1034" s="195"/>
      <c r="Q1034" s="195"/>
      <c r="R1034" s="195"/>
      <c r="S1034" s="195"/>
      <c r="T1034" s="196"/>
      <c r="AT1034" s="191" t="s">
        <v>156</v>
      </c>
      <c r="AU1034" s="191" t="s">
        <v>82</v>
      </c>
      <c r="AV1034" s="11" t="s">
        <v>80</v>
      </c>
      <c r="AW1034" s="11" t="s">
        <v>35</v>
      </c>
      <c r="AX1034" s="11" t="s">
        <v>72</v>
      </c>
      <c r="AY1034" s="191" t="s">
        <v>144</v>
      </c>
    </row>
    <row r="1035" spans="2:65" s="11" customFormat="1">
      <c r="B1035" s="190"/>
      <c r="D1035" s="186" t="s">
        <v>156</v>
      </c>
      <c r="E1035" s="191" t="s">
        <v>5</v>
      </c>
      <c r="F1035" s="192" t="s">
        <v>158</v>
      </c>
      <c r="H1035" s="191" t="s">
        <v>5</v>
      </c>
      <c r="I1035" s="193"/>
      <c r="L1035" s="190"/>
      <c r="M1035" s="194"/>
      <c r="N1035" s="195"/>
      <c r="O1035" s="195"/>
      <c r="P1035" s="195"/>
      <c r="Q1035" s="195"/>
      <c r="R1035" s="195"/>
      <c r="S1035" s="195"/>
      <c r="T1035" s="196"/>
      <c r="AT1035" s="191" t="s">
        <v>156</v>
      </c>
      <c r="AU1035" s="191" t="s">
        <v>82</v>
      </c>
      <c r="AV1035" s="11" t="s">
        <v>80</v>
      </c>
      <c r="AW1035" s="11" t="s">
        <v>35</v>
      </c>
      <c r="AX1035" s="11" t="s">
        <v>72</v>
      </c>
      <c r="AY1035" s="191" t="s">
        <v>144</v>
      </c>
    </row>
    <row r="1036" spans="2:65" s="11" customFormat="1">
      <c r="B1036" s="190"/>
      <c r="D1036" s="186" t="s">
        <v>156</v>
      </c>
      <c r="E1036" s="191" t="s">
        <v>5</v>
      </c>
      <c r="F1036" s="192" t="s">
        <v>223</v>
      </c>
      <c r="H1036" s="191" t="s">
        <v>5</v>
      </c>
      <c r="I1036" s="193"/>
      <c r="L1036" s="190"/>
      <c r="M1036" s="194"/>
      <c r="N1036" s="195"/>
      <c r="O1036" s="195"/>
      <c r="P1036" s="195"/>
      <c r="Q1036" s="195"/>
      <c r="R1036" s="195"/>
      <c r="S1036" s="195"/>
      <c r="T1036" s="196"/>
      <c r="AT1036" s="191" t="s">
        <v>156</v>
      </c>
      <c r="AU1036" s="191" t="s">
        <v>82</v>
      </c>
      <c r="AV1036" s="11" t="s">
        <v>80</v>
      </c>
      <c r="AW1036" s="11" t="s">
        <v>35</v>
      </c>
      <c r="AX1036" s="11" t="s">
        <v>72</v>
      </c>
      <c r="AY1036" s="191" t="s">
        <v>144</v>
      </c>
    </row>
    <row r="1037" spans="2:65" s="11" customFormat="1">
      <c r="B1037" s="190"/>
      <c r="D1037" s="186" t="s">
        <v>156</v>
      </c>
      <c r="E1037" s="191" t="s">
        <v>5</v>
      </c>
      <c r="F1037" s="192" t="s">
        <v>225</v>
      </c>
      <c r="H1037" s="191" t="s">
        <v>5</v>
      </c>
      <c r="I1037" s="193"/>
      <c r="L1037" s="190"/>
      <c r="M1037" s="194"/>
      <c r="N1037" s="195"/>
      <c r="O1037" s="195"/>
      <c r="P1037" s="195"/>
      <c r="Q1037" s="195"/>
      <c r="R1037" s="195"/>
      <c r="S1037" s="195"/>
      <c r="T1037" s="196"/>
      <c r="AT1037" s="191" t="s">
        <v>156</v>
      </c>
      <c r="AU1037" s="191" t="s">
        <v>82</v>
      </c>
      <c r="AV1037" s="11" t="s">
        <v>80</v>
      </c>
      <c r="AW1037" s="11" t="s">
        <v>35</v>
      </c>
      <c r="AX1037" s="11" t="s">
        <v>72</v>
      </c>
      <c r="AY1037" s="191" t="s">
        <v>144</v>
      </c>
    </row>
    <row r="1038" spans="2:65" s="11" customFormat="1">
      <c r="B1038" s="190"/>
      <c r="D1038" s="186" t="s">
        <v>156</v>
      </c>
      <c r="E1038" s="191" t="s">
        <v>5</v>
      </c>
      <c r="F1038" s="192" t="s">
        <v>477</v>
      </c>
      <c r="H1038" s="191" t="s">
        <v>5</v>
      </c>
      <c r="I1038" s="193"/>
      <c r="L1038" s="190"/>
      <c r="M1038" s="194"/>
      <c r="N1038" s="195"/>
      <c r="O1038" s="195"/>
      <c r="P1038" s="195"/>
      <c r="Q1038" s="195"/>
      <c r="R1038" s="195"/>
      <c r="S1038" s="195"/>
      <c r="T1038" s="196"/>
      <c r="AT1038" s="191" t="s">
        <v>156</v>
      </c>
      <c r="AU1038" s="191" t="s">
        <v>82</v>
      </c>
      <c r="AV1038" s="11" t="s">
        <v>80</v>
      </c>
      <c r="AW1038" s="11" t="s">
        <v>35</v>
      </c>
      <c r="AX1038" s="11" t="s">
        <v>72</v>
      </c>
      <c r="AY1038" s="191" t="s">
        <v>144</v>
      </c>
    </row>
    <row r="1039" spans="2:65" s="12" customFormat="1">
      <c r="B1039" s="197"/>
      <c r="D1039" s="186" t="s">
        <v>156</v>
      </c>
      <c r="E1039" s="198" t="s">
        <v>5</v>
      </c>
      <c r="F1039" s="199" t="s">
        <v>850</v>
      </c>
      <c r="H1039" s="200">
        <v>1</v>
      </c>
      <c r="I1039" s="201"/>
      <c r="L1039" s="197"/>
      <c r="M1039" s="202"/>
      <c r="N1039" s="203"/>
      <c r="O1039" s="203"/>
      <c r="P1039" s="203"/>
      <c r="Q1039" s="203"/>
      <c r="R1039" s="203"/>
      <c r="S1039" s="203"/>
      <c r="T1039" s="204"/>
      <c r="AT1039" s="198" t="s">
        <v>156</v>
      </c>
      <c r="AU1039" s="198" t="s">
        <v>82</v>
      </c>
      <c r="AV1039" s="12" t="s">
        <v>82</v>
      </c>
      <c r="AW1039" s="12" t="s">
        <v>35</v>
      </c>
      <c r="AX1039" s="12" t="s">
        <v>72</v>
      </c>
      <c r="AY1039" s="198" t="s">
        <v>144</v>
      </c>
    </row>
    <row r="1040" spans="2:65" s="13" customFormat="1">
      <c r="B1040" s="205"/>
      <c r="D1040" s="186" t="s">
        <v>156</v>
      </c>
      <c r="E1040" s="206" t="s">
        <v>5</v>
      </c>
      <c r="F1040" s="207" t="s">
        <v>160</v>
      </c>
      <c r="H1040" s="208">
        <v>1</v>
      </c>
      <c r="I1040" s="209"/>
      <c r="L1040" s="205"/>
      <c r="M1040" s="210"/>
      <c r="N1040" s="211"/>
      <c r="O1040" s="211"/>
      <c r="P1040" s="211"/>
      <c r="Q1040" s="211"/>
      <c r="R1040" s="211"/>
      <c r="S1040" s="211"/>
      <c r="T1040" s="212"/>
      <c r="AT1040" s="206" t="s">
        <v>156</v>
      </c>
      <c r="AU1040" s="206" t="s">
        <v>82</v>
      </c>
      <c r="AV1040" s="13" t="s">
        <v>152</v>
      </c>
      <c r="AW1040" s="13" t="s">
        <v>35</v>
      </c>
      <c r="AX1040" s="13" t="s">
        <v>80</v>
      </c>
      <c r="AY1040" s="206" t="s">
        <v>144</v>
      </c>
    </row>
    <row r="1041" spans="2:65" s="1" customFormat="1" ht="25.5" customHeight="1">
      <c r="B1041" s="173"/>
      <c r="C1041" s="213" t="s">
        <v>851</v>
      </c>
      <c r="D1041" s="213" t="s">
        <v>212</v>
      </c>
      <c r="E1041" s="214" t="s">
        <v>852</v>
      </c>
      <c r="F1041" s="215" t="s">
        <v>853</v>
      </c>
      <c r="G1041" s="216" t="s">
        <v>163</v>
      </c>
      <c r="H1041" s="217">
        <v>1</v>
      </c>
      <c r="I1041" s="218"/>
      <c r="J1041" s="219">
        <f>ROUND(I1041*H1041,2)</f>
        <v>0</v>
      </c>
      <c r="K1041" s="215" t="s">
        <v>5</v>
      </c>
      <c r="L1041" s="220"/>
      <c r="M1041" s="221" t="s">
        <v>5</v>
      </c>
      <c r="N1041" s="222" t="s">
        <v>43</v>
      </c>
      <c r="O1041" s="42"/>
      <c r="P1041" s="183">
        <f>O1041*H1041</f>
        <v>0</v>
      </c>
      <c r="Q1041" s="183">
        <v>0</v>
      </c>
      <c r="R1041" s="183">
        <f>Q1041*H1041</f>
        <v>0</v>
      </c>
      <c r="S1041" s="183">
        <v>0</v>
      </c>
      <c r="T1041" s="184">
        <f>S1041*H1041</f>
        <v>0</v>
      </c>
      <c r="AR1041" s="24" t="s">
        <v>415</v>
      </c>
      <c r="AT1041" s="24" t="s">
        <v>212</v>
      </c>
      <c r="AU1041" s="24" t="s">
        <v>82</v>
      </c>
      <c r="AY1041" s="24" t="s">
        <v>144</v>
      </c>
      <c r="BE1041" s="185">
        <f>IF(N1041="základní",J1041,0)</f>
        <v>0</v>
      </c>
      <c r="BF1041" s="185">
        <f>IF(N1041="snížená",J1041,0)</f>
        <v>0</v>
      </c>
      <c r="BG1041" s="185">
        <f>IF(N1041="zákl. přenesená",J1041,0)</f>
        <v>0</v>
      </c>
      <c r="BH1041" s="185">
        <f>IF(N1041="sníž. přenesená",J1041,0)</f>
        <v>0</v>
      </c>
      <c r="BI1041" s="185">
        <f>IF(N1041="nulová",J1041,0)</f>
        <v>0</v>
      </c>
      <c r="BJ1041" s="24" t="s">
        <v>80</v>
      </c>
      <c r="BK1041" s="185">
        <f>ROUND(I1041*H1041,2)</f>
        <v>0</v>
      </c>
      <c r="BL1041" s="24" t="s">
        <v>278</v>
      </c>
      <c r="BM1041" s="24" t="s">
        <v>854</v>
      </c>
    </row>
    <row r="1042" spans="2:65" s="1" customFormat="1" ht="27">
      <c r="B1042" s="41"/>
      <c r="D1042" s="186" t="s">
        <v>286</v>
      </c>
      <c r="F1042" s="187" t="s">
        <v>822</v>
      </c>
      <c r="I1042" s="188"/>
      <c r="L1042" s="41"/>
      <c r="M1042" s="189"/>
      <c r="N1042" s="42"/>
      <c r="O1042" s="42"/>
      <c r="P1042" s="42"/>
      <c r="Q1042" s="42"/>
      <c r="R1042" s="42"/>
      <c r="S1042" s="42"/>
      <c r="T1042" s="70"/>
      <c r="AT1042" s="24" t="s">
        <v>286</v>
      </c>
      <c r="AU1042" s="24" t="s">
        <v>82</v>
      </c>
    </row>
    <row r="1043" spans="2:65" s="11" customFormat="1">
      <c r="B1043" s="190"/>
      <c r="D1043" s="186" t="s">
        <v>156</v>
      </c>
      <c r="E1043" s="191" t="s">
        <v>5</v>
      </c>
      <c r="F1043" s="192" t="s">
        <v>157</v>
      </c>
      <c r="H1043" s="191" t="s">
        <v>5</v>
      </c>
      <c r="I1043" s="193"/>
      <c r="L1043" s="190"/>
      <c r="M1043" s="194"/>
      <c r="N1043" s="195"/>
      <c r="O1043" s="195"/>
      <c r="P1043" s="195"/>
      <c r="Q1043" s="195"/>
      <c r="R1043" s="195"/>
      <c r="S1043" s="195"/>
      <c r="T1043" s="196"/>
      <c r="AT1043" s="191" t="s">
        <v>156</v>
      </c>
      <c r="AU1043" s="191" t="s">
        <v>82</v>
      </c>
      <c r="AV1043" s="11" t="s">
        <v>80</v>
      </c>
      <c r="AW1043" s="11" t="s">
        <v>35</v>
      </c>
      <c r="AX1043" s="11" t="s">
        <v>72</v>
      </c>
      <c r="AY1043" s="191" t="s">
        <v>144</v>
      </c>
    </row>
    <row r="1044" spans="2:65" s="11" customFormat="1">
      <c r="B1044" s="190"/>
      <c r="D1044" s="186" t="s">
        <v>156</v>
      </c>
      <c r="E1044" s="191" t="s">
        <v>5</v>
      </c>
      <c r="F1044" s="192" t="s">
        <v>158</v>
      </c>
      <c r="H1044" s="191" t="s">
        <v>5</v>
      </c>
      <c r="I1044" s="193"/>
      <c r="L1044" s="190"/>
      <c r="M1044" s="194"/>
      <c r="N1044" s="195"/>
      <c r="O1044" s="195"/>
      <c r="P1044" s="195"/>
      <c r="Q1044" s="195"/>
      <c r="R1044" s="195"/>
      <c r="S1044" s="195"/>
      <c r="T1044" s="196"/>
      <c r="AT1044" s="191" t="s">
        <v>156</v>
      </c>
      <c r="AU1044" s="191" t="s">
        <v>82</v>
      </c>
      <c r="AV1044" s="11" t="s">
        <v>80</v>
      </c>
      <c r="AW1044" s="11" t="s">
        <v>35</v>
      </c>
      <c r="AX1044" s="11" t="s">
        <v>72</v>
      </c>
      <c r="AY1044" s="191" t="s">
        <v>144</v>
      </c>
    </row>
    <row r="1045" spans="2:65" s="11" customFormat="1">
      <c r="B1045" s="190"/>
      <c r="D1045" s="186" t="s">
        <v>156</v>
      </c>
      <c r="E1045" s="191" t="s">
        <v>5</v>
      </c>
      <c r="F1045" s="192" t="s">
        <v>223</v>
      </c>
      <c r="H1045" s="191" t="s">
        <v>5</v>
      </c>
      <c r="I1045" s="193"/>
      <c r="L1045" s="190"/>
      <c r="M1045" s="194"/>
      <c r="N1045" s="195"/>
      <c r="O1045" s="195"/>
      <c r="P1045" s="195"/>
      <c r="Q1045" s="195"/>
      <c r="R1045" s="195"/>
      <c r="S1045" s="195"/>
      <c r="T1045" s="196"/>
      <c r="AT1045" s="191" t="s">
        <v>156</v>
      </c>
      <c r="AU1045" s="191" t="s">
        <v>82</v>
      </c>
      <c r="AV1045" s="11" t="s">
        <v>80</v>
      </c>
      <c r="AW1045" s="11" t="s">
        <v>35</v>
      </c>
      <c r="AX1045" s="11" t="s">
        <v>72</v>
      </c>
      <c r="AY1045" s="191" t="s">
        <v>144</v>
      </c>
    </row>
    <row r="1046" spans="2:65" s="11" customFormat="1">
      <c r="B1046" s="190"/>
      <c r="D1046" s="186" t="s">
        <v>156</v>
      </c>
      <c r="E1046" s="191" t="s">
        <v>5</v>
      </c>
      <c r="F1046" s="192" t="s">
        <v>225</v>
      </c>
      <c r="H1046" s="191" t="s">
        <v>5</v>
      </c>
      <c r="I1046" s="193"/>
      <c r="L1046" s="190"/>
      <c r="M1046" s="194"/>
      <c r="N1046" s="195"/>
      <c r="O1046" s="195"/>
      <c r="P1046" s="195"/>
      <c r="Q1046" s="195"/>
      <c r="R1046" s="195"/>
      <c r="S1046" s="195"/>
      <c r="T1046" s="196"/>
      <c r="AT1046" s="191" t="s">
        <v>156</v>
      </c>
      <c r="AU1046" s="191" t="s">
        <v>82</v>
      </c>
      <c r="AV1046" s="11" t="s">
        <v>80</v>
      </c>
      <c r="AW1046" s="11" t="s">
        <v>35</v>
      </c>
      <c r="AX1046" s="11" t="s">
        <v>72</v>
      </c>
      <c r="AY1046" s="191" t="s">
        <v>144</v>
      </c>
    </row>
    <row r="1047" spans="2:65" s="11" customFormat="1">
      <c r="B1047" s="190"/>
      <c r="D1047" s="186" t="s">
        <v>156</v>
      </c>
      <c r="E1047" s="191" t="s">
        <v>5</v>
      </c>
      <c r="F1047" s="192" t="s">
        <v>477</v>
      </c>
      <c r="H1047" s="191" t="s">
        <v>5</v>
      </c>
      <c r="I1047" s="193"/>
      <c r="L1047" s="190"/>
      <c r="M1047" s="194"/>
      <c r="N1047" s="195"/>
      <c r="O1047" s="195"/>
      <c r="P1047" s="195"/>
      <c r="Q1047" s="195"/>
      <c r="R1047" s="195"/>
      <c r="S1047" s="195"/>
      <c r="T1047" s="196"/>
      <c r="AT1047" s="191" t="s">
        <v>156</v>
      </c>
      <c r="AU1047" s="191" t="s">
        <v>82</v>
      </c>
      <c r="AV1047" s="11" t="s">
        <v>80</v>
      </c>
      <c r="AW1047" s="11" t="s">
        <v>35</v>
      </c>
      <c r="AX1047" s="11" t="s">
        <v>72</v>
      </c>
      <c r="AY1047" s="191" t="s">
        <v>144</v>
      </c>
    </row>
    <row r="1048" spans="2:65" s="12" customFormat="1">
      <c r="B1048" s="197"/>
      <c r="D1048" s="186" t="s">
        <v>156</v>
      </c>
      <c r="E1048" s="198" t="s">
        <v>5</v>
      </c>
      <c r="F1048" s="199" t="s">
        <v>855</v>
      </c>
      <c r="H1048" s="200">
        <v>1</v>
      </c>
      <c r="I1048" s="201"/>
      <c r="L1048" s="197"/>
      <c r="M1048" s="202"/>
      <c r="N1048" s="203"/>
      <c r="O1048" s="203"/>
      <c r="P1048" s="203"/>
      <c r="Q1048" s="203"/>
      <c r="R1048" s="203"/>
      <c r="S1048" s="203"/>
      <c r="T1048" s="204"/>
      <c r="AT1048" s="198" t="s">
        <v>156</v>
      </c>
      <c r="AU1048" s="198" t="s">
        <v>82</v>
      </c>
      <c r="AV1048" s="12" t="s">
        <v>82</v>
      </c>
      <c r="AW1048" s="12" t="s">
        <v>35</v>
      </c>
      <c r="AX1048" s="12" t="s">
        <v>72</v>
      </c>
      <c r="AY1048" s="198" t="s">
        <v>144</v>
      </c>
    </row>
    <row r="1049" spans="2:65" s="13" customFormat="1">
      <c r="B1049" s="205"/>
      <c r="D1049" s="186" t="s">
        <v>156</v>
      </c>
      <c r="E1049" s="206" t="s">
        <v>5</v>
      </c>
      <c r="F1049" s="207" t="s">
        <v>160</v>
      </c>
      <c r="H1049" s="208">
        <v>1</v>
      </c>
      <c r="I1049" s="209"/>
      <c r="L1049" s="205"/>
      <c r="M1049" s="210"/>
      <c r="N1049" s="211"/>
      <c r="O1049" s="211"/>
      <c r="P1049" s="211"/>
      <c r="Q1049" s="211"/>
      <c r="R1049" s="211"/>
      <c r="S1049" s="211"/>
      <c r="T1049" s="212"/>
      <c r="AT1049" s="206" t="s">
        <v>156</v>
      </c>
      <c r="AU1049" s="206" t="s">
        <v>82</v>
      </c>
      <c r="AV1049" s="13" t="s">
        <v>152</v>
      </c>
      <c r="AW1049" s="13" t="s">
        <v>35</v>
      </c>
      <c r="AX1049" s="13" t="s">
        <v>80</v>
      </c>
      <c r="AY1049" s="206" t="s">
        <v>144</v>
      </c>
    </row>
    <row r="1050" spans="2:65" s="1" customFormat="1" ht="25.5" customHeight="1">
      <c r="B1050" s="173"/>
      <c r="C1050" s="213" t="s">
        <v>856</v>
      </c>
      <c r="D1050" s="213" t="s">
        <v>212</v>
      </c>
      <c r="E1050" s="214" t="s">
        <v>857</v>
      </c>
      <c r="F1050" s="215" t="s">
        <v>858</v>
      </c>
      <c r="G1050" s="216" t="s">
        <v>163</v>
      </c>
      <c r="H1050" s="217">
        <v>1</v>
      </c>
      <c r="I1050" s="218"/>
      <c r="J1050" s="219">
        <f>ROUND(I1050*H1050,2)</f>
        <v>0</v>
      </c>
      <c r="K1050" s="215" t="s">
        <v>5</v>
      </c>
      <c r="L1050" s="220"/>
      <c r="M1050" s="221" t="s">
        <v>5</v>
      </c>
      <c r="N1050" s="222" t="s">
        <v>43</v>
      </c>
      <c r="O1050" s="42"/>
      <c r="P1050" s="183">
        <f>O1050*H1050</f>
        <v>0</v>
      </c>
      <c r="Q1050" s="183">
        <v>0</v>
      </c>
      <c r="R1050" s="183">
        <f>Q1050*H1050</f>
        <v>0</v>
      </c>
      <c r="S1050" s="183">
        <v>0</v>
      </c>
      <c r="T1050" s="184">
        <f>S1050*H1050</f>
        <v>0</v>
      </c>
      <c r="AR1050" s="24" t="s">
        <v>415</v>
      </c>
      <c r="AT1050" s="24" t="s">
        <v>212</v>
      </c>
      <c r="AU1050" s="24" t="s">
        <v>82</v>
      </c>
      <c r="AY1050" s="24" t="s">
        <v>144</v>
      </c>
      <c r="BE1050" s="185">
        <f>IF(N1050="základní",J1050,0)</f>
        <v>0</v>
      </c>
      <c r="BF1050" s="185">
        <f>IF(N1050="snížená",J1050,0)</f>
        <v>0</v>
      </c>
      <c r="BG1050" s="185">
        <f>IF(N1050="zákl. přenesená",J1050,0)</f>
        <v>0</v>
      </c>
      <c r="BH1050" s="185">
        <f>IF(N1050="sníž. přenesená",J1050,0)</f>
        <v>0</v>
      </c>
      <c r="BI1050" s="185">
        <f>IF(N1050="nulová",J1050,0)</f>
        <v>0</v>
      </c>
      <c r="BJ1050" s="24" t="s">
        <v>80</v>
      </c>
      <c r="BK1050" s="185">
        <f>ROUND(I1050*H1050,2)</f>
        <v>0</v>
      </c>
      <c r="BL1050" s="24" t="s">
        <v>278</v>
      </c>
      <c r="BM1050" s="24" t="s">
        <v>859</v>
      </c>
    </row>
    <row r="1051" spans="2:65" s="1" customFormat="1" ht="27">
      <c r="B1051" s="41"/>
      <c r="D1051" s="186" t="s">
        <v>286</v>
      </c>
      <c r="F1051" s="187" t="s">
        <v>822</v>
      </c>
      <c r="I1051" s="188"/>
      <c r="L1051" s="41"/>
      <c r="M1051" s="189"/>
      <c r="N1051" s="42"/>
      <c r="O1051" s="42"/>
      <c r="P1051" s="42"/>
      <c r="Q1051" s="42"/>
      <c r="R1051" s="42"/>
      <c r="S1051" s="42"/>
      <c r="T1051" s="70"/>
      <c r="AT1051" s="24" t="s">
        <v>286</v>
      </c>
      <c r="AU1051" s="24" t="s">
        <v>82</v>
      </c>
    </row>
    <row r="1052" spans="2:65" s="11" customFormat="1">
      <c r="B1052" s="190"/>
      <c r="D1052" s="186" t="s">
        <v>156</v>
      </c>
      <c r="E1052" s="191" t="s">
        <v>5</v>
      </c>
      <c r="F1052" s="192" t="s">
        <v>157</v>
      </c>
      <c r="H1052" s="191" t="s">
        <v>5</v>
      </c>
      <c r="I1052" s="193"/>
      <c r="L1052" s="190"/>
      <c r="M1052" s="194"/>
      <c r="N1052" s="195"/>
      <c r="O1052" s="195"/>
      <c r="P1052" s="195"/>
      <c r="Q1052" s="195"/>
      <c r="R1052" s="195"/>
      <c r="S1052" s="195"/>
      <c r="T1052" s="196"/>
      <c r="AT1052" s="191" t="s">
        <v>156</v>
      </c>
      <c r="AU1052" s="191" t="s">
        <v>82</v>
      </c>
      <c r="AV1052" s="11" t="s">
        <v>80</v>
      </c>
      <c r="AW1052" s="11" t="s">
        <v>35</v>
      </c>
      <c r="AX1052" s="11" t="s">
        <v>72</v>
      </c>
      <c r="AY1052" s="191" t="s">
        <v>144</v>
      </c>
    </row>
    <row r="1053" spans="2:65" s="11" customFormat="1">
      <c r="B1053" s="190"/>
      <c r="D1053" s="186" t="s">
        <v>156</v>
      </c>
      <c r="E1053" s="191" t="s">
        <v>5</v>
      </c>
      <c r="F1053" s="192" t="s">
        <v>158</v>
      </c>
      <c r="H1053" s="191" t="s">
        <v>5</v>
      </c>
      <c r="I1053" s="193"/>
      <c r="L1053" s="190"/>
      <c r="M1053" s="194"/>
      <c r="N1053" s="195"/>
      <c r="O1053" s="195"/>
      <c r="P1053" s="195"/>
      <c r="Q1053" s="195"/>
      <c r="R1053" s="195"/>
      <c r="S1053" s="195"/>
      <c r="T1053" s="196"/>
      <c r="AT1053" s="191" t="s">
        <v>156</v>
      </c>
      <c r="AU1053" s="191" t="s">
        <v>82</v>
      </c>
      <c r="AV1053" s="11" t="s">
        <v>80</v>
      </c>
      <c r="AW1053" s="11" t="s">
        <v>35</v>
      </c>
      <c r="AX1053" s="11" t="s">
        <v>72</v>
      </c>
      <c r="AY1053" s="191" t="s">
        <v>144</v>
      </c>
    </row>
    <row r="1054" spans="2:65" s="11" customFormat="1">
      <c r="B1054" s="190"/>
      <c r="D1054" s="186" t="s">
        <v>156</v>
      </c>
      <c r="E1054" s="191" t="s">
        <v>5</v>
      </c>
      <c r="F1054" s="192" t="s">
        <v>223</v>
      </c>
      <c r="H1054" s="191" t="s">
        <v>5</v>
      </c>
      <c r="I1054" s="193"/>
      <c r="L1054" s="190"/>
      <c r="M1054" s="194"/>
      <c r="N1054" s="195"/>
      <c r="O1054" s="195"/>
      <c r="P1054" s="195"/>
      <c r="Q1054" s="195"/>
      <c r="R1054" s="195"/>
      <c r="S1054" s="195"/>
      <c r="T1054" s="196"/>
      <c r="AT1054" s="191" t="s">
        <v>156</v>
      </c>
      <c r="AU1054" s="191" t="s">
        <v>82</v>
      </c>
      <c r="AV1054" s="11" t="s">
        <v>80</v>
      </c>
      <c r="AW1054" s="11" t="s">
        <v>35</v>
      </c>
      <c r="AX1054" s="11" t="s">
        <v>72</v>
      </c>
      <c r="AY1054" s="191" t="s">
        <v>144</v>
      </c>
    </row>
    <row r="1055" spans="2:65" s="11" customFormat="1">
      <c r="B1055" s="190"/>
      <c r="D1055" s="186" t="s">
        <v>156</v>
      </c>
      <c r="E1055" s="191" t="s">
        <v>5</v>
      </c>
      <c r="F1055" s="192" t="s">
        <v>225</v>
      </c>
      <c r="H1055" s="191" t="s">
        <v>5</v>
      </c>
      <c r="I1055" s="193"/>
      <c r="L1055" s="190"/>
      <c r="M1055" s="194"/>
      <c r="N1055" s="195"/>
      <c r="O1055" s="195"/>
      <c r="P1055" s="195"/>
      <c r="Q1055" s="195"/>
      <c r="R1055" s="195"/>
      <c r="S1055" s="195"/>
      <c r="T1055" s="196"/>
      <c r="AT1055" s="191" t="s">
        <v>156</v>
      </c>
      <c r="AU1055" s="191" t="s">
        <v>82</v>
      </c>
      <c r="AV1055" s="11" t="s">
        <v>80</v>
      </c>
      <c r="AW1055" s="11" t="s">
        <v>35</v>
      </c>
      <c r="AX1055" s="11" t="s">
        <v>72</v>
      </c>
      <c r="AY1055" s="191" t="s">
        <v>144</v>
      </c>
    </row>
    <row r="1056" spans="2:65" s="11" customFormat="1">
      <c r="B1056" s="190"/>
      <c r="D1056" s="186" t="s">
        <v>156</v>
      </c>
      <c r="E1056" s="191" t="s">
        <v>5</v>
      </c>
      <c r="F1056" s="192" t="s">
        <v>477</v>
      </c>
      <c r="H1056" s="191" t="s">
        <v>5</v>
      </c>
      <c r="I1056" s="193"/>
      <c r="L1056" s="190"/>
      <c r="M1056" s="194"/>
      <c r="N1056" s="195"/>
      <c r="O1056" s="195"/>
      <c r="P1056" s="195"/>
      <c r="Q1056" s="195"/>
      <c r="R1056" s="195"/>
      <c r="S1056" s="195"/>
      <c r="T1056" s="196"/>
      <c r="AT1056" s="191" t="s">
        <v>156</v>
      </c>
      <c r="AU1056" s="191" t="s">
        <v>82</v>
      </c>
      <c r="AV1056" s="11" t="s">
        <v>80</v>
      </c>
      <c r="AW1056" s="11" t="s">
        <v>35</v>
      </c>
      <c r="AX1056" s="11" t="s">
        <v>72</v>
      </c>
      <c r="AY1056" s="191" t="s">
        <v>144</v>
      </c>
    </row>
    <row r="1057" spans="2:65" s="12" customFormat="1">
      <c r="B1057" s="197"/>
      <c r="D1057" s="186" t="s">
        <v>156</v>
      </c>
      <c r="E1057" s="198" t="s">
        <v>5</v>
      </c>
      <c r="F1057" s="199" t="s">
        <v>860</v>
      </c>
      <c r="H1057" s="200">
        <v>1</v>
      </c>
      <c r="I1057" s="201"/>
      <c r="L1057" s="197"/>
      <c r="M1057" s="202"/>
      <c r="N1057" s="203"/>
      <c r="O1057" s="203"/>
      <c r="P1057" s="203"/>
      <c r="Q1057" s="203"/>
      <c r="R1057" s="203"/>
      <c r="S1057" s="203"/>
      <c r="T1057" s="204"/>
      <c r="AT1057" s="198" t="s">
        <v>156</v>
      </c>
      <c r="AU1057" s="198" t="s">
        <v>82</v>
      </c>
      <c r="AV1057" s="12" t="s">
        <v>82</v>
      </c>
      <c r="AW1057" s="12" t="s">
        <v>35</v>
      </c>
      <c r="AX1057" s="12" t="s">
        <v>72</v>
      </c>
      <c r="AY1057" s="198" t="s">
        <v>144</v>
      </c>
    </row>
    <row r="1058" spans="2:65" s="13" customFormat="1">
      <c r="B1058" s="205"/>
      <c r="D1058" s="186" t="s">
        <v>156</v>
      </c>
      <c r="E1058" s="206" t="s">
        <v>5</v>
      </c>
      <c r="F1058" s="207" t="s">
        <v>160</v>
      </c>
      <c r="H1058" s="208">
        <v>1</v>
      </c>
      <c r="I1058" s="209"/>
      <c r="L1058" s="205"/>
      <c r="M1058" s="210"/>
      <c r="N1058" s="211"/>
      <c r="O1058" s="211"/>
      <c r="P1058" s="211"/>
      <c r="Q1058" s="211"/>
      <c r="R1058" s="211"/>
      <c r="S1058" s="211"/>
      <c r="T1058" s="212"/>
      <c r="AT1058" s="206" t="s">
        <v>156</v>
      </c>
      <c r="AU1058" s="206" t="s">
        <v>82</v>
      </c>
      <c r="AV1058" s="13" t="s">
        <v>152</v>
      </c>
      <c r="AW1058" s="13" t="s">
        <v>35</v>
      </c>
      <c r="AX1058" s="13" t="s">
        <v>80</v>
      </c>
      <c r="AY1058" s="206" t="s">
        <v>144</v>
      </c>
    </row>
    <row r="1059" spans="2:65" s="1" customFormat="1" ht="25.5" customHeight="1">
      <c r="B1059" s="173"/>
      <c r="C1059" s="213" t="s">
        <v>861</v>
      </c>
      <c r="D1059" s="213" t="s">
        <v>212</v>
      </c>
      <c r="E1059" s="214" t="s">
        <v>862</v>
      </c>
      <c r="F1059" s="215" t="s">
        <v>858</v>
      </c>
      <c r="G1059" s="216" t="s">
        <v>163</v>
      </c>
      <c r="H1059" s="217">
        <v>1</v>
      </c>
      <c r="I1059" s="218"/>
      <c r="J1059" s="219">
        <f>ROUND(I1059*H1059,2)</f>
        <v>0</v>
      </c>
      <c r="K1059" s="215" t="s">
        <v>5</v>
      </c>
      <c r="L1059" s="220"/>
      <c r="M1059" s="221" t="s">
        <v>5</v>
      </c>
      <c r="N1059" s="222" t="s">
        <v>43</v>
      </c>
      <c r="O1059" s="42"/>
      <c r="P1059" s="183">
        <f>O1059*H1059</f>
        <v>0</v>
      </c>
      <c r="Q1059" s="183">
        <v>0</v>
      </c>
      <c r="R1059" s="183">
        <f>Q1059*H1059</f>
        <v>0</v>
      </c>
      <c r="S1059" s="183">
        <v>0</v>
      </c>
      <c r="T1059" s="184">
        <f>S1059*H1059</f>
        <v>0</v>
      </c>
      <c r="AR1059" s="24" t="s">
        <v>415</v>
      </c>
      <c r="AT1059" s="24" t="s">
        <v>212</v>
      </c>
      <c r="AU1059" s="24" t="s">
        <v>82</v>
      </c>
      <c r="AY1059" s="24" t="s">
        <v>144</v>
      </c>
      <c r="BE1059" s="185">
        <f>IF(N1059="základní",J1059,0)</f>
        <v>0</v>
      </c>
      <c r="BF1059" s="185">
        <f>IF(N1059="snížená",J1059,0)</f>
        <v>0</v>
      </c>
      <c r="BG1059" s="185">
        <f>IF(N1059="zákl. přenesená",J1059,0)</f>
        <v>0</v>
      </c>
      <c r="BH1059" s="185">
        <f>IF(N1059="sníž. přenesená",J1059,0)</f>
        <v>0</v>
      </c>
      <c r="BI1059" s="185">
        <f>IF(N1059="nulová",J1059,0)</f>
        <v>0</v>
      </c>
      <c r="BJ1059" s="24" t="s">
        <v>80</v>
      </c>
      <c r="BK1059" s="185">
        <f>ROUND(I1059*H1059,2)</f>
        <v>0</v>
      </c>
      <c r="BL1059" s="24" t="s">
        <v>278</v>
      </c>
      <c r="BM1059" s="24" t="s">
        <v>863</v>
      </c>
    </row>
    <row r="1060" spans="2:65" s="1" customFormat="1" ht="27">
      <c r="B1060" s="41"/>
      <c r="D1060" s="186" t="s">
        <v>286</v>
      </c>
      <c r="F1060" s="187" t="s">
        <v>822</v>
      </c>
      <c r="I1060" s="188"/>
      <c r="L1060" s="41"/>
      <c r="M1060" s="189"/>
      <c r="N1060" s="42"/>
      <c r="O1060" s="42"/>
      <c r="P1060" s="42"/>
      <c r="Q1060" s="42"/>
      <c r="R1060" s="42"/>
      <c r="S1060" s="42"/>
      <c r="T1060" s="70"/>
      <c r="AT1060" s="24" t="s">
        <v>286</v>
      </c>
      <c r="AU1060" s="24" t="s">
        <v>82</v>
      </c>
    </row>
    <row r="1061" spans="2:65" s="11" customFormat="1">
      <c r="B1061" s="190"/>
      <c r="D1061" s="186" t="s">
        <v>156</v>
      </c>
      <c r="E1061" s="191" t="s">
        <v>5</v>
      </c>
      <c r="F1061" s="192" t="s">
        <v>157</v>
      </c>
      <c r="H1061" s="191" t="s">
        <v>5</v>
      </c>
      <c r="I1061" s="193"/>
      <c r="L1061" s="190"/>
      <c r="M1061" s="194"/>
      <c r="N1061" s="195"/>
      <c r="O1061" s="195"/>
      <c r="P1061" s="195"/>
      <c r="Q1061" s="195"/>
      <c r="R1061" s="195"/>
      <c r="S1061" s="195"/>
      <c r="T1061" s="196"/>
      <c r="AT1061" s="191" t="s">
        <v>156</v>
      </c>
      <c r="AU1061" s="191" t="s">
        <v>82</v>
      </c>
      <c r="AV1061" s="11" t="s">
        <v>80</v>
      </c>
      <c r="AW1061" s="11" t="s">
        <v>35</v>
      </c>
      <c r="AX1061" s="11" t="s">
        <v>72</v>
      </c>
      <c r="AY1061" s="191" t="s">
        <v>144</v>
      </c>
    </row>
    <row r="1062" spans="2:65" s="11" customFormat="1">
      <c r="B1062" s="190"/>
      <c r="D1062" s="186" t="s">
        <v>156</v>
      </c>
      <c r="E1062" s="191" t="s">
        <v>5</v>
      </c>
      <c r="F1062" s="192" t="s">
        <v>158</v>
      </c>
      <c r="H1062" s="191" t="s">
        <v>5</v>
      </c>
      <c r="I1062" s="193"/>
      <c r="L1062" s="190"/>
      <c r="M1062" s="194"/>
      <c r="N1062" s="195"/>
      <c r="O1062" s="195"/>
      <c r="P1062" s="195"/>
      <c r="Q1062" s="195"/>
      <c r="R1062" s="195"/>
      <c r="S1062" s="195"/>
      <c r="T1062" s="196"/>
      <c r="AT1062" s="191" t="s">
        <v>156</v>
      </c>
      <c r="AU1062" s="191" t="s">
        <v>82</v>
      </c>
      <c r="AV1062" s="11" t="s">
        <v>80</v>
      </c>
      <c r="AW1062" s="11" t="s">
        <v>35</v>
      </c>
      <c r="AX1062" s="11" t="s">
        <v>72</v>
      </c>
      <c r="AY1062" s="191" t="s">
        <v>144</v>
      </c>
    </row>
    <row r="1063" spans="2:65" s="11" customFormat="1">
      <c r="B1063" s="190"/>
      <c r="D1063" s="186" t="s">
        <v>156</v>
      </c>
      <c r="E1063" s="191" t="s">
        <v>5</v>
      </c>
      <c r="F1063" s="192" t="s">
        <v>223</v>
      </c>
      <c r="H1063" s="191" t="s">
        <v>5</v>
      </c>
      <c r="I1063" s="193"/>
      <c r="L1063" s="190"/>
      <c r="M1063" s="194"/>
      <c r="N1063" s="195"/>
      <c r="O1063" s="195"/>
      <c r="P1063" s="195"/>
      <c r="Q1063" s="195"/>
      <c r="R1063" s="195"/>
      <c r="S1063" s="195"/>
      <c r="T1063" s="196"/>
      <c r="AT1063" s="191" t="s">
        <v>156</v>
      </c>
      <c r="AU1063" s="191" t="s">
        <v>82</v>
      </c>
      <c r="AV1063" s="11" t="s">
        <v>80</v>
      </c>
      <c r="AW1063" s="11" t="s">
        <v>35</v>
      </c>
      <c r="AX1063" s="11" t="s">
        <v>72</v>
      </c>
      <c r="AY1063" s="191" t="s">
        <v>144</v>
      </c>
    </row>
    <row r="1064" spans="2:65" s="11" customFormat="1">
      <c r="B1064" s="190"/>
      <c r="D1064" s="186" t="s">
        <v>156</v>
      </c>
      <c r="E1064" s="191" t="s">
        <v>5</v>
      </c>
      <c r="F1064" s="192" t="s">
        <v>225</v>
      </c>
      <c r="H1064" s="191" t="s">
        <v>5</v>
      </c>
      <c r="I1064" s="193"/>
      <c r="L1064" s="190"/>
      <c r="M1064" s="194"/>
      <c r="N1064" s="195"/>
      <c r="O1064" s="195"/>
      <c r="P1064" s="195"/>
      <c r="Q1064" s="195"/>
      <c r="R1064" s="195"/>
      <c r="S1064" s="195"/>
      <c r="T1064" s="196"/>
      <c r="AT1064" s="191" t="s">
        <v>156</v>
      </c>
      <c r="AU1064" s="191" t="s">
        <v>82</v>
      </c>
      <c r="AV1064" s="11" t="s">
        <v>80</v>
      </c>
      <c r="AW1064" s="11" t="s">
        <v>35</v>
      </c>
      <c r="AX1064" s="11" t="s">
        <v>72</v>
      </c>
      <c r="AY1064" s="191" t="s">
        <v>144</v>
      </c>
    </row>
    <row r="1065" spans="2:65" s="11" customFormat="1">
      <c r="B1065" s="190"/>
      <c r="D1065" s="186" t="s">
        <v>156</v>
      </c>
      <c r="E1065" s="191" t="s">
        <v>5</v>
      </c>
      <c r="F1065" s="192" t="s">
        <v>477</v>
      </c>
      <c r="H1065" s="191" t="s">
        <v>5</v>
      </c>
      <c r="I1065" s="193"/>
      <c r="L1065" s="190"/>
      <c r="M1065" s="194"/>
      <c r="N1065" s="195"/>
      <c r="O1065" s="195"/>
      <c r="P1065" s="195"/>
      <c r="Q1065" s="195"/>
      <c r="R1065" s="195"/>
      <c r="S1065" s="195"/>
      <c r="T1065" s="196"/>
      <c r="AT1065" s="191" t="s">
        <v>156</v>
      </c>
      <c r="AU1065" s="191" t="s">
        <v>82</v>
      </c>
      <c r="AV1065" s="11" t="s">
        <v>80</v>
      </c>
      <c r="AW1065" s="11" t="s">
        <v>35</v>
      </c>
      <c r="AX1065" s="11" t="s">
        <v>72</v>
      </c>
      <c r="AY1065" s="191" t="s">
        <v>144</v>
      </c>
    </row>
    <row r="1066" spans="2:65" s="12" customFormat="1">
      <c r="B1066" s="197"/>
      <c r="D1066" s="186" t="s">
        <v>156</v>
      </c>
      <c r="E1066" s="198" t="s">
        <v>5</v>
      </c>
      <c r="F1066" s="199" t="s">
        <v>864</v>
      </c>
      <c r="H1066" s="200">
        <v>1</v>
      </c>
      <c r="I1066" s="201"/>
      <c r="L1066" s="197"/>
      <c r="M1066" s="202"/>
      <c r="N1066" s="203"/>
      <c r="O1066" s="203"/>
      <c r="P1066" s="203"/>
      <c r="Q1066" s="203"/>
      <c r="R1066" s="203"/>
      <c r="S1066" s="203"/>
      <c r="T1066" s="204"/>
      <c r="AT1066" s="198" t="s">
        <v>156</v>
      </c>
      <c r="AU1066" s="198" t="s">
        <v>82</v>
      </c>
      <c r="AV1066" s="12" t="s">
        <v>82</v>
      </c>
      <c r="AW1066" s="12" t="s">
        <v>35</v>
      </c>
      <c r="AX1066" s="12" t="s">
        <v>72</v>
      </c>
      <c r="AY1066" s="198" t="s">
        <v>144</v>
      </c>
    </row>
    <row r="1067" spans="2:65" s="13" customFormat="1">
      <c r="B1067" s="205"/>
      <c r="D1067" s="186" t="s">
        <v>156</v>
      </c>
      <c r="E1067" s="206" t="s">
        <v>5</v>
      </c>
      <c r="F1067" s="207" t="s">
        <v>160</v>
      </c>
      <c r="H1067" s="208">
        <v>1</v>
      </c>
      <c r="I1067" s="209"/>
      <c r="L1067" s="205"/>
      <c r="M1067" s="210"/>
      <c r="N1067" s="211"/>
      <c r="O1067" s="211"/>
      <c r="P1067" s="211"/>
      <c r="Q1067" s="211"/>
      <c r="R1067" s="211"/>
      <c r="S1067" s="211"/>
      <c r="T1067" s="212"/>
      <c r="AT1067" s="206" t="s">
        <v>156</v>
      </c>
      <c r="AU1067" s="206" t="s">
        <v>82</v>
      </c>
      <c r="AV1067" s="13" t="s">
        <v>152</v>
      </c>
      <c r="AW1067" s="13" t="s">
        <v>35</v>
      </c>
      <c r="AX1067" s="13" t="s">
        <v>80</v>
      </c>
      <c r="AY1067" s="206" t="s">
        <v>144</v>
      </c>
    </row>
    <row r="1068" spans="2:65" s="1" customFormat="1" ht="25.5" customHeight="1">
      <c r="B1068" s="173"/>
      <c r="C1068" s="213" t="s">
        <v>865</v>
      </c>
      <c r="D1068" s="213" t="s">
        <v>212</v>
      </c>
      <c r="E1068" s="214" t="s">
        <v>866</v>
      </c>
      <c r="F1068" s="215" t="s">
        <v>867</v>
      </c>
      <c r="G1068" s="216" t="s">
        <v>163</v>
      </c>
      <c r="H1068" s="217">
        <v>2</v>
      </c>
      <c r="I1068" s="218"/>
      <c r="J1068" s="219">
        <f>ROUND(I1068*H1068,2)</f>
        <v>0</v>
      </c>
      <c r="K1068" s="215" t="s">
        <v>5</v>
      </c>
      <c r="L1068" s="220"/>
      <c r="M1068" s="221" t="s">
        <v>5</v>
      </c>
      <c r="N1068" s="222" t="s">
        <v>43</v>
      </c>
      <c r="O1068" s="42"/>
      <c r="P1068" s="183">
        <f>O1068*H1068</f>
        <v>0</v>
      </c>
      <c r="Q1068" s="183">
        <v>0</v>
      </c>
      <c r="R1068" s="183">
        <f>Q1068*H1068</f>
        <v>0</v>
      </c>
      <c r="S1068" s="183">
        <v>0</v>
      </c>
      <c r="T1068" s="184">
        <f>S1068*H1068</f>
        <v>0</v>
      </c>
      <c r="AR1068" s="24" t="s">
        <v>415</v>
      </c>
      <c r="AT1068" s="24" t="s">
        <v>212</v>
      </c>
      <c r="AU1068" s="24" t="s">
        <v>82</v>
      </c>
      <c r="AY1068" s="24" t="s">
        <v>144</v>
      </c>
      <c r="BE1068" s="185">
        <f>IF(N1068="základní",J1068,0)</f>
        <v>0</v>
      </c>
      <c r="BF1068" s="185">
        <f>IF(N1068="snížená",J1068,0)</f>
        <v>0</v>
      </c>
      <c r="BG1068" s="185">
        <f>IF(N1068="zákl. přenesená",J1068,0)</f>
        <v>0</v>
      </c>
      <c r="BH1068" s="185">
        <f>IF(N1068="sníž. přenesená",J1068,0)</f>
        <v>0</v>
      </c>
      <c r="BI1068" s="185">
        <f>IF(N1068="nulová",J1068,0)</f>
        <v>0</v>
      </c>
      <c r="BJ1068" s="24" t="s">
        <v>80</v>
      </c>
      <c r="BK1068" s="185">
        <f>ROUND(I1068*H1068,2)</f>
        <v>0</v>
      </c>
      <c r="BL1068" s="24" t="s">
        <v>278</v>
      </c>
      <c r="BM1068" s="24" t="s">
        <v>868</v>
      </c>
    </row>
    <row r="1069" spans="2:65" s="1" customFormat="1" ht="27">
      <c r="B1069" s="41"/>
      <c r="D1069" s="186" t="s">
        <v>286</v>
      </c>
      <c r="F1069" s="187" t="s">
        <v>822</v>
      </c>
      <c r="I1069" s="188"/>
      <c r="L1069" s="41"/>
      <c r="M1069" s="189"/>
      <c r="N1069" s="42"/>
      <c r="O1069" s="42"/>
      <c r="P1069" s="42"/>
      <c r="Q1069" s="42"/>
      <c r="R1069" s="42"/>
      <c r="S1069" s="42"/>
      <c r="T1069" s="70"/>
      <c r="AT1069" s="24" t="s">
        <v>286</v>
      </c>
      <c r="AU1069" s="24" t="s">
        <v>82</v>
      </c>
    </row>
    <row r="1070" spans="2:65" s="11" customFormat="1">
      <c r="B1070" s="190"/>
      <c r="D1070" s="186" t="s">
        <v>156</v>
      </c>
      <c r="E1070" s="191" t="s">
        <v>5</v>
      </c>
      <c r="F1070" s="192" t="s">
        <v>157</v>
      </c>
      <c r="H1070" s="191" t="s">
        <v>5</v>
      </c>
      <c r="I1070" s="193"/>
      <c r="L1070" s="190"/>
      <c r="M1070" s="194"/>
      <c r="N1070" s="195"/>
      <c r="O1070" s="195"/>
      <c r="P1070" s="195"/>
      <c r="Q1070" s="195"/>
      <c r="R1070" s="195"/>
      <c r="S1070" s="195"/>
      <c r="T1070" s="196"/>
      <c r="AT1070" s="191" t="s">
        <v>156</v>
      </c>
      <c r="AU1070" s="191" t="s">
        <v>82</v>
      </c>
      <c r="AV1070" s="11" t="s">
        <v>80</v>
      </c>
      <c r="AW1070" s="11" t="s">
        <v>35</v>
      </c>
      <c r="AX1070" s="11" t="s">
        <v>72</v>
      </c>
      <c r="AY1070" s="191" t="s">
        <v>144</v>
      </c>
    </row>
    <row r="1071" spans="2:65" s="11" customFormat="1">
      <c r="B1071" s="190"/>
      <c r="D1071" s="186" t="s">
        <v>156</v>
      </c>
      <c r="E1071" s="191" t="s">
        <v>5</v>
      </c>
      <c r="F1071" s="192" t="s">
        <v>158</v>
      </c>
      <c r="H1071" s="191" t="s">
        <v>5</v>
      </c>
      <c r="I1071" s="193"/>
      <c r="L1071" s="190"/>
      <c r="M1071" s="194"/>
      <c r="N1071" s="195"/>
      <c r="O1071" s="195"/>
      <c r="P1071" s="195"/>
      <c r="Q1071" s="195"/>
      <c r="R1071" s="195"/>
      <c r="S1071" s="195"/>
      <c r="T1071" s="196"/>
      <c r="AT1071" s="191" t="s">
        <v>156</v>
      </c>
      <c r="AU1071" s="191" t="s">
        <v>82</v>
      </c>
      <c r="AV1071" s="11" t="s">
        <v>80</v>
      </c>
      <c r="AW1071" s="11" t="s">
        <v>35</v>
      </c>
      <c r="AX1071" s="11" t="s">
        <v>72</v>
      </c>
      <c r="AY1071" s="191" t="s">
        <v>144</v>
      </c>
    </row>
    <row r="1072" spans="2:65" s="11" customFormat="1">
      <c r="B1072" s="190"/>
      <c r="D1072" s="186" t="s">
        <v>156</v>
      </c>
      <c r="E1072" s="191" t="s">
        <v>5</v>
      </c>
      <c r="F1072" s="192" t="s">
        <v>223</v>
      </c>
      <c r="H1072" s="191" t="s">
        <v>5</v>
      </c>
      <c r="I1072" s="193"/>
      <c r="L1072" s="190"/>
      <c r="M1072" s="194"/>
      <c r="N1072" s="195"/>
      <c r="O1072" s="195"/>
      <c r="P1072" s="195"/>
      <c r="Q1072" s="195"/>
      <c r="R1072" s="195"/>
      <c r="S1072" s="195"/>
      <c r="T1072" s="196"/>
      <c r="AT1072" s="191" t="s">
        <v>156</v>
      </c>
      <c r="AU1072" s="191" t="s">
        <v>82</v>
      </c>
      <c r="AV1072" s="11" t="s">
        <v>80</v>
      </c>
      <c r="AW1072" s="11" t="s">
        <v>35</v>
      </c>
      <c r="AX1072" s="11" t="s">
        <v>72</v>
      </c>
      <c r="AY1072" s="191" t="s">
        <v>144</v>
      </c>
    </row>
    <row r="1073" spans="2:65" s="11" customFormat="1">
      <c r="B1073" s="190"/>
      <c r="D1073" s="186" t="s">
        <v>156</v>
      </c>
      <c r="E1073" s="191" t="s">
        <v>5</v>
      </c>
      <c r="F1073" s="192" t="s">
        <v>225</v>
      </c>
      <c r="H1073" s="191" t="s">
        <v>5</v>
      </c>
      <c r="I1073" s="193"/>
      <c r="L1073" s="190"/>
      <c r="M1073" s="194"/>
      <c r="N1073" s="195"/>
      <c r="O1073" s="195"/>
      <c r="P1073" s="195"/>
      <c r="Q1073" s="195"/>
      <c r="R1073" s="195"/>
      <c r="S1073" s="195"/>
      <c r="T1073" s="196"/>
      <c r="AT1073" s="191" t="s">
        <v>156</v>
      </c>
      <c r="AU1073" s="191" t="s">
        <v>82</v>
      </c>
      <c r="AV1073" s="11" t="s">
        <v>80</v>
      </c>
      <c r="AW1073" s="11" t="s">
        <v>35</v>
      </c>
      <c r="AX1073" s="11" t="s">
        <v>72</v>
      </c>
      <c r="AY1073" s="191" t="s">
        <v>144</v>
      </c>
    </row>
    <row r="1074" spans="2:65" s="11" customFormat="1">
      <c r="B1074" s="190"/>
      <c r="D1074" s="186" t="s">
        <v>156</v>
      </c>
      <c r="E1074" s="191" t="s">
        <v>5</v>
      </c>
      <c r="F1074" s="192" t="s">
        <v>477</v>
      </c>
      <c r="H1074" s="191" t="s">
        <v>5</v>
      </c>
      <c r="I1074" s="193"/>
      <c r="L1074" s="190"/>
      <c r="M1074" s="194"/>
      <c r="N1074" s="195"/>
      <c r="O1074" s="195"/>
      <c r="P1074" s="195"/>
      <c r="Q1074" s="195"/>
      <c r="R1074" s="195"/>
      <c r="S1074" s="195"/>
      <c r="T1074" s="196"/>
      <c r="AT1074" s="191" t="s">
        <v>156</v>
      </c>
      <c r="AU1074" s="191" t="s">
        <v>82</v>
      </c>
      <c r="AV1074" s="11" t="s">
        <v>80</v>
      </c>
      <c r="AW1074" s="11" t="s">
        <v>35</v>
      </c>
      <c r="AX1074" s="11" t="s">
        <v>72</v>
      </c>
      <c r="AY1074" s="191" t="s">
        <v>144</v>
      </c>
    </row>
    <row r="1075" spans="2:65" s="12" customFormat="1">
      <c r="B1075" s="197"/>
      <c r="D1075" s="186" t="s">
        <v>156</v>
      </c>
      <c r="E1075" s="198" t="s">
        <v>5</v>
      </c>
      <c r="F1075" s="199" t="s">
        <v>869</v>
      </c>
      <c r="H1075" s="200">
        <v>2</v>
      </c>
      <c r="I1075" s="201"/>
      <c r="L1075" s="197"/>
      <c r="M1075" s="202"/>
      <c r="N1075" s="203"/>
      <c r="O1075" s="203"/>
      <c r="P1075" s="203"/>
      <c r="Q1075" s="203"/>
      <c r="R1075" s="203"/>
      <c r="S1075" s="203"/>
      <c r="T1075" s="204"/>
      <c r="AT1075" s="198" t="s">
        <v>156</v>
      </c>
      <c r="AU1075" s="198" t="s">
        <v>82</v>
      </c>
      <c r="AV1075" s="12" t="s">
        <v>82</v>
      </c>
      <c r="AW1075" s="12" t="s">
        <v>35</v>
      </c>
      <c r="AX1075" s="12" t="s">
        <v>72</v>
      </c>
      <c r="AY1075" s="198" t="s">
        <v>144</v>
      </c>
    </row>
    <row r="1076" spans="2:65" s="13" customFormat="1">
      <c r="B1076" s="205"/>
      <c r="D1076" s="186" t="s">
        <v>156</v>
      </c>
      <c r="E1076" s="206" t="s">
        <v>5</v>
      </c>
      <c r="F1076" s="207" t="s">
        <v>160</v>
      </c>
      <c r="H1076" s="208">
        <v>2</v>
      </c>
      <c r="I1076" s="209"/>
      <c r="L1076" s="205"/>
      <c r="M1076" s="210"/>
      <c r="N1076" s="211"/>
      <c r="O1076" s="211"/>
      <c r="P1076" s="211"/>
      <c r="Q1076" s="211"/>
      <c r="R1076" s="211"/>
      <c r="S1076" s="211"/>
      <c r="T1076" s="212"/>
      <c r="AT1076" s="206" t="s">
        <v>156</v>
      </c>
      <c r="AU1076" s="206" t="s">
        <v>82</v>
      </c>
      <c r="AV1076" s="13" t="s">
        <v>152</v>
      </c>
      <c r="AW1076" s="13" t="s">
        <v>35</v>
      </c>
      <c r="AX1076" s="13" t="s">
        <v>80</v>
      </c>
      <c r="AY1076" s="206" t="s">
        <v>144</v>
      </c>
    </row>
    <row r="1077" spans="2:65" s="1" customFormat="1" ht="25.5" customHeight="1">
      <c r="B1077" s="173"/>
      <c r="C1077" s="174" t="s">
        <v>870</v>
      </c>
      <c r="D1077" s="174" t="s">
        <v>147</v>
      </c>
      <c r="E1077" s="175" t="s">
        <v>871</v>
      </c>
      <c r="F1077" s="176" t="s">
        <v>872</v>
      </c>
      <c r="G1077" s="177" t="s">
        <v>163</v>
      </c>
      <c r="H1077" s="178">
        <v>1</v>
      </c>
      <c r="I1077" s="179"/>
      <c r="J1077" s="180">
        <f>ROUND(I1077*H1077,2)</f>
        <v>0</v>
      </c>
      <c r="K1077" s="176" t="s">
        <v>151</v>
      </c>
      <c r="L1077" s="41"/>
      <c r="M1077" s="181" t="s">
        <v>5</v>
      </c>
      <c r="N1077" s="182" t="s">
        <v>43</v>
      </c>
      <c r="O1077" s="42"/>
      <c r="P1077" s="183">
        <f>O1077*H1077</f>
        <v>0</v>
      </c>
      <c r="Q1077" s="183">
        <v>0</v>
      </c>
      <c r="R1077" s="183">
        <f>Q1077*H1077</f>
        <v>0</v>
      </c>
      <c r="S1077" s="183">
        <v>0</v>
      </c>
      <c r="T1077" s="184">
        <f>S1077*H1077</f>
        <v>0</v>
      </c>
      <c r="AR1077" s="24" t="s">
        <v>278</v>
      </c>
      <c r="AT1077" s="24" t="s">
        <v>147</v>
      </c>
      <c r="AU1077" s="24" t="s">
        <v>82</v>
      </c>
      <c r="AY1077" s="24" t="s">
        <v>144</v>
      </c>
      <c r="BE1077" s="185">
        <f>IF(N1077="základní",J1077,0)</f>
        <v>0</v>
      </c>
      <c r="BF1077" s="185">
        <f>IF(N1077="snížená",J1077,0)</f>
        <v>0</v>
      </c>
      <c r="BG1077" s="185">
        <f>IF(N1077="zákl. přenesená",J1077,0)</f>
        <v>0</v>
      </c>
      <c r="BH1077" s="185">
        <f>IF(N1077="sníž. přenesená",J1077,0)</f>
        <v>0</v>
      </c>
      <c r="BI1077" s="185">
        <f>IF(N1077="nulová",J1077,0)</f>
        <v>0</v>
      </c>
      <c r="BJ1077" s="24" t="s">
        <v>80</v>
      </c>
      <c r="BK1077" s="185">
        <f>ROUND(I1077*H1077,2)</f>
        <v>0</v>
      </c>
      <c r="BL1077" s="24" t="s">
        <v>278</v>
      </c>
      <c r="BM1077" s="24" t="s">
        <v>873</v>
      </c>
    </row>
    <row r="1078" spans="2:65" s="1" customFormat="1" ht="148.5">
      <c r="B1078" s="41"/>
      <c r="D1078" s="186" t="s">
        <v>154</v>
      </c>
      <c r="F1078" s="187" t="s">
        <v>874</v>
      </c>
      <c r="I1078" s="188"/>
      <c r="L1078" s="41"/>
      <c r="M1078" s="189"/>
      <c r="N1078" s="42"/>
      <c r="O1078" s="42"/>
      <c r="P1078" s="42"/>
      <c r="Q1078" s="42"/>
      <c r="R1078" s="42"/>
      <c r="S1078" s="42"/>
      <c r="T1078" s="70"/>
      <c r="AT1078" s="24" t="s">
        <v>154</v>
      </c>
      <c r="AU1078" s="24" t="s">
        <v>82</v>
      </c>
    </row>
    <row r="1079" spans="2:65" s="11" customFormat="1">
      <c r="B1079" s="190"/>
      <c r="D1079" s="186" t="s">
        <v>156</v>
      </c>
      <c r="E1079" s="191" t="s">
        <v>5</v>
      </c>
      <c r="F1079" s="192" t="s">
        <v>157</v>
      </c>
      <c r="H1079" s="191" t="s">
        <v>5</v>
      </c>
      <c r="I1079" s="193"/>
      <c r="L1079" s="190"/>
      <c r="M1079" s="194"/>
      <c r="N1079" s="195"/>
      <c r="O1079" s="195"/>
      <c r="P1079" s="195"/>
      <c r="Q1079" s="195"/>
      <c r="R1079" s="195"/>
      <c r="S1079" s="195"/>
      <c r="T1079" s="196"/>
      <c r="AT1079" s="191" t="s">
        <v>156</v>
      </c>
      <c r="AU1079" s="191" t="s">
        <v>82</v>
      </c>
      <c r="AV1079" s="11" t="s">
        <v>80</v>
      </c>
      <c r="AW1079" s="11" t="s">
        <v>35</v>
      </c>
      <c r="AX1079" s="11" t="s">
        <v>72</v>
      </c>
      <c r="AY1079" s="191" t="s">
        <v>144</v>
      </c>
    </row>
    <row r="1080" spans="2:65" s="11" customFormat="1">
      <c r="B1080" s="190"/>
      <c r="D1080" s="186" t="s">
        <v>156</v>
      </c>
      <c r="E1080" s="191" t="s">
        <v>5</v>
      </c>
      <c r="F1080" s="192" t="s">
        <v>223</v>
      </c>
      <c r="H1080" s="191" t="s">
        <v>5</v>
      </c>
      <c r="I1080" s="193"/>
      <c r="L1080" s="190"/>
      <c r="M1080" s="194"/>
      <c r="N1080" s="195"/>
      <c r="O1080" s="195"/>
      <c r="P1080" s="195"/>
      <c r="Q1080" s="195"/>
      <c r="R1080" s="195"/>
      <c r="S1080" s="195"/>
      <c r="T1080" s="196"/>
      <c r="AT1080" s="191" t="s">
        <v>156</v>
      </c>
      <c r="AU1080" s="191" t="s">
        <v>82</v>
      </c>
      <c r="AV1080" s="11" t="s">
        <v>80</v>
      </c>
      <c r="AW1080" s="11" t="s">
        <v>35</v>
      </c>
      <c r="AX1080" s="11" t="s">
        <v>72</v>
      </c>
      <c r="AY1080" s="191" t="s">
        <v>144</v>
      </c>
    </row>
    <row r="1081" spans="2:65" s="11" customFormat="1">
      <c r="B1081" s="190"/>
      <c r="D1081" s="186" t="s">
        <v>156</v>
      </c>
      <c r="E1081" s="191" t="s">
        <v>5</v>
      </c>
      <c r="F1081" s="192" t="s">
        <v>224</v>
      </c>
      <c r="H1081" s="191" t="s">
        <v>5</v>
      </c>
      <c r="I1081" s="193"/>
      <c r="L1081" s="190"/>
      <c r="M1081" s="194"/>
      <c r="N1081" s="195"/>
      <c r="O1081" s="195"/>
      <c r="P1081" s="195"/>
      <c r="Q1081" s="195"/>
      <c r="R1081" s="195"/>
      <c r="S1081" s="195"/>
      <c r="T1081" s="196"/>
      <c r="AT1081" s="191" t="s">
        <v>156</v>
      </c>
      <c r="AU1081" s="191" t="s">
        <v>82</v>
      </c>
      <c r="AV1081" s="11" t="s">
        <v>80</v>
      </c>
      <c r="AW1081" s="11" t="s">
        <v>35</v>
      </c>
      <c r="AX1081" s="11" t="s">
        <v>72</v>
      </c>
      <c r="AY1081" s="191" t="s">
        <v>144</v>
      </c>
    </row>
    <row r="1082" spans="2:65" s="11" customFormat="1">
      <c r="B1082" s="190"/>
      <c r="D1082" s="186" t="s">
        <v>156</v>
      </c>
      <c r="E1082" s="191" t="s">
        <v>5</v>
      </c>
      <c r="F1082" s="192" t="s">
        <v>225</v>
      </c>
      <c r="H1082" s="191" t="s">
        <v>5</v>
      </c>
      <c r="I1082" s="193"/>
      <c r="L1082" s="190"/>
      <c r="M1082" s="194"/>
      <c r="N1082" s="195"/>
      <c r="O1082" s="195"/>
      <c r="P1082" s="195"/>
      <c r="Q1082" s="195"/>
      <c r="R1082" s="195"/>
      <c r="S1082" s="195"/>
      <c r="T1082" s="196"/>
      <c r="AT1082" s="191" t="s">
        <v>156</v>
      </c>
      <c r="AU1082" s="191" t="s">
        <v>82</v>
      </c>
      <c r="AV1082" s="11" t="s">
        <v>80</v>
      </c>
      <c r="AW1082" s="11" t="s">
        <v>35</v>
      </c>
      <c r="AX1082" s="11" t="s">
        <v>72</v>
      </c>
      <c r="AY1082" s="191" t="s">
        <v>144</v>
      </c>
    </row>
    <row r="1083" spans="2:65" s="11" customFormat="1">
      <c r="B1083" s="190"/>
      <c r="D1083" s="186" t="s">
        <v>156</v>
      </c>
      <c r="E1083" s="191" t="s">
        <v>5</v>
      </c>
      <c r="F1083" s="192" t="s">
        <v>816</v>
      </c>
      <c r="H1083" s="191" t="s">
        <v>5</v>
      </c>
      <c r="I1083" s="193"/>
      <c r="L1083" s="190"/>
      <c r="M1083" s="194"/>
      <c r="N1083" s="195"/>
      <c r="O1083" s="195"/>
      <c r="P1083" s="195"/>
      <c r="Q1083" s="195"/>
      <c r="R1083" s="195"/>
      <c r="S1083" s="195"/>
      <c r="T1083" s="196"/>
      <c r="AT1083" s="191" t="s">
        <v>156</v>
      </c>
      <c r="AU1083" s="191" t="s">
        <v>82</v>
      </c>
      <c r="AV1083" s="11" t="s">
        <v>80</v>
      </c>
      <c r="AW1083" s="11" t="s">
        <v>35</v>
      </c>
      <c r="AX1083" s="11" t="s">
        <v>72</v>
      </c>
      <c r="AY1083" s="191" t="s">
        <v>144</v>
      </c>
    </row>
    <row r="1084" spans="2:65" s="12" customFormat="1">
      <c r="B1084" s="197"/>
      <c r="D1084" s="186" t="s">
        <v>156</v>
      </c>
      <c r="E1084" s="198" t="s">
        <v>5</v>
      </c>
      <c r="F1084" s="199" t="s">
        <v>875</v>
      </c>
      <c r="H1084" s="200">
        <v>1</v>
      </c>
      <c r="I1084" s="201"/>
      <c r="L1084" s="197"/>
      <c r="M1084" s="202"/>
      <c r="N1084" s="203"/>
      <c r="O1084" s="203"/>
      <c r="P1084" s="203"/>
      <c r="Q1084" s="203"/>
      <c r="R1084" s="203"/>
      <c r="S1084" s="203"/>
      <c r="T1084" s="204"/>
      <c r="AT1084" s="198" t="s">
        <v>156</v>
      </c>
      <c r="AU1084" s="198" t="s">
        <v>82</v>
      </c>
      <c r="AV1084" s="12" t="s">
        <v>82</v>
      </c>
      <c r="AW1084" s="12" t="s">
        <v>35</v>
      </c>
      <c r="AX1084" s="12" t="s">
        <v>72</v>
      </c>
      <c r="AY1084" s="198" t="s">
        <v>144</v>
      </c>
    </row>
    <row r="1085" spans="2:65" s="13" customFormat="1">
      <c r="B1085" s="205"/>
      <c r="D1085" s="186" t="s">
        <v>156</v>
      </c>
      <c r="E1085" s="206" t="s">
        <v>5</v>
      </c>
      <c r="F1085" s="207" t="s">
        <v>160</v>
      </c>
      <c r="H1085" s="208">
        <v>1</v>
      </c>
      <c r="I1085" s="209"/>
      <c r="L1085" s="205"/>
      <c r="M1085" s="210"/>
      <c r="N1085" s="211"/>
      <c r="O1085" s="211"/>
      <c r="P1085" s="211"/>
      <c r="Q1085" s="211"/>
      <c r="R1085" s="211"/>
      <c r="S1085" s="211"/>
      <c r="T1085" s="212"/>
      <c r="AT1085" s="206" t="s">
        <v>156</v>
      </c>
      <c r="AU1085" s="206" t="s">
        <v>82</v>
      </c>
      <c r="AV1085" s="13" t="s">
        <v>152</v>
      </c>
      <c r="AW1085" s="13" t="s">
        <v>35</v>
      </c>
      <c r="AX1085" s="13" t="s">
        <v>80</v>
      </c>
      <c r="AY1085" s="206" t="s">
        <v>144</v>
      </c>
    </row>
    <row r="1086" spans="2:65" s="1" customFormat="1" ht="25.5" customHeight="1">
      <c r="B1086" s="173"/>
      <c r="C1086" s="213" t="s">
        <v>876</v>
      </c>
      <c r="D1086" s="213" t="s">
        <v>212</v>
      </c>
      <c r="E1086" s="214" t="s">
        <v>877</v>
      </c>
      <c r="F1086" s="215" t="s">
        <v>878</v>
      </c>
      <c r="G1086" s="216" t="s">
        <v>726</v>
      </c>
      <c r="H1086" s="217">
        <v>1</v>
      </c>
      <c r="I1086" s="218"/>
      <c r="J1086" s="219">
        <f>ROUND(I1086*H1086,2)</f>
        <v>0</v>
      </c>
      <c r="K1086" s="215" t="s">
        <v>5</v>
      </c>
      <c r="L1086" s="220"/>
      <c r="M1086" s="221" t="s">
        <v>5</v>
      </c>
      <c r="N1086" s="222" t="s">
        <v>43</v>
      </c>
      <c r="O1086" s="42"/>
      <c r="P1086" s="183">
        <f>O1086*H1086</f>
        <v>0</v>
      </c>
      <c r="Q1086" s="183">
        <v>0</v>
      </c>
      <c r="R1086" s="183">
        <f>Q1086*H1086</f>
        <v>0</v>
      </c>
      <c r="S1086" s="183">
        <v>0</v>
      </c>
      <c r="T1086" s="184">
        <f>S1086*H1086</f>
        <v>0</v>
      </c>
      <c r="AR1086" s="24" t="s">
        <v>415</v>
      </c>
      <c r="AT1086" s="24" t="s">
        <v>212</v>
      </c>
      <c r="AU1086" s="24" t="s">
        <v>82</v>
      </c>
      <c r="AY1086" s="24" t="s">
        <v>144</v>
      </c>
      <c r="BE1086" s="185">
        <f>IF(N1086="základní",J1086,0)</f>
        <v>0</v>
      </c>
      <c r="BF1086" s="185">
        <f>IF(N1086="snížená",J1086,0)</f>
        <v>0</v>
      </c>
      <c r="BG1086" s="185">
        <f>IF(N1086="zákl. přenesená",J1086,0)</f>
        <v>0</v>
      </c>
      <c r="BH1086" s="185">
        <f>IF(N1086="sníž. přenesená",J1086,0)</f>
        <v>0</v>
      </c>
      <c r="BI1086" s="185">
        <f>IF(N1086="nulová",J1086,0)</f>
        <v>0</v>
      </c>
      <c r="BJ1086" s="24" t="s">
        <v>80</v>
      </c>
      <c r="BK1086" s="185">
        <f>ROUND(I1086*H1086,2)</f>
        <v>0</v>
      </c>
      <c r="BL1086" s="24" t="s">
        <v>278</v>
      </c>
      <c r="BM1086" s="24" t="s">
        <v>879</v>
      </c>
    </row>
    <row r="1087" spans="2:65" s="1" customFormat="1" ht="27">
      <c r="B1087" s="41"/>
      <c r="D1087" s="186" t="s">
        <v>286</v>
      </c>
      <c r="F1087" s="187" t="s">
        <v>822</v>
      </c>
      <c r="I1087" s="188"/>
      <c r="L1087" s="41"/>
      <c r="M1087" s="189"/>
      <c r="N1087" s="42"/>
      <c r="O1087" s="42"/>
      <c r="P1087" s="42"/>
      <c r="Q1087" s="42"/>
      <c r="R1087" s="42"/>
      <c r="S1087" s="42"/>
      <c r="T1087" s="70"/>
      <c r="AT1087" s="24" t="s">
        <v>286</v>
      </c>
      <c r="AU1087" s="24" t="s">
        <v>82</v>
      </c>
    </row>
    <row r="1088" spans="2:65" s="11" customFormat="1">
      <c r="B1088" s="190"/>
      <c r="D1088" s="186" t="s">
        <v>156</v>
      </c>
      <c r="E1088" s="191" t="s">
        <v>5</v>
      </c>
      <c r="F1088" s="192" t="s">
        <v>157</v>
      </c>
      <c r="H1088" s="191" t="s">
        <v>5</v>
      </c>
      <c r="I1088" s="193"/>
      <c r="L1088" s="190"/>
      <c r="M1088" s="194"/>
      <c r="N1088" s="195"/>
      <c r="O1088" s="195"/>
      <c r="P1088" s="195"/>
      <c r="Q1088" s="195"/>
      <c r="R1088" s="195"/>
      <c r="S1088" s="195"/>
      <c r="T1088" s="196"/>
      <c r="AT1088" s="191" t="s">
        <v>156</v>
      </c>
      <c r="AU1088" s="191" t="s">
        <v>82</v>
      </c>
      <c r="AV1088" s="11" t="s">
        <v>80</v>
      </c>
      <c r="AW1088" s="11" t="s">
        <v>35</v>
      </c>
      <c r="AX1088" s="11" t="s">
        <v>72</v>
      </c>
      <c r="AY1088" s="191" t="s">
        <v>144</v>
      </c>
    </row>
    <row r="1089" spans="2:65" s="11" customFormat="1">
      <c r="B1089" s="190"/>
      <c r="D1089" s="186" t="s">
        <v>156</v>
      </c>
      <c r="E1089" s="191" t="s">
        <v>5</v>
      </c>
      <c r="F1089" s="192" t="s">
        <v>223</v>
      </c>
      <c r="H1089" s="191" t="s">
        <v>5</v>
      </c>
      <c r="I1089" s="193"/>
      <c r="L1089" s="190"/>
      <c r="M1089" s="194"/>
      <c r="N1089" s="195"/>
      <c r="O1089" s="195"/>
      <c r="P1089" s="195"/>
      <c r="Q1089" s="195"/>
      <c r="R1089" s="195"/>
      <c r="S1089" s="195"/>
      <c r="T1089" s="196"/>
      <c r="AT1089" s="191" t="s">
        <v>156</v>
      </c>
      <c r="AU1089" s="191" t="s">
        <v>82</v>
      </c>
      <c r="AV1089" s="11" t="s">
        <v>80</v>
      </c>
      <c r="AW1089" s="11" t="s">
        <v>35</v>
      </c>
      <c r="AX1089" s="11" t="s">
        <v>72</v>
      </c>
      <c r="AY1089" s="191" t="s">
        <v>144</v>
      </c>
    </row>
    <row r="1090" spans="2:65" s="11" customFormat="1">
      <c r="B1090" s="190"/>
      <c r="D1090" s="186" t="s">
        <v>156</v>
      </c>
      <c r="E1090" s="191" t="s">
        <v>5</v>
      </c>
      <c r="F1090" s="192" t="s">
        <v>224</v>
      </c>
      <c r="H1090" s="191" t="s">
        <v>5</v>
      </c>
      <c r="I1090" s="193"/>
      <c r="L1090" s="190"/>
      <c r="M1090" s="194"/>
      <c r="N1090" s="195"/>
      <c r="O1090" s="195"/>
      <c r="P1090" s="195"/>
      <c r="Q1090" s="195"/>
      <c r="R1090" s="195"/>
      <c r="S1090" s="195"/>
      <c r="T1090" s="196"/>
      <c r="AT1090" s="191" t="s">
        <v>156</v>
      </c>
      <c r="AU1090" s="191" t="s">
        <v>82</v>
      </c>
      <c r="AV1090" s="11" t="s">
        <v>80</v>
      </c>
      <c r="AW1090" s="11" t="s">
        <v>35</v>
      </c>
      <c r="AX1090" s="11" t="s">
        <v>72</v>
      </c>
      <c r="AY1090" s="191" t="s">
        <v>144</v>
      </c>
    </row>
    <row r="1091" spans="2:65" s="11" customFormat="1">
      <c r="B1091" s="190"/>
      <c r="D1091" s="186" t="s">
        <v>156</v>
      </c>
      <c r="E1091" s="191" t="s">
        <v>5</v>
      </c>
      <c r="F1091" s="192" t="s">
        <v>225</v>
      </c>
      <c r="H1091" s="191" t="s">
        <v>5</v>
      </c>
      <c r="I1091" s="193"/>
      <c r="L1091" s="190"/>
      <c r="M1091" s="194"/>
      <c r="N1091" s="195"/>
      <c r="O1091" s="195"/>
      <c r="P1091" s="195"/>
      <c r="Q1091" s="195"/>
      <c r="R1091" s="195"/>
      <c r="S1091" s="195"/>
      <c r="T1091" s="196"/>
      <c r="AT1091" s="191" t="s">
        <v>156</v>
      </c>
      <c r="AU1091" s="191" t="s">
        <v>82</v>
      </c>
      <c r="AV1091" s="11" t="s">
        <v>80</v>
      </c>
      <c r="AW1091" s="11" t="s">
        <v>35</v>
      </c>
      <c r="AX1091" s="11" t="s">
        <v>72</v>
      </c>
      <c r="AY1091" s="191" t="s">
        <v>144</v>
      </c>
    </row>
    <row r="1092" spans="2:65" s="11" customFormat="1">
      <c r="B1092" s="190"/>
      <c r="D1092" s="186" t="s">
        <v>156</v>
      </c>
      <c r="E1092" s="191" t="s">
        <v>5</v>
      </c>
      <c r="F1092" s="192" t="s">
        <v>816</v>
      </c>
      <c r="H1092" s="191" t="s">
        <v>5</v>
      </c>
      <c r="I1092" s="193"/>
      <c r="L1092" s="190"/>
      <c r="M1092" s="194"/>
      <c r="N1092" s="195"/>
      <c r="O1092" s="195"/>
      <c r="P1092" s="195"/>
      <c r="Q1092" s="195"/>
      <c r="R1092" s="195"/>
      <c r="S1092" s="195"/>
      <c r="T1092" s="196"/>
      <c r="AT1092" s="191" t="s">
        <v>156</v>
      </c>
      <c r="AU1092" s="191" t="s">
        <v>82</v>
      </c>
      <c r="AV1092" s="11" t="s">
        <v>80</v>
      </c>
      <c r="AW1092" s="11" t="s">
        <v>35</v>
      </c>
      <c r="AX1092" s="11" t="s">
        <v>72</v>
      </c>
      <c r="AY1092" s="191" t="s">
        <v>144</v>
      </c>
    </row>
    <row r="1093" spans="2:65" s="12" customFormat="1">
      <c r="B1093" s="197"/>
      <c r="D1093" s="186" t="s">
        <v>156</v>
      </c>
      <c r="E1093" s="198" t="s">
        <v>5</v>
      </c>
      <c r="F1093" s="199" t="s">
        <v>875</v>
      </c>
      <c r="H1093" s="200">
        <v>1</v>
      </c>
      <c r="I1093" s="201"/>
      <c r="L1093" s="197"/>
      <c r="M1093" s="202"/>
      <c r="N1093" s="203"/>
      <c r="O1093" s="203"/>
      <c r="P1093" s="203"/>
      <c r="Q1093" s="203"/>
      <c r="R1093" s="203"/>
      <c r="S1093" s="203"/>
      <c r="T1093" s="204"/>
      <c r="AT1093" s="198" t="s">
        <v>156</v>
      </c>
      <c r="AU1093" s="198" t="s">
        <v>82</v>
      </c>
      <c r="AV1093" s="12" t="s">
        <v>82</v>
      </c>
      <c r="AW1093" s="12" t="s">
        <v>35</v>
      </c>
      <c r="AX1093" s="12" t="s">
        <v>72</v>
      </c>
      <c r="AY1093" s="198" t="s">
        <v>144</v>
      </c>
    </row>
    <row r="1094" spans="2:65" s="13" customFormat="1">
      <c r="B1094" s="205"/>
      <c r="D1094" s="186" t="s">
        <v>156</v>
      </c>
      <c r="E1094" s="206" t="s">
        <v>5</v>
      </c>
      <c r="F1094" s="207" t="s">
        <v>160</v>
      </c>
      <c r="H1094" s="208">
        <v>1</v>
      </c>
      <c r="I1094" s="209"/>
      <c r="L1094" s="205"/>
      <c r="M1094" s="210"/>
      <c r="N1094" s="211"/>
      <c r="O1094" s="211"/>
      <c r="P1094" s="211"/>
      <c r="Q1094" s="211"/>
      <c r="R1094" s="211"/>
      <c r="S1094" s="211"/>
      <c r="T1094" s="212"/>
      <c r="AT1094" s="206" t="s">
        <v>156</v>
      </c>
      <c r="AU1094" s="206" t="s">
        <v>82</v>
      </c>
      <c r="AV1094" s="13" t="s">
        <v>152</v>
      </c>
      <c r="AW1094" s="13" t="s">
        <v>35</v>
      </c>
      <c r="AX1094" s="13" t="s">
        <v>80</v>
      </c>
      <c r="AY1094" s="206" t="s">
        <v>144</v>
      </c>
    </row>
    <row r="1095" spans="2:65" s="1" customFormat="1" ht="25.5" customHeight="1">
      <c r="B1095" s="173"/>
      <c r="C1095" s="174" t="s">
        <v>880</v>
      </c>
      <c r="D1095" s="174" t="s">
        <v>147</v>
      </c>
      <c r="E1095" s="175" t="s">
        <v>881</v>
      </c>
      <c r="F1095" s="176" t="s">
        <v>882</v>
      </c>
      <c r="G1095" s="177" t="s">
        <v>163</v>
      </c>
      <c r="H1095" s="178">
        <v>27</v>
      </c>
      <c r="I1095" s="179"/>
      <c r="J1095" s="180">
        <f>ROUND(I1095*H1095,2)</f>
        <v>0</v>
      </c>
      <c r="K1095" s="176" t="s">
        <v>151</v>
      </c>
      <c r="L1095" s="41"/>
      <c r="M1095" s="181" t="s">
        <v>5</v>
      </c>
      <c r="N1095" s="182" t="s">
        <v>43</v>
      </c>
      <c r="O1095" s="42"/>
      <c r="P1095" s="183">
        <f>O1095*H1095</f>
        <v>0</v>
      </c>
      <c r="Q1095" s="183">
        <v>0</v>
      </c>
      <c r="R1095" s="183">
        <f>Q1095*H1095</f>
        <v>0</v>
      </c>
      <c r="S1095" s="183">
        <v>0</v>
      </c>
      <c r="T1095" s="184">
        <f>S1095*H1095</f>
        <v>0</v>
      </c>
      <c r="AR1095" s="24" t="s">
        <v>278</v>
      </c>
      <c r="AT1095" s="24" t="s">
        <v>147</v>
      </c>
      <c r="AU1095" s="24" t="s">
        <v>82</v>
      </c>
      <c r="AY1095" s="24" t="s">
        <v>144</v>
      </c>
      <c r="BE1095" s="185">
        <f>IF(N1095="základní",J1095,0)</f>
        <v>0</v>
      </c>
      <c r="BF1095" s="185">
        <f>IF(N1095="snížená",J1095,0)</f>
        <v>0</v>
      </c>
      <c r="BG1095" s="185">
        <f>IF(N1095="zákl. přenesená",J1095,0)</f>
        <v>0</v>
      </c>
      <c r="BH1095" s="185">
        <f>IF(N1095="sníž. přenesená",J1095,0)</f>
        <v>0</v>
      </c>
      <c r="BI1095" s="185">
        <f>IF(N1095="nulová",J1095,0)</f>
        <v>0</v>
      </c>
      <c r="BJ1095" s="24" t="s">
        <v>80</v>
      </c>
      <c r="BK1095" s="185">
        <f>ROUND(I1095*H1095,2)</f>
        <v>0</v>
      </c>
      <c r="BL1095" s="24" t="s">
        <v>278</v>
      </c>
      <c r="BM1095" s="24" t="s">
        <v>883</v>
      </c>
    </row>
    <row r="1096" spans="2:65" s="1" customFormat="1" ht="40.5">
      <c r="B1096" s="41"/>
      <c r="D1096" s="186" t="s">
        <v>154</v>
      </c>
      <c r="F1096" s="187" t="s">
        <v>884</v>
      </c>
      <c r="I1096" s="188"/>
      <c r="L1096" s="41"/>
      <c r="M1096" s="189"/>
      <c r="N1096" s="42"/>
      <c r="O1096" s="42"/>
      <c r="P1096" s="42"/>
      <c r="Q1096" s="42"/>
      <c r="R1096" s="42"/>
      <c r="S1096" s="42"/>
      <c r="T1096" s="70"/>
      <c r="AT1096" s="24" t="s">
        <v>154</v>
      </c>
      <c r="AU1096" s="24" t="s">
        <v>82</v>
      </c>
    </row>
    <row r="1097" spans="2:65" s="11" customFormat="1">
      <c r="B1097" s="190"/>
      <c r="D1097" s="186" t="s">
        <v>156</v>
      </c>
      <c r="E1097" s="191" t="s">
        <v>5</v>
      </c>
      <c r="F1097" s="192" t="s">
        <v>157</v>
      </c>
      <c r="H1097" s="191" t="s">
        <v>5</v>
      </c>
      <c r="I1097" s="193"/>
      <c r="L1097" s="190"/>
      <c r="M1097" s="194"/>
      <c r="N1097" s="195"/>
      <c r="O1097" s="195"/>
      <c r="P1097" s="195"/>
      <c r="Q1097" s="195"/>
      <c r="R1097" s="195"/>
      <c r="S1097" s="195"/>
      <c r="T1097" s="196"/>
      <c r="AT1097" s="191" t="s">
        <v>156</v>
      </c>
      <c r="AU1097" s="191" t="s">
        <v>82</v>
      </c>
      <c r="AV1097" s="11" t="s">
        <v>80</v>
      </c>
      <c r="AW1097" s="11" t="s">
        <v>35</v>
      </c>
      <c r="AX1097" s="11" t="s">
        <v>72</v>
      </c>
      <c r="AY1097" s="191" t="s">
        <v>144</v>
      </c>
    </row>
    <row r="1098" spans="2:65" s="11" customFormat="1">
      <c r="B1098" s="190"/>
      <c r="D1098" s="186" t="s">
        <v>156</v>
      </c>
      <c r="E1098" s="191" t="s">
        <v>5</v>
      </c>
      <c r="F1098" s="192" t="s">
        <v>223</v>
      </c>
      <c r="H1098" s="191" t="s">
        <v>5</v>
      </c>
      <c r="I1098" s="193"/>
      <c r="L1098" s="190"/>
      <c r="M1098" s="194"/>
      <c r="N1098" s="195"/>
      <c r="O1098" s="195"/>
      <c r="P1098" s="195"/>
      <c r="Q1098" s="195"/>
      <c r="R1098" s="195"/>
      <c r="S1098" s="195"/>
      <c r="T1098" s="196"/>
      <c r="AT1098" s="191" t="s">
        <v>156</v>
      </c>
      <c r="AU1098" s="191" t="s">
        <v>82</v>
      </c>
      <c r="AV1098" s="11" t="s">
        <v>80</v>
      </c>
      <c r="AW1098" s="11" t="s">
        <v>35</v>
      </c>
      <c r="AX1098" s="11" t="s">
        <v>72</v>
      </c>
      <c r="AY1098" s="191" t="s">
        <v>144</v>
      </c>
    </row>
    <row r="1099" spans="2:65" s="11" customFormat="1">
      <c r="B1099" s="190"/>
      <c r="D1099" s="186" t="s">
        <v>156</v>
      </c>
      <c r="E1099" s="191" t="s">
        <v>5</v>
      </c>
      <c r="F1099" s="192" t="s">
        <v>224</v>
      </c>
      <c r="H1099" s="191" t="s">
        <v>5</v>
      </c>
      <c r="I1099" s="193"/>
      <c r="L1099" s="190"/>
      <c r="M1099" s="194"/>
      <c r="N1099" s="195"/>
      <c r="O1099" s="195"/>
      <c r="P1099" s="195"/>
      <c r="Q1099" s="195"/>
      <c r="R1099" s="195"/>
      <c r="S1099" s="195"/>
      <c r="T1099" s="196"/>
      <c r="AT1099" s="191" t="s">
        <v>156</v>
      </c>
      <c r="AU1099" s="191" t="s">
        <v>82</v>
      </c>
      <c r="AV1099" s="11" t="s">
        <v>80</v>
      </c>
      <c r="AW1099" s="11" t="s">
        <v>35</v>
      </c>
      <c r="AX1099" s="11" t="s">
        <v>72</v>
      </c>
      <c r="AY1099" s="191" t="s">
        <v>144</v>
      </c>
    </row>
    <row r="1100" spans="2:65" s="11" customFormat="1">
      <c r="B1100" s="190"/>
      <c r="D1100" s="186" t="s">
        <v>156</v>
      </c>
      <c r="E1100" s="191" t="s">
        <v>5</v>
      </c>
      <c r="F1100" s="192" t="s">
        <v>225</v>
      </c>
      <c r="H1100" s="191" t="s">
        <v>5</v>
      </c>
      <c r="I1100" s="193"/>
      <c r="L1100" s="190"/>
      <c r="M1100" s="194"/>
      <c r="N1100" s="195"/>
      <c r="O1100" s="195"/>
      <c r="P1100" s="195"/>
      <c r="Q1100" s="195"/>
      <c r="R1100" s="195"/>
      <c r="S1100" s="195"/>
      <c r="T1100" s="196"/>
      <c r="AT1100" s="191" t="s">
        <v>156</v>
      </c>
      <c r="AU1100" s="191" t="s">
        <v>82</v>
      </c>
      <c r="AV1100" s="11" t="s">
        <v>80</v>
      </c>
      <c r="AW1100" s="11" t="s">
        <v>35</v>
      </c>
      <c r="AX1100" s="11" t="s">
        <v>72</v>
      </c>
      <c r="AY1100" s="191" t="s">
        <v>144</v>
      </c>
    </row>
    <row r="1101" spans="2:65" s="12" customFormat="1">
      <c r="B1101" s="197"/>
      <c r="D1101" s="186" t="s">
        <v>156</v>
      </c>
      <c r="E1101" s="198" t="s">
        <v>5</v>
      </c>
      <c r="F1101" s="199" t="s">
        <v>823</v>
      </c>
      <c r="H1101" s="200">
        <v>14</v>
      </c>
      <c r="I1101" s="201"/>
      <c r="L1101" s="197"/>
      <c r="M1101" s="202"/>
      <c r="N1101" s="203"/>
      <c r="O1101" s="203"/>
      <c r="P1101" s="203"/>
      <c r="Q1101" s="203"/>
      <c r="R1101" s="203"/>
      <c r="S1101" s="203"/>
      <c r="T1101" s="204"/>
      <c r="AT1101" s="198" t="s">
        <v>156</v>
      </c>
      <c r="AU1101" s="198" t="s">
        <v>82</v>
      </c>
      <c r="AV1101" s="12" t="s">
        <v>82</v>
      </c>
      <c r="AW1101" s="12" t="s">
        <v>35</v>
      </c>
      <c r="AX1101" s="12" t="s">
        <v>72</v>
      </c>
      <c r="AY1101" s="198" t="s">
        <v>144</v>
      </c>
    </row>
    <row r="1102" spans="2:65" s="12" customFormat="1">
      <c r="B1102" s="197"/>
      <c r="D1102" s="186" t="s">
        <v>156</v>
      </c>
      <c r="E1102" s="198" t="s">
        <v>5</v>
      </c>
      <c r="F1102" s="199" t="s">
        <v>845</v>
      </c>
      <c r="H1102" s="200">
        <v>6</v>
      </c>
      <c r="I1102" s="201"/>
      <c r="L1102" s="197"/>
      <c r="M1102" s="202"/>
      <c r="N1102" s="203"/>
      <c r="O1102" s="203"/>
      <c r="P1102" s="203"/>
      <c r="Q1102" s="203"/>
      <c r="R1102" s="203"/>
      <c r="S1102" s="203"/>
      <c r="T1102" s="204"/>
      <c r="AT1102" s="198" t="s">
        <v>156</v>
      </c>
      <c r="AU1102" s="198" t="s">
        <v>82</v>
      </c>
      <c r="AV1102" s="12" t="s">
        <v>82</v>
      </c>
      <c r="AW1102" s="12" t="s">
        <v>35</v>
      </c>
      <c r="AX1102" s="12" t="s">
        <v>72</v>
      </c>
      <c r="AY1102" s="198" t="s">
        <v>144</v>
      </c>
    </row>
    <row r="1103" spans="2:65" s="12" customFormat="1">
      <c r="B1103" s="197"/>
      <c r="D1103" s="186" t="s">
        <v>156</v>
      </c>
      <c r="E1103" s="198" t="s">
        <v>5</v>
      </c>
      <c r="F1103" s="199" t="s">
        <v>885</v>
      </c>
      <c r="H1103" s="200">
        <v>1</v>
      </c>
      <c r="I1103" s="201"/>
      <c r="L1103" s="197"/>
      <c r="M1103" s="202"/>
      <c r="N1103" s="203"/>
      <c r="O1103" s="203"/>
      <c r="P1103" s="203"/>
      <c r="Q1103" s="203"/>
      <c r="R1103" s="203"/>
      <c r="S1103" s="203"/>
      <c r="T1103" s="204"/>
      <c r="AT1103" s="198" t="s">
        <v>156</v>
      </c>
      <c r="AU1103" s="198" t="s">
        <v>82</v>
      </c>
      <c r="AV1103" s="12" t="s">
        <v>82</v>
      </c>
      <c r="AW1103" s="12" t="s">
        <v>35</v>
      </c>
      <c r="AX1103" s="12" t="s">
        <v>72</v>
      </c>
      <c r="AY1103" s="198" t="s">
        <v>144</v>
      </c>
    </row>
    <row r="1104" spans="2:65" s="11" customFormat="1">
      <c r="B1104" s="190"/>
      <c r="D1104" s="186" t="s">
        <v>156</v>
      </c>
      <c r="E1104" s="191" t="s">
        <v>5</v>
      </c>
      <c r="F1104" s="192" t="s">
        <v>836</v>
      </c>
      <c r="H1104" s="191" t="s">
        <v>5</v>
      </c>
      <c r="I1104" s="193"/>
      <c r="L1104" s="190"/>
      <c r="M1104" s="194"/>
      <c r="N1104" s="195"/>
      <c r="O1104" s="195"/>
      <c r="P1104" s="195"/>
      <c r="Q1104" s="195"/>
      <c r="R1104" s="195"/>
      <c r="S1104" s="195"/>
      <c r="T1104" s="196"/>
      <c r="AT1104" s="191" t="s">
        <v>156</v>
      </c>
      <c r="AU1104" s="191" t="s">
        <v>82</v>
      </c>
      <c r="AV1104" s="11" t="s">
        <v>80</v>
      </c>
      <c r="AW1104" s="11" t="s">
        <v>35</v>
      </c>
      <c r="AX1104" s="11" t="s">
        <v>72</v>
      </c>
      <c r="AY1104" s="191" t="s">
        <v>144</v>
      </c>
    </row>
    <row r="1105" spans="2:65" s="12" customFormat="1">
      <c r="B1105" s="197"/>
      <c r="D1105" s="186" t="s">
        <v>156</v>
      </c>
      <c r="E1105" s="198" t="s">
        <v>5</v>
      </c>
      <c r="F1105" s="199" t="s">
        <v>886</v>
      </c>
      <c r="H1105" s="200">
        <v>1</v>
      </c>
      <c r="I1105" s="201"/>
      <c r="L1105" s="197"/>
      <c r="M1105" s="202"/>
      <c r="N1105" s="203"/>
      <c r="O1105" s="203"/>
      <c r="P1105" s="203"/>
      <c r="Q1105" s="203"/>
      <c r="R1105" s="203"/>
      <c r="S1105" s="203"/>
      <c r="T1105" s="204"/>
      <c r="AT1105" s="198" t="s">
        <v>156</v>
      </c>
      <c r="AU1105" s="198" t="s">
        <v>82</v>
      </c>
      <c r="AV1105" s="12" t="s">
        <v>82</v>
      </c>
      <c r="AW1105" s="12" t="s">
        <v>35</v>
      </c>
      <c r="AX1105" s="12" t="s">
        <v>72</v>
      </c>
      <c r="AY1105" s="198" t="s">
        <v>144</v>
      </c>
    </row>
    <row r="1106" spans="2:65" s="12" customFormat="1">
      <c r="B1106" s="197"/>
      <c r="D1106" s="186" t="s">
        <v>156</v>
      </c>
      <c r="E1106" s="198" t="s">
        <v>5</v>
      </c>
      <c r="F1106" s="199" t="s">
        <v>860</v>
      </c>
      <c r="H1106" s="200">
        <v>1</v>
      </c>
      <c r="I1106" s="201"/>
      <c r="L1106" s="197"/>
      <c r="M1106" s="202"/>
      <c r="N1106" s="203"/>
      <c r="O1106" s="203"/>
      <c r="P1106" s="203"/>
      <c r="Q1106" s="203"/>
      <c r="R1106" s="203"/>
      <c r="S1106" s="203"/>
      <c r="T1106" s="204"/>
      <c r="AT1106" s="198" t="s">
        <v>156</v>
      </c>
      <c r="AU1106" s="198" t="s">
        <v>82</v>
      </c>
      <c r="AV1106" s="12" t="s">
        <v>82</v>
      </c>
      <c r="AW1106" s="12" t="s">
        <v>35</v>
      </c>
      <c r="AX1106" s="12" t="s">
        <v>72</v>
      </c>
      <c r="AY1106" s="198" t="s">
        <v>144</v>
      </c>
    </row>
    <row r="1107" spans="2:65" s="12" customFormat="1">
      <c r="B1107" s="197"/>
      <c r="D1107" s="186" t="s">
        <v>156</v>
      </c>
      <c r="E1107" s="198" t="s">
        <v>5</v>
      </c>
      <c r="F1107" s="199" t="s">
        <v>864</v>
      </c>
      <c r="H1107" s="200">
        <v>1</v>
      </c>
      <c r="I1107" s="201"/>
      <c r="L1107" s="197"/>
      <c r="M1107" s="202"/>
      <c r="N1107" s="203"/>
      <c r="O1107" s="203"/>
      <c r="P1107" s="203"/>
      <c r="Q1107" s="203"/>
      <c r="R1107" s="203"/>
      <c r="S1107" s="203"/>
      <c r="T1107" s="204"/>
      <c r="AT1107" s="198" t="s">
        <v>156</v>
      </c>
      <c r="AU1107" s="198" t="s">
        <v>82</v>
      </c>
      <c r="AV1107" s="12" t="s">
        <v>82</v>
      </c>
      <c r="AW1107" s="12" t="s">
        <v>35</v>
      </c>
      <c r="AX1107" s="12" t="s">
        <v>72</v>
      </c>
      <c r="AY1107" s="198" t="s">
        <v>144</v>
      </c>
    </row>
    <row r="1108" spans="2:65" s="12" customFormat="1">
      <c r="B1108" s="197"/>
      <c r="D1108" s="186" t="s">
        <v>156</v>
      </c>
      <c r="E1108" s="198" t="s">
        <v>5</v>
      </c>
      <c r="F1108" s="199" t="s">
        <v>887</v>
      </c>
      <c r="H1108" s="200">
        <v>2</v>
      </c>
      <c r="I1108" s="201"/>
      <c r="L1108" s="197"/>
      <c r="M1108" s="202"/>
      <c r="N1108" s="203"/>
      <c r="O1108" s="203"/>
      <c r="P1108" s="203"/>
      <c r="Q1108" s="203"/>
      <c r="R1108" s="203"/>
      <c r="S1108" s="203"/>
      <c r="T1108" s="204"/>
      <c r="AT1108" s="198" t="s">
        <v>156</v>
      </c>
      <c r="AU1108" s="198" t="s">
        <v>82</v>
      </c>
      <c r="AV1108" s="12" t="s">
        <v>82</v>
      </c>
      <c r="AW1108" s="12" t="s">
        <v>35</v>
      </c>
      <c r="AX1108" s="12" t="s">
        <v>72</v>
      </c>
      <c r="AY1108" s="198" t="s">
        <v>144</v>
      </c>
    </row>
    <row r="1109" spans="2:65" s="12" customFormat="1">
      <c r="B1109" s="197"/>
      <c r="D1109" s="186" t="s">
        <v>156</v>
      </c>
      <c r="E1109" s="198" t="s">
        <v>5</v>
      </c>
      <c r="F1109" s="199" t="s">
        <v>828</v>
      </c>
      <c r="H1109" s="200">
        <v>1</v>
      </c>
      <c r="I1109" s="201"/>
      <c r="L1109" s="197"/>
      <c r="M1109" s="202"/>
      <c r="N1109" s="203"/>
      <c r="O1109" s="203"/>
      <c r="P1109" s="203"/>
      <c r="Q1109" s="203"/>
      <c r="R1109" s="203"/>
      <c r="S1109" s="203"/>
      <c r="T1109" s="204"/>
      <c r="AT1109" s="198" t="s">
        <v>156</v>
      </c>
      <c r="AU1109" s="198" t="s">
        <v>82</v>
      </c>
      <c r="AV1109" s="12" t="s">
        <v>82</v>
      </c>
      <c r="AW1109" s="12" t="s">
        <v>35</v>
      </c>
      <c r="AX1109" s="12" t="s">
        <v>72</v>
      </c>
      <c r="AY1109" s="198" t="s">
        <v>144</v>
      </c>
    </row>
    <row r="1110" spans="2:65" s="13" customFormat="1">
      <c r="B1110" s="205"/>
      <c r="D1110" s="186" t="s">
        <v>156</v>
      </c>
      <c r="E1110" s="206" t="s">
        <v>5</v>
      </c>
      <c r="F1110" s="207" t="s">
        <v>160</v>
      </c>
      <c r="H1110" s="208">
        <v>27</v>
      </c>
      <c r="I1110" s="209"/>
      <c r="L1110" s="205"/>
      <c r="M1110" s="210"/>
      <c r="N1110" s="211"/>
      <c r="O1110" s="211"/>
      <c r="P1110" s="211"/>
      <c r="Q1110" s="211"/>
      <c r="R1110" s="211"/>
      <c r="S1110" s="211"/>
      <c r="T1110" s="212"/>
      <c r="AT1110" s="206" t="s">
        <v>156</v>
      </c>
      <c r="AU1110" s="206" t="s">
        <v>82</v>
      </c>
      <c r="AV1110" s="13" t="s">
        <v>152</v>
      </c>
      <c r="AW1110" s="13" t="s">
        <v>35</v>
      </c>
      <c r="AX1110" s="13" t="s">
        <v>80</v>
      </c>
      <c r="AY1110" s="206" t="s">
        <v>144</v>
      </c>
    </row>
    <row r="1111" spans="2:65" s="1" customFormat="1" ht="16.5" customHeight="1">
      <c r="B1111" s="173"/>
      <c r="C1111" s="213" t="s">
        <v>888</v>
      </c>
      <c r="D1111" s="213" t="s">
        <v>212</v>
      </c>
      <c r="E1111" s="214" t="s">
        <v>889</v>
      </c>
      <c r="F1111" s="215" t="s">
        <v>890</v>
      </c>
      <c r="G1111" s="216" t="s">
        <v>292</v>
      </c>
      <c r="H1111" s="217">
        <v>71.5</v>
      </c>
      <c r="I1111" s="218"/>
      <c r="J1111" s="219">
        <f>ROUND(I1111*H1111,2)</f>
        <v>0</v>
      </c>
      <c r="K1111" s="215" t="s">
        <v>151</v>
      </c>
      <c r="L1111" s="220"/>
      <c r="M1111" s="221" t="s">
        <v>5</v>
      </c>
      <c r="N1111" s="222" t="s">
        <v>43</v>
      </c>
      <c r="O1111" s="42"/>
      <c r="P1111" s="183">
        <f>O1111*H1111</f>
        <v>0</v>
      </c>
      <c r="Q1111" s="183">
        <v>7.0000000000000001E-3</v>
      </c>
      <c r="R1111" s="183">
        <f>Q1111*H1111</f>
        <v>0.50050000000000006</v>
      </c>
      <c r="S1111" s="183">
        <v>0</v>
      </c>
      <c r="T1111" s="184">
        <f>S1111*H1111</f>
        <v>0</v>
      </c>
      <c r="AR1111" s="24" t="s">
        <v>415</v>
      </c>
      <c r="AT1111" s="24" t="s">
        <v>212</v>
      </c>
      <c r="AU1111" s="24" t="s">
        <v>82</v>
      </c>
      <c r="AY1111" s="24" t="s">
        <v>144</v>
      </c>
      <c r="BE1111" s="185">
        <f>IF(N1111="základní",J1111,0)</f>
        <v>0</v>
      </c>
      <c r="BF1111" s="185">
        <f>IF(N1111="snížená",J1111,0)</f>
        <v>0</v>
      </c>
      <c r="BG1111" s="185">
        <f>IF(N1111="zákl. přenesená",J1111,0)</f>
        <v>0</v>
      </c>
      <c r="BH1111" s="185">
        <f>IF(N1111="sníž. přenesená",J1111,0)</f>
        <v>0</v>
      </c>
      <c r="BI1111" s="185">
        <f>IF(N1111="nulová",J1111,0)</f>
        <v>0</v>
      </c>
      <c r="BJ1111" s="24" t="s">
        <v>80</v>
      </c>
      <c r="BK1111" s="185">
        <f>ROUND(I1111*H1111,2)</f>
        <v>0</v>
      </c>
      <c r="BL1111" s="24" t="s">
        <v>278</v>
      </c>
      <c r="BM1111" s="24" t="s">
        <v>891</v>
      </c>
    </row>
    <row r="1112" spans="2:65" s="1" customFormat="1" ht="16.5" customHeight="1">
      <c r="B1112" s="173"/>
      <c r="C1112" s="213" t="s">
        <v>892</v>
      </c>
      <c r="D1112" s="213" t="s">
        <v>212</v>
      </c>
      <c r="E1112" s="214" t="s">
        <v>893</v>
      </c>
      <c r="F1112" s="215" t="s">
        <v>894</v>
      </c>
      <c r="G1112" s="216" t="s">
        <v>163</v>
      </c>
      <c r="H1112" s="217">
        <v>54</v>
      </c>
      <c r="I1112" s="218"/>
      <c r="J1112" s="219">
        <f>ROUND(I1112*H1112,2)</f>
        <v>0</v>
      </c>
      <c r="K1112" s="215" t="s">
        <v>151</v>
      </c>
      <c r="L1112" s="220"/>
      <c r="M1112" s="221" t="s">
        <v>5</v>
      </c>
      <c r="N1112" s="222" t="s">
        <v>43</v>
      </c>
      <c r="O1112" s="42"/>
      <c r="P1112" s="183">
        <f>O1112*H1112</f>
        <v>0</v>
      </c>
      <c r="Q1112" s="183">
        <v>6.0000000000000002E-5</v>
      </c>
      <c r="R1112" s="183">
        <f>Q1112*H1112</f>
        <v>3.2400000000000003E-3</v>
      </c>
      <c r="S1112" s="183">
        <v>0</v>
      </c>
      <c r="T1112" s="184">
        <f>S1112*H1112</f>
        <v>0</v>
      </c>
      <c r="AR1112" s="24" t="s">
        <v>415</v>
      </c>
      <c r="AT1112" s="24" t="s">
        <v>212</v>
      </c>
      <c r="AU1112" s="24" t="s">
        <v>82</v>
      </c>
      <c r="AY1112" s="24" t="s">
        <v>144</v>
      </c>
      <c r="BE1112" s="185">
        <f>IF(N1112="základní",J1112,0)</f>
        <v>0</v>
      </c>
      <c r="BF1112" s="185">
        <f>IF(N1112="snížená",J1112,0)</f>
        <v>0</v>
      </c>
      <c r="BG1112" s="185">
        <f>IF(N1112="zákl. přenesená",J1112,0)</f>
        <v>0</v>
      </c>
      <c r="BH1112" s="185">
        <f>IF(N1112="sníž. přenesená",J1112,0)</f>
        <v>0</v>
      </c>
      <c r="BI1112" s="185">
        <f>IF(N1112="nulová",J1112,0)</f>
        <v>0</v>
      </c>
      <c r="BJ1112" s="24" t="s">
        <v>80</v>
      </c>
      <c r="BK1112" s="185">
        <f>ROUND(I1112*H1112,2)</f>
        <v>0</v>
      </c>
      <c r="BL1112" s="24" t="s">
        <v>278</v>
      </c>
      <c r="BM1112" s="24" t="s">
        <v>895</v>
      </c>
    </row>
    <row r="1113" spans="2:65" s="11" customFormat="1">
      <c r="B1113" s="190"/>
      <c r="D1113" s="186" t="s">
        <v>156</v>
      </c>
      <c r="E1113" s="191" t="s">
        <v>5</v>
      </c>
      <c r="F1113" s="192" t="s">
        <v>157</v>
      </c>
      <c r="H1113" s="191" t="s">
        <v>5</v>
      </c>
      <c r="I1113" s="193"/>
      <c r="L1113" s="190"/>
      <c r="M1113" s="194"/>
      <c r="N1113" s="195"/>
      <c r="O1113" s="195"/>
      <c r="P1113" s="195"/>
      <c r="Q1113" s="195"/>
      <c r="R1113" s="195"/>
      <c r="S1113" s="195"/>
      <c r="T1113" s="196"/>
      <c r="AT1113" s="191" t="s">
        <v>156</v>
      </c>
      <c r="AU1113" s="191" t="s">
        <v>82</v>
      </c>
      <c r="AV1113" s="11" t="s">
        <v>80</v>
      </c>
      <c r="AW1113" s="11" t="s">
        <v>35</v>
      </c>
      <c r="AX1113" s="11" t="s">
        <v>72</v>
      </c>
      <c r="AY1113" s="191" t="s">
        <v>144</v>
      </c>
    </row>
    <row r="1114" spans="2:65" s="11" customFormat="1">
      <c r="B1114" s="190"/>
      <c r="D1114" s="186" t="s">
        <v>156</v>
      </c>
      <c r="E1114" s="191" t="s">
        <v>5</v>
      </c>
      <c r="F1114" s="192" t="s">
        <v>223</v>
      </c>
      <c r="H1114" s="191" t="s">
        <v>5</v>
      </c>
      <c r="I1114" s="193"/>
      <c r="L1114" s="190"/>
      <c r="M1114" s="194"/>
      <c r="N1114" s="195"/>
      <c r="O1114" s="195"/>
      <c r="P1114" s="195"/>
      <c r="Q1114" s="195"/>
      <c r="R1114" s="195"/>
      <c r="S1114" s="195"/>
      <c r="T1114" s="196"/>
      <c r="AT1114" s="191" t="s">
        <v>156</v>
      </c>
      <c r="AU1114" s="191" t="s">
        <v>82</v>
      </c>
      <c r="AV1114" s="11" t="s">
        <v>80</v>
      </c>
      <c r="AW1114" s="11" t="s">
        <v>35</v>
      </c>
      <c r="AX1114" s="11" t="s">
        <v>72</v>
      </c>
      <c r="AY1114" s="191" t="s">
        <v>144</v>
      </c>
    </row>
    <row r="1115" spans="2:65" s="11" customFormat="1">
      <c r="B1115" s="190"/>
      <c r="D1115" s="186" t="s">
        <v>156</v>
      </c>
      <c r="E1115" s="191" t="s">
        <v>5</v>
      </c>
      <c r="F1115" s="192" t="s">
        <v>224</v>
      </c>
      <c r="H1115" s="191" t="s">
        <v>5</v>
      </c>
      <c r="I1115" s="193"/>
      <c r="L1115" s="190"/>
      <c r="M1115" s="194"/>
      <c r="N1115" s="195"/>
      <c r="O1115" s="195"/>
      <c r="P1115" s="195"/>
      <c r="Q1115" s="195"/>
      <c r="R1115" s="195"/>
      <c r="S1115" s="195"/>
      <c r="T1115" s="196"/>
      <c r="AT1115" s="191" t="s">
        <v>156</v>
      </c>
      <c r="AU1115" s="191" t="s">
        <v>82</v>
      </c>
      <c r="AV1115" s="11" t="s">
        <v>80</v>
      </c>
      <c r="AW1115" s="11" t="s">
        <v>35</v>
      </c>
      <c r="AX1115" s="11" t="s">
        <v>72</v>
      </c>
      <c r="AY1115" s="191" t="s">
        <v>144</v>
      </c>
    </row>
    <row r="1116" spans="2:65" s="11" customFormat="1">
      <c r="B1116" s="190"/>
      <c r="D1116" s="186" t="s">
        <v>156</v>
      </c>
      <c r="E1116" s="191" t="s">
        <v>5</v>
      </c>
      <c r="F1116" s="192" t="s">
        <v>225</v>
      </c>
      <c r="H1116" s="191" t="s">
        <v>5</v>
      </c>
      <c r="I1116" s="193"/>
      <c r="L1116" s="190"/>
      <c r="M1116" s="194"/>
      <c r="N1116" s="195"/>
      <c r="O1116" s="195"/>
      <c r="P1116" s="195"/>
      <c r="Q1116" s="195"/>
      <c r="R1116" s="195"/>
      <c r="S1116" s="195"/>
      <c r="T1116" s="196"/>
      <c r="AT1116" s="191" t="s">
        <v>156</v>
      </c>
      <c r="AU1116" s="191" t="s">
        <v>82</v>
      </c>
      <c r="AV1116" s="11" t="s">
        <v>80</v>
      </c>
      <c r="AW1116" s="11" t="s">
        <v>35</v>
      </c>
      <c r="AX1116" s="11" t="s">
        <v>72</v>
      </c>
      <c r="AY1116" s="191" t="s">
        <v>144</v>
      </c>
    </row>
    <row r="1117" spans="2:65" s="12" customFormat="1">
      <c r="B1117" s="197"/>
      <c r="D1117" s="186" t="s">
        <v>156</v>
      </c>
      <c r="E1117" s="198" t="s">
        <v>5</v>
      </c>
      <c r="F1117" s="199" t="s">
        <v>896</v>
      </c>
      <c r="H1117" s="200">
        <v>28</v>
      </c>
      <c r="I1117" s="201"/>
      <c r="L1117" s="197"/>
      <c r="M1117" s="202"/>
      <c r="N1117" s="203"/>
      <c r="O1117" s="203"/>
      <c r="P1117" s="203"/>
      <c r="Q1117" s="203"/>
      <c r="R1117" s="203"/>
      <c r="S1117" s="203"/>
      <c r="T1117" s="204"/>
      <c r="AT1117" s="198" t="s">
        <v>156</v>
      </c>
      <c r="AU1117" s="198" t="s">
        <v>82</v>
      </c>
      <c r="AV1117" s="12" t="s">
        <v>82</v>
      </c>
      <c r="AW1117" s="12" t="s">
        <v>35</v>
      </c>
      <c r="AX1117" s="12" t="s">
        <v>72</v>
      </c>
      <c r="AY1117" s="198" t="s">
        <v>144</v>
      </c>
    </row>
    <row r="1118" spans="2:65" s="12" customFormat="1">
      <c r="B1118" s="197"/>
      <c r="D1118" s="186" t="s">
        <v>156</v>
      </c>
      <c r="E1118" s="198" t="s">
        <v>5</v>
      </c>
      <c r="F1118" s="199" t="s">
        <v>897</v>
      </c>
      <c r="H1118" s="200">
        <v>12</v>
      </c>
      <c r="I1118" s="201"/>
      <c r="L1118" s="197"/>
      <c r="M1118" s="202"/>
      <c r="N1118" s="203"/>
      <c r="O1118" s="203"/>
      <c r="P1118" s="203"/>
      <c r="Q1118" s="203"/>
      <c r="R1118" s="203"/>
      <c r="S1118" s="203"/>
      <c r="T1118" s="204"/>
      <c r="AT1118" s="198" t="s">
        <v>156</v>
      </c>
      <c r="AU1118" s="198" t="s">
        <v>82</v>
      </c>
      <c r="AV1118" s="12" t="s">
        <v>82</v>
      </c>
      <c r="AW1118" s="12" t="s">
        <v>35</v>
      </c>
      <c r="AX1118" s="12" t="s">
        <v>72</v>
      </c>
      <c r="AY1118" s="198" t="s">
        <v>144</v>
      </c>
    </row>
    <row r="1119" spans="2:65" s="12" customFormat="1">
      <c r="B1119" s="197"/>
      <c r="D1119" s="186" t="s">
        <v>156</v>
      </c>
      <c r="E1119" s="198" t="s">
        <v>5</v>
      </c>
      <c r="F1119" s="199" t="s">
        <v>898</v>
      </c>
      <c r="H1119" s="200">
        <v>2</v>
      </c>
      <c r="I1119" s="201"/>
      <c r="L1119" s="197"/>
      <c r="M1119" s="202"/>
      <c r="N1119" s="203"/>
      <c r="O1119" s="203"/>
      <c r="P1119" s="203"/>
      <c r="Q1119" s="203"/>
      <c r="R1119" s="203"/>
      <c r="S1119" s="203"/>
      <c r="T1119" s="204"/>
      <c r="AT1119" s="198" t="s">
        <v>156</v>
      </c>
      <c r="AU1119" s="198" t="s">
        <v>82</v>
      </c>
      <c r="AV1119" s="12" t="s">
        <v>82</v>
      </c>
      <c r="AW1119" s="12" t="s">
        <v>35</v>
      </c>
      <c r="AX1119" s="12" t="s">
        <v>72</v>
      </c>
      <c r="AY1119" s="198" t="s">
        <v>144</v>
      </c>
    </row>
    <row r="1120" spans="2:65" s="11" customFormat="1">
      <c r="B1120" s="190"/>
      <c r="D1120" s="186" t="s">
        <v>156</v>
      </c>
      <c r="E1120" s="191" t="s">
        <v>5</v>
      </c>
      <c r="F1120" s="192" t="s">
        <v>836</v>
      </c>
      <c r="H1120" s="191" t="s">
        <v>5</v>
      </c>
      <c r="I1120" s="193"/>
      <c r="L1120" s="190"/>
      <c r="M1120" s="194"/>
      <c r="N1120" s="195"/>
      <c r="O1120" s="195"/>
      <c r="P1120" s="195"/>
      <c r="Q1120" s="195"/>
      <c r="R1120" s="195"/>
      <c r="S1120" s="195"/>
      <c r="T1120" s="196"/>
      <c r="AT1120" s="191" t="s">
        <v>156</v>
      </c>
      <c r="AU1120" s="191" t="s">
        <v>82</v>
      </c>
      <c r="AV1120" s="11" t="s">
        <v>80</v>
      </c>
      <c r="AW1120" s="11" t="s">
        <v>35</v>
      </c>
      <c r="AX1120" s="11" t="s">
        <v>72</v>
      </c>
      <c r="AY1120" s="191" t="s">
        <v>144</v>
      </c>
    </row>
    <row r="1121" spans="2:65" s="12" customFormat="1">
      <c r="B1121" s="197"/>
      <c r="D1121" s="186" t="s">
        <v>156</v>
      </c>
      <c r="E1121" s="198" t="s">
        <v>5</v>
      </c>
      <c r="F1121" s="199" t="s">
        <v>899</v>
      </c>
      <c r="H1121" s="200">
        <v>2</v>
      </c>
      <c r="I1121" s="201"/>
      <c r="L1121" s="197"/>
      <c r="M1121" s="202"/>
      <c r="N1121" s="203"/>
      <c r="O1121" s="203"/>
      <c r="P1121" s="203"/>
      <c r="Q1121" s="203"/>
      <c r="R1121" s="203"/>
      <c r="S1121" s="203"/>
      <c r="T1121" s="204"/>
      <c r="AT1121" s="198" t="s">
        <v>156</v>
      </c>
      <c r="AU1121" s="198" t="s">
        <v>82</v>
      </c>
      <c r="AV1121" s="12" t="s">
        <v>82</v>
      </c>
      <c r="AW1121" s="12" t="s">
        <v>35</v>
      </c>
      <c r="AX1121" s="12" t="s">
        <v>72</v>
      </c>
      <c r="AY1121" s="198" t="s">
        <v>144</v>
      </c>
    </row>
    <row r="1122" spans="2:65" s="12" customFormat="1">
      <c r="B1122" s="197"/>
      <c r="D1122" s="186" t="s">
        <v>156</v>
      </c>
      <c r="E1122" s="198" t="s">
        <v>5</v>
      </c>
      <c r="F1122" s="199" t="s">
        <v>900</v>
      </c>
      <c r="H1122" s="200">
        <v>2</v>
      </c>
      <c r="I1122" s="201"/>
      <c r="L1122" s="197"/>
      <c r="M1122" s="202"/>
      <c r="N1122" s="203"/>
      <c r="O1122" s="203"/>
      <c r="P1122" s="203"/>
      <c r="Q1122" s="203"/>
      <c r="R1122" s="203"/>
      <c r="S1122" s="203"/>
      <c r="T1122" s="204"/>
      <c r="AT1122" s="198" t="s">
        <v>156</v>
      </c>
      <c r="AU1122" s="198" t="s">
        <v>82</v>
      </c>
      <c r="AV1122" s="12" t="s">
        <v>82</v>
      </c>
      <c r="AW1122" s="12" t="s">
        <v>35</v>
      </c>
      <c r="AX1122" s="12" t="s">
        <v>72</v>
      </c>
      <c r="AY1122" s="198" t="s">
        <v>144</v>
      </c>
    </row>
    <row r="1123" spans="2:65" s="12" customFormat="1">
      <c r="B1123" s="197"/>
      <c r="D1123" s="186" t="s">
        <v>156</v>
      </c>
      <c r="E1123" s="198" t="s">
        <v>5</v>
      </c>
      <c r="F1123" s="199" t="s">
        <v>901</v>
      </c>
      <c r="H1123" s="200">
        <v>2</v>
      </c>
      <c r="I1123" s="201"/>
      <c r="L1123" s="197"/>
      <c r="M1123" s="202"/>
      <c r="N1123" s="203"/>
      <c r="O1123" s="203"/>
      <c r="P1123" s="203"/>
      <c r="Q1123" s="203"/>
      <c r="R1123" s="203"/>
      <c r="S1123" s="203"/>
      <c r="T1123" s="204"/>
      <c r="AT1123" s="198" t="s">
        <v>156</v>
      </c>
      <c r="AU1123" s="198" t="s">
        <v>82</v>
      </c>
      <c r="AV1123" s="12" t="s">
        <v>82</v>
      </c>
      <c r="AW1123" s="12" t="s">
        <v>35</v>
      </c>
      <c r="AX1123" s="12" t="s">
        <v>72</v>
      </c>
      <c r="AY1123" s="198" t="s">
        <v>144</v>
      </c>
    </row>
    <row r="1124" spans="2:65" s="12" customFormat="1">
      <c r="B1124" s="197"/>
      <c r="D1124" s="186" t="s">
        <v>156</v>
      </c>
      <c r="E1124" s="198" t="s">
        <v>5</v>
      </c>
      <c r="F1124" s="199" t="s">
        <v>902</v>
      </c>
      <c r="H1124" s="200">
        <v>4</v>
      </c>
      <c r="I1124" s="201"/>
      <c r="L1124" s="197"/>
      <c r="M1124" s="202"/>
      <c r="N1124" s="203"/>
      <c r="O1124" s="203"/>
      <c r="P1124" s="203"/>
      <c r="Q1124" s="203"/>
      <c r="R1124" s="203"/>
      <c r="S1124" s="203"/>
      <c r="T1124" s="204"/>
      <c r="AT1124" s="198" t="s">
        <v>156</v>
      </c>
      <c r="AU1124" s="198" t="s">
        <v>82</v>
      </c>
      <c r="AV1124" s="12" t="s">
        <v>82</v>
      </c>
      <c r="AW1124" s="12" t="s">
        <v>35</v>
      </c>
      <c r="AX1124" s="12" t="s">
        <v>72</v>
      </c>
      <c r="AY1124" s="198" t="s">
        <v>144</v>
      </c>
    </row>
    <row r="1125" spans="2:65" s="12" customFormat="1">
      <c r="B1125" s="197"/>
      <c r="D1125" s="186" t="s">
        <v>156</v>
      </c>
      <c r="E1125" s="198" t="s">
        <v>5</v>
      </c>
      <c r="F1125" s="199" t="s">
        <v>903</v>
      </c>
      <c r="H1125" s="200">
        <v>2</v>
      </c>
      <c r="I1125" s="201"/>
      <c r="L1125" s="197"/>
      <c r="M1125" s="202"/>
      <c r="N1125" s="203"/>
      <c r="O1125" s="203"/>
      <c r="P1125" s="203"/>
      <c r="Q1125" s="203"/>
      <c r="R1125" s="203"/>
      <c r="S1125" s="203"/>
      <c r="T1125" s="204"/>
      <c r="AT1125" s="198" t="s">
        <v>156</v>
      </c>
      <c r="AU1125" s="198" t="s">
        <v>82</v>
      </c>
      <c r="AV1125" s="12" t="s">
        <v>82</v>
      </c>
      <c r="AW1125" s="12" t="s">
        <v>35</v>
      </c>
      <c r="AX1125" s="12" t="s">
        <v>72</v>
      </c>
      <c r="AY1125" s="198" t="s">
        <v>144</v>
      </c>
    </row>
    <row r="1126" spans="2:65" s="13" customFormat="1">
      <c r="B1126" s="205"/>
      <c r="D1126" s="186" t="s">
        <v>156</v>
      </c>
      <c r="E1126" s="206" t="s">
        <v>5</v>
      </c>
      <c r="F1126" s="207" t="s">
        <v>160</v>
      </c>
      <c r="H1126" s="208">
        <v>54</v>
      </c>
      <c r="I1126" s="209"/>
      <c r="L1126" s="205"/>
      <c r="M1126" s="210"/>
      <c r="N1126" s="211"/>
      <c r="O1126" s="211"/>
      <c r="P1126" s="211"/>
      <c r="Q1126" s="211"/>
      <c r="R1126" s="211"/>
      <c r="S1126" s="211"/>
      <c r="T1126" s="212"/>
      <c r="AT1126" s="206" t="s">
        <v>156</v>
      </c>
      <c r="AU1126" s="206" t="s">
        <v>82</v>
      </c>
      <c r="AV1126" s="13" t="s">
        <v>152</v>
      </c>
      <c r="AW1126" s="13" t="s">
        <v>35</v>
      </c>
      <c r="AX1126" s="13" t="s">
        <v>80</v>
      </c>
      <c r="AY1126" s="206" t="s">
        <v>144</v>
      </c>
    </row>
    <row r="1127" spans="2:65" s="1" customFormat="1" ht="25.5" customHeight="1">
      <c r="B1127" s="173"/>
      <c r="C1127" s="174" t="s">
        <v>904</v>
      </c>
      <c r="D1127" s="174" t="s">
        <v>147</v>
      </c>
      <c r="E1127" s="175" t="s">
        <v>905</v>
      </c>
      <c r="F1127" s="176" t="s">
        <v>906</v>
      </c>
      <c r="G1127" s="177" t="s">
        <v>475</v>
      </c>
      <c r="H1127" s="178">
        <v>2</v>
      </c>
      <c r="I1127" s="179"/>
      <c r="J1127" s="180">
        <f>ROUND(I1127*H1127,2)</f>
        <v>0</v>
      </c>
      <c r="K1127" s="176" t="s">
        <v>5</v>
      </c>
      <c r="L1127" s="41"/>
      <c r="M1127" s="181" t="s">
        <v>5</v>
      </c>
      <c r="N1127" s="182" t="s">
        <v>43</v>
      </c>
      <c r="O1127" s="42"/>
      <c r="P1127" s="183">
        <f>O1127*H1127</f>
        <v>0</v>
      </c>
      <c r="Q1127" s="183">
        <v>0</v>
      </c>
      <c r="R1127" s="183">
        <f>Q1127*H1127</f>
        <v>0</v>
      </c>
      <c r="S1127" s="183">
        <v>0</v>
      </c>
      <c r="T1127" s="184">
        <f>S1127*H1127</f>
        <v>0</v>
      </c>
      <c r="AR1127" s="24" t="s">
        <v>278</v>
      </c>
      <c r="AT1127" s="24" t="s">
        <v>147</v>
      </c>
      <c r="AU1127" s="24" t="s">
        <v>82</v>
      </c>
      <c r="AY1127" s="24" t="s">
        <v>144</v>
      </c>
      <c r="BE1127" s="185">
        <f>IF(N1127="základní",J1127,0)</f>
        <v>0</v>
      </c>
      <c r="BF1127" s="185">
        <f>IF(N1127="snížená",J1127,0)</f>
        <v>0</v>
      </c>
      <c r="BG1127" s="185">
        <f>IF(N1127="zákl. přenesená",J1127,0)</f>
        <v>0</v>
      </c>
      <c r="BH1127" s="185">
        <f>IF(N1127="sníž. přenesená",J1127,0)</f>
        <v>0</v>
      </c>
      <c r="BI1127" s="185">
        <f>IF(N1127="nulová",J1127,0)</f>
        <v>0</v>
      </c>
      <c r="BJ1127" s="24" t="s">
        <v>80</v>
      </c>
      <c r="BK1127" s="185">
        <f>ROUND(I1127*H1127,2)</f>
        <v>0</v>
      </c>
      <c r="BL1127" s="24" t="s">
        <v>278</v>
      </c>
      <c r="BM1127" s="24" t="s">
        <v>907</v>
      </c>
    </row>
    <row r="1128" spans="2:65" s="1" customFormat="1" ht="81">
      <c r="B1128" s="41"/>
      <c r="D1128" s="186" t="s">
        <v>286</v>
      </c>
      <c r="F1128" s="187" t="s">
        <v>908</v>
      </c>
      <c r="I1128" s="188"/>
      <c r="L1128" s="41"/>
      <c r="M1128" s="189"/>
      <c r="N1128" s="42"/>
      <c r="O1128" s="42"/>
      <c r="P1128" s="42"/>
      <c r="Q1128" s="42"/>
      <c r="R1128" s="42"/>
      <c r="S1128" s="42"/>
      <c r="T1128" s="70"/>
      <c r="AT1128" s="24" t="s">
        <v>286</v>
      </c>
      <c r="AU1128" s="24" t="s">
        <v>82</v>
      </c>
    </row>
    <row r="1129" spans="2:65" s="11" customFormat="1">
      <c r="B1129" s="190"/>
      <c r="D1129" s="186" t="s">
        <v>156</v>
      </c>
      <c r="E1129" s="191" t="s">
        <v>5</v>
      </c>
      <c r="F1129" s="192" t="s">
        <v>157</v>
      </c>
      <c r="H1129" s="191" t="s">
        <v>5</v>
      </c>
      <c r="I1129" s="193"/>
      <c r="L1129" s="190"/>
      <c r="M1129" s="194"/>
      <c r="N1129" s="195"/>
      <c r="O1129" s="195"/>
      <c r="P1129" s="195"/>
      <c r="Q1129" s="195"/>
      <c r="R1129" s="195"/>
      <c r="S1129" s="195"/>
      <c r="T1129" s="196"/>
      <c r="AT1129" s="191" t="s">
        <v>156</v>
      </c>
      <c r="AU1129" s="191" t="s">
        <v>82</v>
      </c>
      <c r="AV1129" s="11" t="s">
        <v>80</v>
      </c>
      <c r="AW1129" s="11" t="s">
        <v>35</v>
      </c>
      <c r="AX1129" s="11" t="s">
        <v>72</v>
      </c>
      <c r="AY1129" s="191" t="s">
        <v>144</v>
      </c>
    </row>
    <row r="1130" spans="2:65" s="11" customFormat="1">
      <c r="B1130" s="190"/>
      <c r="D1130" s="186" t="s">
        <v>156</v>
      </c>
      <c r="E1130" s="191" t="s">
        <v>5</v>
      </c>
      <c r="F1130" s="192" t="s">
        <v>158</v>
      </c>
      <c r="H1130" s="191" t="s">
        <v>5</v>
      </c>
      <c r="I1130" s="193"/>
      <c r="L1130" s="190"/>
      <c r="M1130" s="194"/>
      <c r="N1130" s="195"/>
      <c r="O1130" s="195"/>
      <c r="P1130" s="195"/>
      <c r="Q1130" s="195"/>
      <c r="R1130" s="195"/>
      <c r="S1130" s="195"/>
      <c r="T1130" s="196"/>
      <c r="AT1130" s="191" t="s">
        <v>156</v>
      </c>
      <c r="AU1130" s="191" t="s">
        <v>82</v>
      </c>
      <c r="AV1130" s="11" t="s">
        <v>80</v>
      </c>
      <c r="AW1130" s="11" t="s">
        <v>35</v>
      </c>
      <c r="AX1130" s="11" t="s">
        <v>72</v>
      </c>
      <c r="AY1130" s="191" t="s">
        <v>144</v>
      </c>
    </row>
    <row r="1131" spans="2:65" s="11" customFormat="1">
      <c r="B1131" s="190"/>
      <c r="D1131" s="186" t="s">
        <v>156</v>
      </c>
      <c r="E1131" s="191" t="s">
        <v>5</v>
      </c>
      <c r="F1131" s="192" t="s">
        <v>477</v>
      </c>
      <c r="H1131" s="191" t="s">
        <v>5</v>
      </c>
      <c r="I1131" s="193"/>
      <c r="L1131" s="190"/>
      <c r="M1131" s="194"/>
      <c r="N1131" s="195"/>
      <c r="O1131" s="195"/>
      <c r="P1131" s="195"/>
      <c r="Q1131" s="195"/>
      <c r="R1131" s="195"/>
      <c r="S1131" s="195"/>
      <c r="T1131" s="196"/>
      <c r="AT1131" s="191" t="s">
        <v>156</v>
      </c>
      <c r="AU1131" s="191" t="s">
        <v>82</v>
      </c>
      <c r="AV1131" s="11" t="s">
        <v>80</v>
      </c>
      <c r="AW1131" s="11" t="s">
        <v>35</v>
      </c>
      <c r="AX1131" s="11" t="s">
        <v>72</v>
      </c>
      <c r="AY1131" s="191" t="s">
        <v>144</v>
      </c>
    </row>
    <row r="1132" spans="2:65" s="11" customFormat="1">
      <c r="B1132" s="190"/>
      <c r="D1132" s="186" t="s">
        <v>156</v>
      </c>
      <c r="E1132" s="191" t="s">
        <v>5</v>
      </c>
      <c r="F1132" s="192" t="s">
        <v>905</v>
      </c>
      <c r="H1132" s="191" t="s">
        <v>5</v>
      </c>
      <c r="I1132" s="193"/>
      <c r="L1132" s="190"/>
      <c r="M1132" s="194"/>
      <c r="N1132" s="195"/>
      <c r="O1132" s="195"/>
      <c r="P1132" s="195"/>
      <c r="Q1132" s="195"/>
      <c r="R1132" s="195"/>
      <c r="S1132" s="195"/>
      <c r="T1132" s="196"/>
      <c r="AT1132" s="191" t="s">
        <v>156</v>
      </c>
      <c r="AU1132" s="191" t="s">
        <v>82</v>
      </c>
      <c r="AV1132" s="11" t="s">
        <v>80</v>
      </c>
      <c r="AW1132" s="11" t="s">
        <v>35</v>
      </c>
      <c r="AX1132" s="11" t="s">
        <v>72</v>
      </c>
      <c r="AY1132" s="191" t="s">
        <v>144</v>
      </c>
    </row>
    <row r="1133" spans="2:65" s="12" customFormat="1">
      <c r="B1133" s="197"/>
      <c r="D1133" s="186" t="s">
        <v>156</v>
      </c>
      <c r="E1133" s="198" t="s">
        <v>5</v>
      </c>
      <c r="F1133" s="199" t="s">
        <v>82</v>
      </c>
      <c r="H1133" s="200">
        <v>2</v>
      </c>
      <c r="I1133" s="201"/>
      <c r="L1133" s="197"/>
      <c r="M1133" s="202"/>
      <c r="N1133" s="203"/>
      <c r="O1133" s="203"/>
      <c r="P1133" s="203"/>
      <c r="Q1133" s="203"/>
      <c r="R1133" s="203"/>
      <c r="S1133" s="203"/>
      <c r="T1133" s="204"/>
      <c r="AT1133" s="198" t="s">
        <v>156</v>
      </c>
      <c r="AU1133" s="198" t="s">
        <v>82</v>
      </c>
      <c r="AV1133" s="12" t="s">
        <v>82</v>
      </c>
      <c r="AW1133" s="12" t="s">
        <v>35</v>
      </c>
      <c r="AX1133" s="12" t="s">
        <v>72</v>
      </c>
      <c r="AY1133" s="198" t="s">
        <v>144</v>
      </c>
    </row>
    <row r="1134" spans="2:65" s="13" customFormat="1">
      <c r="B1134" s="205"/>
      <c r="D1134" s="186" t="s">
        <v>156</v>
      </c>
      <c r="E1134" s="206" t="s">
        <v>5</v>
      </c>
      <c r="F1134" s="207" t="s">
        <v>160</v>
      </c>
      <c r="H1134" s="208">
        <v>2</v>
      </c>
      <c r="I1134" s="209"/>
      <c r="L1134" s="205"/>
      <c r="M1134" s="210"/>
      <c r="N1134" s="211"/>
      <c r="O1134" s="211"/>
      <c r="P1134" s="211"/>
      <c r="Q1134" s="211"/>
      <c r="R1134" s="211"/>
      <c r="S1134" s="211"/>
      <c r="T1134" s="212"/>
      <c r="AT1134" s="206" t="s">
        <v>156</v>
      </c>
      <c r="AU1134" s="206" t="s">
        <v>82</v>
      </c>
      <c r="AV1134" s="13" t="s">
        <v>152</v>
      </c>
      <c r="AW1134" s="13" t="s">
        <v>35</v>
      </c>
      <c r="AX1134" s="13" t="s">
        <v>80</v>
      </c>
      <c r="AY1134" s="206" t="s">
        <v>144</v>
      </c>
    </row>
    <row r="1135" spans="2:65" s="1" customFormat="1" ht="25.5" customHeight="1">
      <c r="B1135" s="173"/>
      <c r="C1135" s="174" t="s">
        <v>909</v>
      </c>
      <c r="D1135" s="174" t="s">
        <v>147</v>
      </c>
      <c r="E1135" s="175" t="s">
        <v>910</v>
      </c>
      <c r="F1135" s="176" t="s">
        <v>906</v>
      </c>
      <c r="G1135" s="177" t="s">
        <v>475</v>
      </c>
      <c r="H1135" s="178">
        <v>4</v>
      </c>
      <c r="I1135" s="179"/>
      <c r="J1135" s="180">
        <f>ROUND(I1135*H1135,2)</f>
        <v>0</v>
      </c>
      <c r="K1135" s="176" t="s">
        <v>5</v>
      </c>
      <c r="L1135" s="41"/>
      <c r="M1135" s="181" t="s">
        <v>5</v>
      </c>
      <c r="N1135" s="182" t="s">
        <v>43</v>
      </c>
      <c r="O1135" s="42"/>
      <c r="P1135" s="183">
        <f>O1135*H1135</f>
        <v>0</v>
      </c>
      <c r="Q1135" s="183">
        <v>0</v>
      </c>
      <c r="R1135" s="183">
        <f>Q1135*H1135</f>
        <v>0</v>
      </c>
      <c r="S1135" s="183">
        <v>0</v>
      </c>
      <c r="T1135" s="184">
        <f>S1135*H1135</f>
        <v>0</v>
      </c>
      <c r="AR1135" s="24" t="s">
        <v>278</v>
      </c>
      <c r="AT1135" s="24" t="s">
        <v>147</v>
      </c>
      <c r="AU1135" s="24" t="s">
        <v>82</v>
      </c>
      <c r="AY1135" s="24" t="s">
        <v>144</v>
      </c>
      <c r="BE1135" s="185">
        <f>IF(N1135="základní",J1135,0)</f>
        <v>0</v>
      </c>
      <c r="BF1135" s="185">
        <f>IF(N1135="snížená",J1135,0)</f>
        <v>0</v>
      </c>
      <c r="BG1135" s="185">
        <f>IF(N1135="zákl. přenesená",J1135,0)</f>
        <v>0</v>
      </c>
      <c r="BH1135" s="185">
        <f>IF(N1135="sníž. přenesená",J1135,0)</f>
        <v>0</v>
      </c>
      <c r="BI1135" s="185">
        <f>IF(N1135="nulová",J1135,0)</f>
        <v>0</v>
      </c>
      <c r="BJ1135" s="24" t="s">
        <v>80</v>
      </c>
      <c r="BK1135" s="185">
        <f>ROUND(I1135*H1135,2)</f>
        <v>0</v>
      </c>
      <c r="BL1135" s="24" t="s">
        <v>278</v>
      </c>
      <c r="BM1135" s="24" t="s">
        <v>911</v>
      </c>
    </row>
    <row r="1136" spans="2:65" s="1" customFormat="1" ht="81">
      <c r="B1136" s="41"/>
      <c r="D1136" s="186" t="s">
        <v>286</v>
      </c>
      <c r="F1136" s="187" t="s">
        <v>908</v>
      </c>
      <c r="I1136" s="188"/>
      <c r="L1136" s="41"/>
      <c r="M1136" s="189"/>
      <c r="N1136" s="42"/>
      <c r="O1136" s="42"/>
      <c r="P1136" s="42"/>
      <c r="Q1136" s="42"/>
      <c r="R1136" s="42"/>
      <c r="S1136" s="42"/>
      <c r="T1136" s="70"/>
      <c r="AT1136" s="24" t="s">
        <v>286</v>
      </c>
      <c r="AU1136" s="24" t="s">
        <v>82</v>
      </c>
    </row>
    <row r="1137" spans="2:65" s="11" customFormat="1">
      <c r="B1137" s="190"/>
      <c r="D1137" s="186" t="s">
        <v>156</v>
      </c>
      <c r="E1137" s="191" t="s">
        <v>5</v>
      </c>
      <c r="F1137" s="192" t="s">
        <v>157</v>
      </c>
      <c r="H1137" s="191" t="s">
        <v>5</v>
      </c>
      <c r="I1137" s="193"/>
      <c r="L1137" s="190"/>
      <c r="M1137" s="194"/>
      <c r="N1137" s="195"/>
      <c r="O1137" s="195"/>
      <c r="P1137" s="195"/>
      <c r="Q1137" s="195"/>
      <c r="R1137" s="195"/>
      <c r="S1137" s="195"/>
      <c r="T1137" s="196"/>
      <c r="AT1137" s="191" t="s">
        <v>156</v>
      </c>
      <c r="AU1137" s="191" t="s">
        <v>82</v>
      </c>
      <c r="AV1137" s="11" t="s">
        <v>80</v>
      </c>
      <c r="AW1137" s="11" t="s">
        <v>35</v>
      </c>
      <c r="AX1137" s="11" t="s">
        <v>72</v>
      </c>
      <c r="AY1137" s="191" t="s">
        <v>144</v>
      </c>
    </row>
    <row r="1138" spans="2:65" s="11" customFormat="1">
      <c r="B1138" s="190"/>
      <c r="D1138" s="186" t="s">
        <v>156</v>
      </c>
      <c r="E1138" s="191" t="s">
        <v>5</v>
      </c>
      <c r="F1138" s="192" t="s">
        <v>158</v>
      </c>
      <c r="H1138" s="191" t="s">
        <v>5</v>
      </c>
      <c r="I1138" s="193"/>
      <c r="L1138" s="190"/>
      <c r="M1138" s="194"/>
      <c r="N1138" s="195"/>
      <c r="O1138" s="195"/>
      <c r="P1138" s="195"/>
      <c r="Q1138" s="195"/>
      <c r="R1138" s="195"/>
      <c r="S1138" s="195"/>
      <c r="T1138" s="196"/>
      <c r="AT1138" s="191" t="s">
        <v>156</v>
      </c>
      <c r="AU1138" s="191" t="s">
        <v>82</v>
      </c>
      <c r="AV1138" s="11" t="s">
        <v>80</v>
      </c>
      <c r="AW1138" s="11" t="s">
        <v>35</v>
      </c>
      <c r="AX1138" s="11" t="s">
        <v>72</v>
      </c>
      <c r="AY1138" s="191" t="s">
        <v>144</v>
      </c>
    </row>
    <row r="1139" spans="2:65" s="11" customFormat="1">
      <c r="B1139" s="190"/>
      <c r="D1139" s="186" t="s">
        <v>156</v>
      </c>
      <c r="E1139" s="191" t="s">
        <v>5</v>
      </c>
      <c r="F1139" s="192" t="s">
        <v>477</v>
      </c>
      <c r="H1139" s="191" t="s">
        <v>5</v>
      </c>
      <c r="I1139" s="193"/>
      <c r="L1139" s="190"/>
      <c r="M1139" s="194"/>
      <c r="N1139" s="195"/>
      <c r="O1139" s="195"/>
      <c r="P1139" s="195"/>
      <c r="Q1139" s="195"/>
      <c r="R1139" s="195"/>
      <c r="S1139" s="195"/>
      <c r="T1139" s="196"/>
      <c r="AT1139" s="191" t="s">
        <v>156</v>
      </c>
      <c r="AU1139" s="191" t="s">
        <v>82</v>
      </c>
      <c r="AV1139" s="11" t="s">
        <v>80</v>
      </c>
      <c r="AW1139" s="11" t="s">
        <v>35</v>
      </c>
      <c r="AX1139" s="11" t="s">
        <v>72</v>
      </c>
      <c r="AY1139" s="191" t="s">
        <v>144</v>
      </c>
    </row>
    <row r="1140" spans="2:65" s="11" customFormat="1">
      <c r="B1140" s="190"/>
      <c r="D1140" s="186" t="s">
        <v>156</v>
      </c>
      <c r="E1140" s="191" t="s">
        <v>5</v>
      </c>
      <c r="F1140" s="192" t="s">
        <v>910</v>
      </c>
      <c r="H1140" s="191" t="s">
        <v>5</v>
      </c>
      <c r="I1140" s="193"/>
      <c r="L1140" s="190"/>
      <c r="M1140" s="194"/>
      <c r="N1140" s="195"/>
      <c r="O1140" s="195"/>
      <c r="P1140" s="195"/>
      <c r="Q1140" s="195"/>
      <c r="R1140" s="195"/>
      <c r="S1140" s="195"/>
      <c r="T1140" s="196"/>
      <c r="AT1140" s="191" t="s">
        <v>156</v>
      </c>
      <c r="AU1140" s="191" t="s">
        <v>82</v>
      </c>
      <c r="AV1140" s="11" t="s">
        <v>80</v>
      </c>
      <c r="AW1140" s="11" t="s">
        <v>35</v>
      </c>
      <c r="AX1140" s="11" t="s">
        <v>72</v>
      </c>
      <c r="AY1140" s="191" t="s">
        <v>144</v>
      </c>
    </row>
    <row r="1141" spans="2:65" s="12" customFormat="1">
      <c r="B1141" s="197"/>
      <c r="D1141" s="186" t="s">
        <v>156</v>
      </c>
      <c r="E1141" s="198" t="s">
        <v>5</v>
      </c>
      <c r="F1141" s="199" t="s">
        <v>152</v>
      </c>
      <c r="H1141" s="200">
        <v>4</v>
      </c>
      <c r="I1141" s="201"/>
      <c r="L1141" s="197"/>
      <c r="M1141" s="202"/>
      <c r="N1141" s="203"/>
      <c r="O1141" s="203"/>
      <c r="P1141" s="203"/>
      <c r="Q1141" s="203"/>
      <c r="R1141" s="203"/>
      <c r="S1141" s="203"/>
      <c r="T1141" s="204"/>
      <c r="AT1141" s="198" t="s">
        <v>156</v>
      </c>
      <c r="AU1141" s="198" t="s">
        <v>82</v>
      </c>
      <c r="AV1141" s="12" t="s">
        <v>82</v>
      </c>
      <c r="AW1141" s="12" t="s">
        <v>35</v>
      </c>
      <c r="AX1141" s="12" t="s">
        <v>72</v>
      </c>
      <c r="AY1141" s="198" t="s">
        <v>144</v>
      </c>
    </row>
    <row r="1142" spans="2:65" s="13" customFormat="1">
      <c r="B1142" s="205"/>
      <c r="D1142" s="186" t="s">
        <v>156</v>
      </c>
      <c r="E1142" s="206" t="s">
        <v>5</v>
      </c>
      <c r="F1142" s="207" t="s">
        <v>160</v>
      </c>
      <c r="H1142" s="208">
        <v>4</v>
      </c>
      <c r="I1142" s="209"/>
      <c r="L1142" s="205"/>
      <c r="M1142" s="210"/>
      <c r="N1142" s="211"/>
      <c r="O1142" s="211"/>
      <c r="P1142" s="211"/>
      <c r="Q1142" s="211"/>
      <c r="R1142" s="211"/>
      <c r="S1142" s="211"/>
      <c r="T1142" s="212"/>
      <c r="AT1142" s="206" t="s">
        <v>156</v>
      </c>
      <c r="AU1142" s="206" t="s">
        <v>82</v>
      </c>
      <c r="AV1142" s="13" t="s">
        <v>152</v>
      </c>
      <c r="AW1142" s="13" t="s">
        <v>35</v>
      </c>
      <c r="AX1142" s="13" t="s">
        <v>80</v>
      </c>
      <c r="AY1142" s="206" t="s">
        <v>144</v>
      </c>
    </row>
    <row r="1143" spans="2:65" s="1" customFormat="1" ht="25.5" customHeight="1">
      <c r="B1143" s="173"/>
      <c r="C1143" s="174" t="s">
        <v>912</v>
      </c>
      <c r="D1143" s="174" t="s">
        <v>147</v>
      </c>
      <c r="E1143" s="175" t="s">
        <v>913</v>
      </c>
      <c r="F1143" s="176" t="s">
        <v>914</v>
      </c>
      <c r="G1143" s="177" t="s">
        <v>475</v>
      </c>
      <c r="H1143" s="178">
        <v>1</v>
      </c>
      <c r="I1143" s="179"/>
      <c r="J1143" s="180">
        <f>ROUND(I1143*H1143,2)</f>
        <v>0</v>
      </c>
      <c r="K1143" s="176" t="s">
        <v>5</v>
      </c>
      <c r="L1143" s="41"/>
      <c r="M1143" s="181" t="s">
        <v>5</v>
      </c>
      <c r="N1143" s="182" t="s">
        <v>43</v>
      </c>
      <c r="O1143" s="42"/>
      <c r="P1143" s="183">
        <f>O1143*H1143</f>
        <v>0</v>
      </c>
      <c r="Q1143" s="183">
        <v>0</v>
      </c>
      <c r="R1143" s="183">
        <f>Q1143*H1143</f>
        <v>0</v>
      </c>
      <c r="S1143" s="183">
        <v>0</v>
      </c>
      <c r="T1143" s="184">
        <f>S1143*H1143</f>
        <v>0</v>
      </c>
      <c r="AR1143" s="24" t="s">
        <v>278</v>
      </c>
      <c r="AT1143" s="24" t="s">
        <v>147</v>
      </c>
      <c r="AU1143" s="24" t="s">
        <v>82</v>
      </c>
      <c r="AY1143" s="24" t="s">
        <v>144</v>
      </c>
      <c r="BE1143" s="185">
        <f>IF(N1143="základní",J1143,0)</f>
        <v>0</v>
      </c>
      <c r="BF1143" s="185">
        <f>IF(N1143="snížená",J1143,0)</f>
        <v>0</v>
      </c>
      <c r="BG1143" s="185">
        <f>IF(N1143="zákl. přenesená",J1143,0)</f>
        <v>0</v>
      </c>
      <c r="BH1143" s="185">
        <f>IF(N1143="sníž. přenesená",J1143,0)</f>
        <v>0</v>
      </c>
      <c r="BI1143" s="185">
        <f>IF(N1143="nulová",J1143,0)</f>
        <v>0</v>
      </c>
      <c r="BJ1143" s="24" t="s">
        <v>80</v>
      </c>
      <c r="BK1143" s="185">
        <f>ROUND(I1143*H1143,2)</f>
        <v>0</v>
      </c>
      <c r="BL1143" s="24" t="s">
        <v>278</v>
      </c>
      <c r="BM1143" s="24" t="s">
        <v>915</v>
      </c>
    </row>
    <row r="1144" spans="2:65" s="1" customFormat="1" ht="81">
      <c r="B1144" s="41"/>
      <c r="D1144" s="186" t="s">
        <v>286</v>
      </c>
      <c r="F1144" s="187" t="s">
        <v>916</v>
      </c>
      <c r="I1144" s="188"/>
      <c r="L1144" s="41"/>
      <c r="M1144" s="189"/>
      <c r="N1144" s="42"/>
      <c r="O1144" s="42"/>
      <c r="P1144" s="42"/>
      <c r="Q1144" s="42"/>
      <c r="R1144" s="42"/>
      <c r="S1144" s="42"/>
      <c r="T1144" s="70"/>
      <c r="AT1144" s="24" t="s">
        <v>286</v>
      </c>
      <c r="AU1144" s="24" t="s">
        <v>82</v>
      </c>
    </row>
    <row r="1145" spans="2:65" s="11" customFormat="1">
      <c r="B1145" s="190"/>
      <c r="D1145" s="186" t="s">
        <v>156</v>
      </c>
      <c r="E1145" s="191" t="s">
        <v>5</v>
      </c>
      <c r="F1145" s="192" t="s">
        <v>157</v>
      </c>
      <c r="H1145" s="191" t="s">
        <v>5</v>
      </c>
      <c r="I1145" s="193"/>
      <c r="L1145" s="190"/>
      <c r="M1145" s="194"/>
      <c r="N1145" s="195"/>
      <c r="O1145" s="195"/>
      <c r="P1145" s="195"/>
      <c r="Q1145" s="195"/>
      <c r="R1145" s="195"/>
      <c r="S1145" s="195"/>
      <c r="T1145" s="196"/>
      <c r="AT1145" s="191" t="s">
        <v>156</v>
      </c>
      <c r="AU1145" s="191" t="s">
        <v>82</v>
      </c>
      <c r="AV1145" s="11" t="s">
        <v>80</v>
      </c>
      <c r="AW1145" s="11" t="s">
        <v>35</v>
      </c>
      <c r="AX1145" s="11" t="s">
        <v>72</v>
      </c>
      <c r="AY1145" s="191" t="s">
        <v>144</v>
      </c>
    </row>
    <row r="1146" spans="2:65" s="11" customFormat="1">
      <c r="B1146" s="190"/>
      <c r="D1146" s="186" t="s">
        <v>156</v>
      </c>
      <c r="E1146" s="191" t="s">
        <v>5</v>
      </c>
      <c r="F1146" s="192" t="s">
        <v>158</v>
      </c>
      <c r="H1146" s="191" t="s">
        <v>5</v>
      </c>
      <c r="I1146" s="193"/>
      <c r="L1146" s="190"/>
      <c r="M1146" s="194"/>
      <c r="N1146" s="195"/>
      <c r="O1146" s="195"/>
      <c r="P1146" s="195"/>
      <c r="Q1146" s="195"/>
      <c r="R1146" s="195"/>
      <c r="S1146" s="195"/>
      <c r="T1146" s="196"/>
      <c r="AT1146" s="191" t="s">
        <v>156</v>
      </c>
      <c r="AU1146" s="191" t="s">
        <v>82</v>
      </c>
      <c r="AV1146" s="11" t="s">
        <v>80</v>
      </c>
      <c r="AW1146" s="11" t="s">
        <v>35</v>
      </c>
      <c r="AX1146" s="11" t="s">
        <v>72</v>
      </c>
      <c r="AY1146" s="191" t="s">
        <v>144</v>
      </c>
    </row>
    <row r="1147" spans="2:65" s="11" customFormat="1">
      <c r="B1147" s="190"/>
      <c r="D1147" s="186" t="s">
        <v>156</v>
      </c>
      <c r="E1147" s="191" t="s">
        <v>5</v>
      </c>
      <c r="F1147" s="192" t="s">
        <v>477</v>
      </c>
      <c r="H1147" s="191" t="s">
        <v>5</v>
      </c>
      <c r="I1147" s="193"/>
      <c r="L1147" s="190"/>
      <c r="M1147" s="194"/>
      <c r="N1147" s="195"/>
      <c r="O1147" s="195"/>
      <c r="P1147" s="195"/>
      <c r="Q1147" s="195"/>
      <c r="R1147" s="195"/>
      <c r="S1147" s="195"/>
      <c r="T1147" s="196"/>
      <c r="AT1147" s="191" t="s">
        <v>156</v>
      </c>
      <c r="AU1147" s="191" t="s">
        <v>82</v>
      </c>
      <c r="AV1147" s="11" t="s">
        <v>80</v>
      </c>
      <c r="AW1147" s="11" t="s">
        <v>35</v>
      </c>
      <c r="AX1147" s="11" t="s">
        <v>72</v>
      </c>
      <c r="AY1147" s="191" t="s">
        <v>144</v>
      </c>
    </row>
    <row r="1148" spans="2:65" s="11" customFormat="1">
      <c r="B1148" s="190"/>
      <c r="D1148" s="186" t="s">
        <v>156</v>
      </c>
      <c r="E1148" s="191" t="s">
        <v>5</v>
      </c>
      <c r="F1148" s="192" t="s">
        <v>913</v>
      </c>
      <c r="H1148" s="191" t="s">
        <v>5</v>
      </c>
      <c r="I1148" s="193"/>
      <c r="L1148" s="190"/>
      <c r="M1148" s="194"/>
      <c r="N1148" s="195"/>
      <c r="O1148" s="195"/>
      <c r="P1148" s="195"/>
      <c r="Q1148" s="195"/>
      <c r="R1148" s="195"/>
      <c r="S1148" s="195"/>
      <c r="T1148" s="196"/>
      <c r="AT1148" s="191" t="s">
        <v>156</v>
      </c>
      <c r="AU1148" s="191" t="s">
        <v>82</v>
      </c>
      <c r="AV1148" s="11" t="s">
        <v>80</v>
      </c>
      <c r="AW1148" s="11" t="s">
        <v>35</v>
      </c>
      <c r="AX1148" s="11" t="s">
        <v>72</v>
      </c>
      <c r="AY1148" s="191" t="s">
        <v>144</v>
      </c>
    </row>
    <row r="1149" spans="2:65" s="12" customFormat="1">
      <c r="B1149" s="197"/>
      <c r="D1149" s="186" t="s">
        <v>156</v>
      </c>
      <c r="E1149" s="198" t="s">
        <v>5</v>
      </c>
      <c r="F1149" s="199" t="s">
        <v>80</v>
      </c>
      <c r="H1149" s="200">
        <v>1</v>
      </c>
      <c r="I1149" s="201"/>
      <c r="L1149" s="197"/>
      <c r="M1149" s="202"/>
      <c r="N1149" s="203"/>
      <c r="O1149" s="203"/>
      <c r="P1149" s="203"/>
      <c r="Q1149" s="203"/>
      <c r="R1149" s="203"/>
      <c r="S1149" s="203"/>
      <c r="T1149" s="204"/>
      <c r="AT1149" s="198" t="s">
        <v>156</v>
      </c>
      <c r="AU1149" s="198" t="s">
        <v>82</v>
      </c>
      <c r="AV1149" s="12" t="s">
        <v>82</v>
      </c>
      <c r="AW1149" s="12" t="s">
        <v>35</v>
      </c>
      <c r="AX1149" s="12" t="s">
        <v>72</v>
      </c>
      <c r="AY1149" s="198" t="s">
        <v>144</v>
      </c>
    </row>
    <row r="1150" spans="2:65" s="13" customFormat="1">
      <c r="B1150" s="205"/>
      <c r="D1150" s="186" t="s">
        <v>156</v>
      </c>
      <c r="E1150" s="206" t="s">
        <v>5</v>
      </c>
      <c r="F1150" s="207" t="s">
        <v>160</v>
      </c>
      <c r="H1150" s="208">
        <v>1</v>
      </c>
      <c r="I1150" s="209"/>
      <c r="L1150" s="205"/>
      <c r="M1150" s="210"/>
      <c r="N1150" s="211"/>
      <c r="O1150" s="211"/>
      <c r="P1150" s="211"/>
      <c r="Q1150" s="211"/>
      <c r="R1150" s="211"/>
      <c r="S1150" s="211"/>
      <c r="T1150" s="212"/>
      <c r="AT1150" s="206" t="s">
        <v>156</v>
      </c>
      <c r="AU1150" s="206" t="s">
        <v>82</v>
      </c>
      <c r="AV1150" s="13" t="s">
        <v>152</v>
      </c>
      <c r="AW1150" s="13" t="s">
        <v>35</v>
      </c>
      <c r="AX1150" s="13" t="s">
        <v>80</v>
      </c>
      <c r="AY1150" s="206" t="s">
        <v>144</v>
      </c>
    </row>
    <row r="1151" spans="2:65" s="10" customFormat="1" ht="29.85" customHeight="1">
      <c r="B1151" s="160"/>
      <c r="D1151" s="161" t="s">
        <v>71</v>
      </c>
      <c r="E1151" s="171" t="s">
        <v>917</v>
      </c>
      <c r="F1151" s="171" t="s">
        <v>918</v>
      </c>
      <c r="I1151" s="163"/>
      <c r="J1151" s="172">
        <f>BK1151</f>
        <v>0</v>
      </c>
      <c r="L1151" s="160"/>
      <c r="M1151" s="165"/>
      <c r="N1151" s="166"/>
      <c r="O1151" s="166"/>
      <c r="P1151" s="167">
        <f>SUM(P1152:P1175)</f>
        <v>0</v>
      </c>
      <c r="Q1151" s="166"/>
      <c r="R1151" s="167">
        <f>SUM(R1152:R1175)</f>
        <v>0.70796219999999999</v>
      </c>
      <c r="S1151" s="166"/>
      <c r="T1151" s="168">
        <f>SUM(T1152:T1175)</f>
        <v>0</v>
      </c>
      <c r="AR1151" s="161" t="s">
        <v>82</v>
      </c>
      <c r="AT1151" s="169" t="s">
        <v>71</v>
      </c>
      <c r="AU1151" s="169" t="s">
        <v>80</v>
      </c>
      <c r="AY1151" s="161" t="s">
        <v>144</v>
      </c>
      <c r="BK1151" s="170">
        <f>SUM(BK1152:BK1175)</f>
        <v>0</v>
      </c>
    </row>
    <row r="1152" spans="2:65" s="1" customFormat="1" ht="25.5" customHeight="1">
      <c r="B1152" s="173"/>
      <c r="C1152" s="174" t="s">
        <v>919</v>
      </c>
      <c r="D1152" s="174" t="s">
        <v>147</v>
      </c>
      <c r="E1152" s="175" t="s">
        <v>920</v>
      </c>
      <c r="F1152" s="176" t="s">
        <v>921</v>
      </c>
      <c r="G1152" s="177" t="s">
        <v>184</v>
      </c>
      <c r="H1152" s="178">
        <v>22.11</v>
      </c>
      <c r="I1152" s="179"/>
      <c r="J1152" s="180">
        <f>ROUND(I1152*H1152,2)</f>
        <v>0</v>
      </c>
      <c r="K1152" s="176" t="s">
        <v>151</v>
      </c>
      <c r="L1152" s="41"/>
      <c r="M1152" s="181" t="s">
        <v>5</v>
      </c>
      <c r="N1152" s="182" t="s">
        <v>43</v>
      </c>
      <c r="O1152" s="42"/>
      <c r="P1152" s="183">
        <f>O1152*H1152</f>
        <v>0</v>
      </c>
      <c r="Q1152" s="183">
        <v>3.4499999999999999E-3</v>
      </c>
      <c r="R1152" s="183">
        <f>Q1152*H1152</f>
        <v>7.62795E-2</v>
      </c>
      <c r="S1152" s="183">
        <v>0</v>
      </c>
      <c r="T1152" s="184">
        <f>S1152*H1152</f>
        <v>0</v>
      </c>
      <c r="AR1152" s="24" t="s">
        <v>278</v>
      </c>
      <c r="AT1152" s="24" t="s">
        <v>147</v>
      </c>
      <c r="AU1152" s="24" t="s">
        <v>82</v>
      </c>
      <c r="AY1152" s="24" t="s">
        <v>144</v>
      </c>
      <c r="BE1152" s="185">
        <f>IF(N1152="základní",J1152,0)</f>
        <v>0</v>
      </c>
      <c r="BF1152" s="185">
        <f>IF(N1152="snížená",J1152,0)</f>
        <v>0</v>
      </c>
      <c r="BG1152" s="185">
        <f>IF(N1152="zákl. přenesená",J1152,0)</f>
        <v>0</v>
      </c>
      <c r="BH1152" s="185">
        <f>IF(N1152="sníž. přenesená",J1152,0)</f>
        <v>0</v>
      </c>
      <c r="BI1152" s="185">
        <f>IF(N1152="nulová",J1152,0)</f>
        <v>0</v>
      </c>
      <c r="BJ1152" s="24" t="s">
        <v>80</v>
      </c>
      <c r="BK1152" s="185">
        <f>ROUND(I1152*H1152,2)</f>
        <v>0</v>
      </c>
      <c r="BL1152" s="24" t="s">
        <v>278</v>
      </c>
      <c r="BM1152" s="24" t="s">
        <v>922</v>
      </c>
    </row>
    <row r="1153" spans="2:65" s="11" customFormat="1">
      <c r="B1153" s="190"/>
      <c r="D1153" s="186" t="s">
        <v>156</v>
      </c>
      <c r="E1153" s="191" t="s">
        <v>5</v>
      </c>
      <c r="F1153" s="192" t="s">
        <v>157</v>
      </c>
      <c r="H1153" s="191" t="s">
        <v>5</v>
      </c>
      <c r="I1153" s="193"/>
      <c r="L1153" s="190"/>
      <c r="M1153" s="194"/>
      <c r="N1153" s="195"/>
      <c r="O1153" s="195"/>
      <c r="P1153" s="195"/>
      <c r="Q1153" s="195"/>
      <c r="R1153" s="195"/>
      <c r="S1153" s="195"/>
      <c r="T1153" s="196"/>
      <c r="AT1153" s="191" t="s">
        <v>156</v>
      </c>
      <c r="AU1153" s="191" t="s">
        <v>82</v>
      </c>
      <c r="AV1153" s="11" t="s">
        <v>80</v>
      </c>
      <c r="AW1153" s="11" t="s">
        <v>35</v>
      </c>
      <c r="AX1153" s="11" t="s">
        <v>72</v>
      </c>
      <c r="AY1153" s="191" t="s">
        <v>144</v>
      </c>
    </row>
    <row r="1154" spans="2:65" s="11" customFormat="1">
      <c r="B1154" s="190"/>
      <c r="D1154" s="186" t="s">
        <v>156</v>
      </c>
      <c r="E1154" s="191" t="s">
        <v>5</v>
      </c>
      <c r="F1154" s="192" t="s">
        <v>158</v>
      </c>
      <c r="H1154" s="191" t="s">
        <v>5</v>
      </c>
      <c r="I1154" s="193"/>
      <c r="L1154" s="190"/>
      <c r="M1154" s="194"/>
      <c r="N1154" s="195"/>
      <c r="O1154" s="195"/>
      <c r="P1154" s="195"/>
      <c r="Q1154" s="195"/>
      <c r="R1154" s="195"/>
      <c r="S1154" s="195"/>
      <c r="T1154" s="196"/>
      <c r="AT1154" s="191" t="s">
        <v>156</v>
      </c>
      <c r="AU1154" s="191" t="s">
        <v>82</v>
      </c>
      <c r="AV1154" s="11" t="s">
        <v>80</v>
      </c>
      <c r="AW1154" s="11" t="s">
        <v>35</v>
      </c>
      <c r="AX1154" s="11" t="s">
        <v>72</v>
      </c>
      <c r="AY1154" s="191" t="s">
        <v>144</v>
      </c>
    </row>
    <row r="1155" spans="2:65" s="11" customFormat="1">
      <c r="B1155" s="190"/>
      <c r="D1155" s="186" t="s">
        <v>156</v>
      </c>
      <c r="E1155" s="191" t="s">
        <v>5</v>
      </c>
      <c r="F1155" s="192" t="s">
        <v>224</v>
      </c>
      <c r="H1155" s="191" t="s">
        <v>5</v>
      </c>
      <c r="I1155" s="193"/>
      <c r="L1155" s="190"/>
      <c r="M1155" s="194"/>
      <c r="N1155" s="195"/>
      <c r="O1155" s="195"/>
      <c r="P1155" s="195"/>
      <c r="Q1155" s="195"/>
      <c r="R1155" s="195"/>
      <c r="S1155" s="195"/>
      <c r="T1155" s="196"/>
      <c r="AT1155" s="191" t="s">
        <v>156</v>
      </c>
      <c r="AU1155" s="191" t="s">
        <v>82</v>
      </c>
      <c r="AV1155" s="11" t="s">
        <v>80</v>
      </c>
      <c r="AW1155" s="11" t="s">
        <v>35</v>
      </c>
      <c r="AX1155" s="11" t="s">
        <v>72</v>
      </c>
      <c r="AY1155" s="191" t="s">
        <v>144</v>
      </c>
    </row>
    <row r="1156" spans="2:65" s="11" customFormat="1">
      <c r="B1156" s="190"/>
      <c r="D1156" s="186" t="s">
        <v>156</v>
      </c>
      <c r="E1156" s="191" t="s">
        <v>5</v>
      </c>
      <c r="F1156" s="192" t="s">
        <v>420</v>
      </c>
      <c r="H1156" s="191" t="s">
        <v>5</v>
      </c>
      <c r="I1156" s="193"/>
      <c r="L1156" s="190"/>
      <c r="M1156" s="194"/>
      <c r="N1156" s="195"/>
      <c r="O1156" s="195"/>
      <c r="P1156" s="195"/>
      <c r="Q1156" s="195"/>
      <c r="R1156" s="195"/>
      <c r="S1156" s="195"/>
      <c r="T1156" s="196"/>
      <c r="AT1156" s="191" t="s">
        <v>156</v>
      </c>
      <c r="AU1156" s="191" t="s">
        <v>82</v>
      </c>
      <c r="AV1156" s="11" t="s">
        <v>80</v>
      </c>
      <c r="AW1156" s="11" t="s">
        <v>35</v>
      </c>
      <c r="AX1156" s="11" t="s">
        <v>72</v>
      </c>
      <c r="AY1156" s="191" t="s">
        <v>144</v>
      </c>
    </row>
    <row r="1157" spans="2:65" s="12" customFormat="1">
      <c r="B1157" s="197"/>
      <c r="D1157" s="186" t="s">
        <v>156</v>
      </c>
      <c r="E1157" s="198" t="s">
        <v>5</v>
      </c>
      <c r="F1157" s="199" t="s">
        <v>421</v>
      </c>
      <c r="H1157" s="200">
        <v>12.91</v>
      </c>
      <c r="I1157" s="201"/>
      <c r="L1157" s="197"/>
      <c r="M1157" s="202"/>
      <c r="N1157" s="203"/>
      <c r="O1157" s="203"/>
      <c r="P1157" s="203"/>
      <c r="Q1157" s="203"/>
      <c r="R1157" s="203"/>
      <c r="S1157" s="203"/>
      <c r="T1157" s="204"/>
      <c r="AT1157" s="198" t="s">
        <v>156</v>
      </c>
      <c r="AU1157" s="198" t="s">
        <v>82</v>
      </c>
      <c r="AV1157" s="12" t="s">
        <v>82</v>
      </c>
      <c r="AW1157" s="12" t="s">
        <v>35</v>
      </c>
      <c r="AX1157" s="12" t="s">
        <v>72</v>
      </c>
      <c r="AY1157" s="198" t="s">
        <v>144</v>
      </c>
    </row>
    <row r="1158" spans="2:65" s="12" customFormat="1">
      <c r="B1158" s="197"/>
      <c r="D1158" s="186" t="s">
        <v>156</v>
      </c>
      <c r="E1158" s="198" t="s">
        <v>5</v>
      </c>
      <c r="F1158" s="199" t="s">
        <v>422</v>
      </c>
      <c r="H1158" s="200">
        <v>2.91</v>
      </c>
      <c r="I1158" s="201"/>
      <c r="L1158" s="197"/>
      <c r="M1158" s="202"/>
      <c r="N1158" s="203"/>
      <c r="O1158" s="203"/>
      <c r="P1158" s="203"/>
      <c r="Q1158" s="203"/>
      <c r="R1158" s="203"/>
      <c r="S1158" s="203"/>
      <c r="T1158" s="204"/>
      <c r="AT1158" s="198" t="s">
        <v>156</v>
      </c>
      <c r="AU1158" s="198" t="s">
        <v>82</v>
      </c>
      <c r="AV1158" s="12" t="s">
        <v>82</v>
      </c>
      <c r="AW1158" s="12" t="s">
        <v>35</v>
      </c>
      <c r="AX1158" s="12" t="s">
        <v>72</v>
      </c>
      <c r="AY1158" s="198" t="s">
        <v>144</v>
      </c>
    </row>
    <row r="1159" spans="2:65" s="12" customFormat="1">
      <c r="B1159" s="197"/>
      <c r="D1159" s="186" t="s">
        <v>156</v>
      </c>
      <c r="E1159" s="198" t="s">
        <v>5</v>
      </c>
      <c r="F1159" s="199" t="s">
        <v>423</v>
      </c>
      <c r="H1159" s="200">
        <v>1.82</v>
      </c>
      <c r="I1159" s="201"/>
      <c r="L1159" s="197"/>
      <c r="M1159" s="202"/>
      <c r="N1159" s="203"/>
      <c r="O1159" s="203"/>
      <c r="P1159" s="203"/>
      <c r="Q1159" s="203"/>
      <c r="R1159" s="203"/>
      <c r="S1159" s="203"/>
      <c r="T1159" s="204"/>
      <c r="AT1159" s="198" t="s">
        <v>156</v>
      </c>
      <c r="AU1159" s="198" t="s">
        <v>82</v>
      </c>
      <c r="AV1159" s="12" t="s">
        <v>82</v>
      </c>
      <c r="AW1159" s="12" t="s">
        <v>35</v>
      </c>
      <c r="AX1159" s="12" t="s">
        <v>72</v>
      </c>
      <c r="AY1159" s="198" t="s">
        <v>144</v>
      </c>
    </row>
    <row r="1160" spans="2:65" s="12" customFormat="1">
      <c r="B1160" s="197"/>
      <c r="D1160" s="186" t="s">
        <v>156</v>
      </c>
      <c r="E1160" s="198" t="s">
        <v>5</v>
      </c>
      <c r="F1160" s="199" t="s">
        <v>424</v>
      </c>
      <c r="H1160" s="200">
        <v>1.49</v>
      </c>
      <c r="I1160" s="201"/>
      <c r="L1160" s="197"/>
      <c r="M1160" s="202"/>
      <c r="N1160" s="203"/>
      <c r="O1160" s="203"/>
      <c r="P1160" s="203"/>
      <c r="Q1160" s="203"/>
      <c r="R1160" s="203"/>
      <c r="S1160" s="203"/>
      <c r="T1160" s="204"/>
      <c r="AT1160" s="198" t="s">
        <v>156</v>
      </c>
      <c r="AU1160" s="198" t="s">
        <v>82</v>
      </c>
      <c r="AV1160" s="12" t="s">
        <v>82</v>
      </c>
      <c r="AW1160" s="12" t="s">
        <v>35</v>
      </c>
      <c r="AX1160" s="12" t="s">
        <v>72</v>
      </c>
      <c r="AY1160" s="198" t="s">
        <v>144</v>
      </c>
    </row>
    <row r="1161" spans="2:65" s="12" customFormat="1">
      <c r="B1161" s="197"/>
      <c r="D1161" s="186" t="s">
        <v>156</v>
      </c>
      <c r="E1161" s="198" t="s">
        <v>5</v>
      </c>
      <c r="F1161" s="199" t="s">
        <v>425</v>
      </c>
      <c r="H1161" s="200">
        <v>1.49</v>
      </c>
      <c r="I1161" s="201"/>
      <c r="L1161" s="197"/>
      <c r="M1161" s="202"/>
      <c r="N1161" s="203"/>
      <c r="O1161" s="203"/>
      <c r="P1161" s="203"/>
      <c r="Q1161" s="203"/>
      <c r="R1161" s="203"/>
      <c r="S1161" s="203"/>
      <c r="T1161" s="204"/>
      <c r="AT1161" s="198" t="s">
        <v>156</v>
      </c>
      <c r="AU1161" s="198" t="s">
        <v>82</v>
      </c>
      <c r="AV1161" s="12" t="s">
        <v>82</v>
      </c>
      <c r="AW1161" s="12" t="s">
        <v>35</v>
      </c>
      <c r="AX1161" s="12" t="s">
        <v>72</v>
      </c>
      <c r="AY1161" s="198" t="s">
        <v>144</v>
      </c>
    </row>
    <row r="1162" spans="2:65" s="12" customFormat="1">
      <c r="B1162" s="197"/>
      <c r="D1162" s="186" t="s">
        <v>156</v>
      </c>
      <c r="E1162" s="198" t="s">
        <v>5</v>
      </c>
      <c r="F1162" s="199" t="s">
        <v>426</v>
      </c>
      <c r="H1162" s="200">
        <v>1.49</v>
      </c>
      <c r="I1162" s="201"/>
      <c r="L1162" s="197"/>
      <c r="M1162" s="202"/>
      <c r="N1162" s="203"/>
      <c r="O1162" s="203"/>
      <c r="P1162" s="203"/>
      <c r="Q1162" s="203"/>
      <c r="R1162" s="203"/>
      <c r="S1162" s="203"/>
      <c r="T1162" s="204"/>
      <c r="AT1162" s="198" t="s">
        <v>156</v>
      </c>
      <c r="AU1162" s="198" t="s">
        <v>82</v>
      </c>
      <c r="AV1162" s="12" t="s">
        <v>82</v>
      </c>
      <c r="AW1162" s="12" t="s">
        <v>35</v>
      </c>
      <c r="AX1162" s="12" t="s">
        <v>72</v>
      </c>
      <c r="AY1162" s="198" t="s">
        <v>144</v>
      </c>
    </row>
    <row r="1163" spans="2:65" s="13" customFormat="1">
      <c r="B1163" s="205"/>
      <c r="D1163" s="186" t="s">
        <v>156</v>
      </c>
      <c r="E1163" s="206" t="s">
        <v>5</v>
      </c>
      <c r="F1163" s="207" t="s">
        <v>160</v>
      </c>
      <c r="H1163" s="208">
        <v>22.11</v>
      </c>
      <c r="I1163" s="209"/>
      <c r="L1163" s="205"/>
      <c r="M1163" s="210"/>
      <c r="N1163" s="211"/>
      <c r="O1163" s="211"/>
      <c r="P1163" s="211"/>
      <c r="Q1163" s="211"/>
      <c r="R1163" s="211"/>
      <c r="S1163" s="211"/>
      <c r="T1163" s="212"/>
      <c r="AT1163" s="206" t="s">
        <v>156</v>
      </c>
      <c r="AU1163" s="206" t="s">
        <v>82</v>
      </c>
      <c r="AV1163" s="13" t="s">
        <v>152</v>
      </c>
      <c r="AW1163" s="13" t="s">
        <v>35</v>
      </c>
      <c r="AX1163" s="13" t="s">
        <v>80</v>
      </c>
      <c r="AY1163" s="206" t="s">
        <v>144</v>
      </c>
    </row>
    <row r="1164" spans="2:65" s="1" customFormat="1" ht="16.5" customHeight="1">
      <c r="B1164" s="173"/>
      <c r="C1164" s="213" t="s">
        <v>923</v>
      </c>
      <c r="D1164" s="213" t="s">
        <v>212</v>
      </c>
      <c r="E1164" s="214" t="s">
        <v>924</v>
      </c>
      <c r="F1164" s="215" t="s">
        <v>925</v>
      </c>
      <c r="G1164" s="216" t="s">
        <v>184</v>
      </c>
      <c r="H1164" s="217">
        <v>24.321000000000002</v>
      </c>
      <c r="I1164" s="218"/>
      <c r="J1164" s="219">
        <f>ROUND(I1164*H1164,2)</f>
        <v>0</v>
      </c>
      <c r="K1164" s="215" t="s">
        <v>151</v>
      </c>
      <c r="L1164" s="220"/>
      <c r="M1164" s="221" t="s">
        <v>5</v>
      </c>
      <c r="N1164" s="222" t="s">
        <v>43</v>
      </c>
      <c r="O1164" s="42"/>
      <c r="P1164" s="183">
        <f>O1164*H1164</f>
        <v>0</v>
      </c>
      <c r="Q1164" s="183">
        <v>1.9199999999999998E-2</v>
      </c>
      <c r="R1164" s="183">
        <f>Q1164*H1164</f>
        <v>0.46696319999999997</v>
      </c>
      <c r="S1164" s="183">
        <v>0</v>
      </c>
      <c r="T1164" s="184">
        <f>S1164*H1164</f>
        <v>0</v>
      </c>
      <c r="AR1164" s="24" t="s">
        <v>415</v>
      </c>
      <c r="AT1164" s="24" t="s">
        <v>212</v>
      </c>
      <c r="AU1164" s="24" t="s">
        <v>82</v>
      </c>
      <c r="AY1164" s="24" t="s">
        <v>144</v>
      </c>
      <c r="BE1164" s="185">
        <f>IF(N1164="základní",J1164,0)</f>
        <v>0</v>
      </c>
      <c r="BF1164" s="185">
        <f>IF(N1164="snížená",J1164,0)</f>
        <v>0</v>
      </c>
      <c r="BG1164" s="185">
        <f>IF(N1164="zákl. přenesená",J1164,0)</f>
        <v>0</v>
      </c>
      <c r="BH1164" s="185">
        <f>IF(N1164="sníž. přenesená",J1164,0)</f>
        <v>0</v>
      </c>
      <c r="BI1164" s="185">
        <f>IF(N1164="nulová",J1164,0)</f>
        <v>0</v>
      </c>
      <c r="BJ1164" s="24" t="s">
        <v>80</v>
      </c>
      <c r="BK1164" s="185">
        <f>ROUND(I1164*H1164,2)</f>
        <v>0</v>
      </c>
      <c r="BL1164" s="24" t="s">
        <v>278</v>
      </c>
      <c r="BM1164" s="24" t="s">
        <v>926</v>
      </c>
    </row>
    <row r="1165" spans="2:65" s="12" customFormat="1">
      <c r="B1165" s="197"/>
      <c r="D1165" s="186" t="s">
        <v>156</v>
      </c>
      <c r="F1165" s="199" t="s">
        <v>927</v>
      </c>
      <c r="H1165" s="200">
        <v>24.321000000000002</v>
      </c>
      <c r="I1165" s="201"/>
      <c r="L1165" s="197"/>
      <c r="M1165" s="202"/>
      <c r="N1165" s="203"/>
      <c r="O1165" s="203"/>
      <c r="P1165" s="203"/>
      <c r="Q1165" s="203"/>
      <c r="R1165" s="203"/>
      <c r="S1165" s="203"/>
      <c r="T1165" s="204"/>
      <c r="AT1165" s="198" t="s">
        <v>156</v>
      </c>
      <c r="AU1165" s="198" t="s">
        <v>82</v>
      </c>
      <c r="AV1165" s="12" t="s">
        <v>82</v>
      </c>
      <c r="AW1165" s="12" t="s">
        <v>6</v>
      </c>
      <c r="AX1165" s="12" t="s">
        <v>80</v>
      </c>
      <c r="AY1165" s="198" t="s">
        <v>144</v>
      </c>
    </row>
    <row r="1166" spans="2:65" s="1" customFormat="1" ht="25.5" customHeight="1">
      <c r="B1166" s="173"/>
      <c r="C1166" s="174" t="s">
        <v>928</v>
      </c>
      <c r="D1166" s="174" t="s">
        <v>147</v>
      </c>
      <c r="E1166" s="175" t="s">
        <v>929</v>
      </c>
      <c r="F1166" s="176" t="s">
        <v>930</v>
      </c>
      <c r="G1166" s="177" t="s">
        <v>184</v>
      </c>
      <c r="H1166" s="178">
        <v>22.11</v>
      </c>
      <c r="I1166" s="179"/>
      <c r="J1166" s="180">
        <f>ROUND(I1166*H1166,2)</f>
        <v>0</v>
      </c>
      <c r="K1166" s="176" t="s">
        <v>151</v>
      </c>
      <c r="L1166" s="41"/>
      <c r="M1166" s="181" t="s">
        <v>5</v>
      </c>
      <c r="N1166" s="182" t="s">
        <v>43</v>
      </c>
      <c r="O1166" s="42"/>
      <c r="P1166" s="183">
        <f>O1166*H1166</f>
        <v>0</v>
      </c>
      <c r="Q1166" s="183">
        <v>0</v>
      </c>
      <c r="R1166" s="183">
        <f>Q1166*H1166</f>
        <v>0</v>
      </c>
      <c r="S1166" s="183">
        <v>0</v>
      </c>
      <c r="T1166" s="184">
        <f>S1166*H1166</f>
        <v>0</v>
      </c>
      <c r="AR1166" s="24" t="s">
        <v>278</v>
      </c>
      <c r="AT1166" s="24" t="s">
        <v>147</v>
      </c>
      <c r="AU1166" s="24" t="s">
        <v>82</v>
      </c>
      <c r="AY1166" s="24" t="s">
        <v>144</v>
      </c>
      <c r="BE1166" s="185">
        <f>IF(N1166="základní",J1166,0)</f>
        <v>0</v>
      </c>
      <c r="BF1166" s="185">
        <f>IF(N1166="snížená",J1166,0)</f>
        <v>0</v>
      </c>
      <c r="BG1166" s="185">
        <f>IF(N1166="zákl. přenesená",J1166,0)</f>
        <v>0</v>
      </c>
      <c r="BH1166" s="185">
        <f>IF(N1166="sníž. přenesená",J1166,0)</f>
        <v>0</v>
      </c>
      <c r="BI1166" s="185">
        <f>IF(N1166="nulová",J1166,0)</f>
        <v>0</v>
      </c>
      <c r="BJ1166" s="24" t="s">
        <v>80</v>
      </c>
      <c r="BK1166" s="185">
        <f>ROUND(I1166*H1166,2)</f>
        <v>0</v>
      </c>
      <c r="BL1166" s="24" t="s">
        <v>278</v>
      </c>
      <c r="BM1166" s="24" t="s">
        <v>931</v>
      </c>
    </row>
    <row r="1167" spans="2:65" s="1" customFormat="1" ht="25.5" customHeight="1">
      <c r="B1167" s="173"/>
      <c r="C1167" s="174" t="s">
        <v>932</v>
      </c>
      <c r="D1167" s="174" t="s">
        <v>147</v>
      </c>
      <c r="E1167" s="175" t="s">
        <v>933</v>
      </c>
      <c r="F1167" s="176" t="s">
        <v>934</v>
      </c>
      <c r="G1167" s="177" t="s">
        <v>184</v>
      </c>
      <c r="H1167" s="178">
        <v>22.11</v>
      </c>
      <c r="I1167" s="179"/>
      <c r="J1167" s="180">
        <f>ROUND(I1167*H1167,2)</f>
        <v>0</v>
      </c>
      <c r="K1167" s="176" t="s">
        <v>151</v>
      </c>
      <c r="L1167" s="41"/>
      <c r="M1167" s="181" t="s">
        <v>5</v>
      </c>
      <c r="N1167" s="182" t="s">
        <v>43</v>
      </c>
      <c r="O1167" s="42"/>
      <c r="P1167" s="183">
        <f>O1167*H1167</f>
        <v>0</v>
      </c>
      <c r="Q1167" s="183">
        <v>0</v>
      </c>
      <c r="R1167" s="183">
        <f>Q1167*H1167</f>
        <v>0</v>
      </c>
      <c r="S1167" s="183">
        <v>0</v>
      </c>
      <c r="T1167" s="184">
        <f>S1167*H1167</f>
        <v>0</v>
      </c>
      <c r="AR1167" s="24" t="s">
        <v>278</v>
      </c>
      <c r="AT1167" s="24" t="s">
        <v>147</v>
      </c>
      <c r="AU1167" s="24" t="s">
        <v>82</v>
      </c>
      <c r="AY1167" s="24" t="s">
        <v>144</v>
      </c>
      <c r="BE1167" s="185">
        <f>IF(N1167="základní",J1167,0)</f>
        <v>0</v>
      </c>
      <c r="BF1167" s="185">
        <f>IF(N1167="snížená",J1167,0)</f>
        <v>0</v>
      </c>
      <c r="BG1167" s="185">
        <f>IF(N1167="zákl. přenesená",J1167,0)</f>
        <v>0</v>
      </c>
      <c r="BH1167" s="185">
        <f>IF(N1167="sníž. přenesená",J1167,0)</f>
        <v>0</v>
      </c>
      <c r="BI1167" s="185">
        <f>IF(N1167="nulová",J1167,0)</f>
        <v>0</v>
      </c>
      <c r="BJ1167" s="24" t="s">
        <v>80</v>
      </c>
      <c r="BK1167" s="185">
        <f>ROUND(I1167*H1167,2)</f>
        <v>0</v>
      </c>
      <c r="BL1167" s="24" t="s">
        <v>278</v>
      </c>
      <c r="BM1167" s="24" t="s">
        <v>935</v>
      </c>
    </row>
    <row r="1168" spans="2:65" s="1" customFormat="1" ht="16.5" customHeight="1">
      <c r="B1168" s="173"/>
      <c r="C1168" s="174" t="s">
        <v>936</v>
      </c>
      <c r="D1168" s="174" t="s">
        <v>147</v>
      </c>
      <c r="E1168" s="175" t="s">
        <v>937</v>
      </c>
      <c r="F1168" s="176" t="s">
        <v>938</v>
      </c>
      <c r="G1168" s="177" t="s">
        <v>184</v>
      </c>
      <c r="H1168" s="178">
        <v>22.11</v>
      </c>
      <c r="I1168" s="179"/>
      <c r="J1168" s="180">
        <f>ROUND(I1168*H1168,2)</f>
        <v>0</v>
      </c>
      <c r="K1168" s="176" t="s">
        <v>151</v>
      </c>
      <c r="L1168" s="41"/>
      <c r="M1168" s="181" t="s">
        <v>5</v>
      </c>
      <c r="N1168" s="182" t="s">
        <v>43</v>
      </c>
      <c r="O1168" s="42"/>
      <c r="P1168" s="183">
        <f>O1168*H1168</f>
        <v>0</v>
      </c>
      <c r="Q1168" s="183">
        <v>2.9999999999999997E-4</v>
      </c>
      <c r="R1168" s="183">
        <f>Q1168*H1168</f>
        <v>6.6329999999999991E-3</v>
      </c>
      <c r="S1168" s="183">
        <v>0</v>
      </c>
      <c r="T1168" s="184">
        <f>S1168*H1168</f>
        <v>0</v>
      </c>
      <c r="AR1168" s="24" t="s">
        <v>278</v>
      </c>
      <c r="AT1168" s="24" t="s">
        <v>147</v>
      </c>
      <c r="AU1168" s="24" t="s">
        <v>82</v>
      </c>
      <c r="AY1168" s="24" t="s">
        <v>144</v>
      </c>
      <c r="BE1168" s="185">
        <f>IF(N1168="základní",J1168,0)</f>
        <v>0</v>
      </c>
      <c r="BF1168" s="185">
        <f>IF(N1168="snížená",J1168,0)</f>
        <v>0</v>
      </c>
      <c r="BG1168" s="185">
        <f>IF(N1168="zákl. přenesená",J1168,0)</f>
        <v>0</v>
      </c>
      <c r="BH1168" s="185">
        <f>IF(N1168="sníž. přenesená",J1168,0)</f>
        <v>0</v>
      </c>
      <c r="BI1168" s="185">
        <f>IF(N1168="nulová",J1168,0)</f>
        <v>0</v>
      </c>
      <c r="BJ1168" s="24" t="s">
        <v>80</v>
      </c>
      <c r="BK1168" s="185">
        <f>ROUND(I1168*H1168,2)</f>
        <v>0</v>
      </c>
      <c r="BL1168" s="24" t="s">
        <v>278</v>
      </c>
      <c r="BM1168" s="24" t="s">
        <v>939</v>
      </c>
    </row>
    <row r="1169" spans="2:65" s="1" customFormat="1" ht="40.5">
      <c r="B1169" s="41"/>
      <c r="D1169" s="186" t="s">
        <v>154</v>
      </c>
      <c r="F1169" s="187" t="s">
        <v>940</v>
      </c>
      <c r="I1169" s="188"/>
      <c r="L1169" s="41"/>
      <c r="M1169" s="189"/>
      <c r="N1169" s="42"/>
      <c r="O1169" s="42"/>
      <c r="P1169" s="42"/>
      <c r="Q1169" s="42"/>
      <c r="R1169" s="42"/>
      <c r="S1169" s="42"/>
      <c r="T1169" s="70"/>
      <c r="AT1169" s="24" t="s">
        <v>154</v>
      </c>
      <c r="AU1169" s="24" t="s">
        <v>82</v>
      </c>
    </row>
    <row r="1170" spans="2:65" s="1" customFormat="1" ht="25.5" customHeight="1">
      <c r="B1170" s="173"/>
      <c r="C1170" s="174" t="s">
        <v>941</v>
      </c>
      <c r="D1170" s="174" t="s">
        <v>147</v>
      </c>
      <c r="E1170" s="175" t="s">
        <v>942</v>
      </c>
      <c r="F1170" s="176" t="s">
        <v>943</v>
      </c>
      <c r="G1170" s="177" t="s">
        <v>184</v>
      </c>
      <c r="H1170" s="178">
        <v>22.11</v>
      </c>
      <c r="I1170" s="179"/>
      <c r="J1170" s="180">
        <f>ROUND(I1170*H1170,2)</f>
        <v>0</v>
      </c>
      <c r="K1170" s="176" t="s">
        <v>151</v>
      </c>
      <c r="L1170" s="41"/>
      <c r="M1170" s="181" t="s">
        <v>5</v>
      </c>
      <c r="N1170" s="182" t="s">
        <v>43</v>
      </c>
      <c r="O1170" s="42"/>
      <c r="P1170" s="183">
        <f>O1170*H1170</f>
        <v>0</v>
      </c>
      <c r="Q1170" s="183">
        <v>7.1500000000000001E-3</v>
      </c>
      <c r="R1170" s="183">
        <f>Q1170*H1170</f>
        <v>0.15808649999999999</v>
      </c>
      <c r="S1170" s="183">
        <v>0</v>
      </c>
      <c r="T1170" s="184">
        <f>S1170*H1170</f>
        <v>0</v>
      </c>
      <c r="AR1170" s="24" t="s">
        <v>278</v>
      </c>
      <c r="AT1170" s="24" t="s">
        <v>147</v>
      </c>
      <c r="AU1170" s="24" t="s">
        <v>82</v>
      </c>
      <c r="AY1170" s="24" t="s">
        <v>144</v>
      </c>
      <c r="BE1170" s="185">
        <f>IF(N1170="základní",J1170,0)</f>
        <v>0</v>
      </c>
      <c r="BF1170" s="185">
        <f>IF(N1170="snížená",J1170,0)</f>
        <v>0</v>
      </c>
      <c r="BG1170" s="185">
        <f>IF(N1170="zákl. přenesená",J1170,0)</f>
        <v>0</v>
      </c>
      <c r="BH1170" s="185">
        <f>IF(N1170="sníž. přenesená",J1170,0)</f>
        <v>0</v>
      </c>
      <c r="BI1170" s="185">
        <f>IF(N1170="nulová",J1170,0)</f>
        <v>0</v>
      </c>
      <c r="BJ1170" s="24" t="s">
        <v>80</v>
      </c>
      <c r="BK1170" s="185">
        <f>ROUND(I1170*H1170,2)</f>
        <v>0</v>
      </c>
      <c r="BL1170" s="24" t="s">
        <v>278</v>
      </c>
      <c r="BM1170" s="24" t="s">
        <v>944</v>
      </c>
    </row>
    <row r="1171" spans="2:65" s="1" customFormat="1" ht="27">
      <c r="B1171" s="41"/>
      <c r="D1171" s="186" t="s">
        <v>154</v>
      </c>
      <c r="F1171" s="187" t="s">
        <v>945</v>
      </c>
      <c r="I1171" s="188"/>
      <c r="L1171" s="41"/>
      <c r="M1171" s="189"/>
      <c r="N1171" s="42"/>
      <c r="O1171" s="42"/>
      <c r="P1171" s="42"/>
      <c r="Q1171" s="42"/>
      <c r="R1171" s="42"/>
      <c r="S1171" s="42"/>
      <c r="T1171" s="70"/>
      <c r="AT1171" s="24" t="s">
        <v>154</v>
      </c>
      <c r="AU1171" s="24" t="s">
        <v>82</v>
      </c>
    </row>
    <row r="1172" spans="2:65" s="1" customFormat="1" ht="38.25" customHeight="1">
      <c r="B1172" s="173"/>
      <c r="C1172" s="174" t="s">
        <v>946</v>
      </c>
      <c r="D1172" s="174" t="s">
        <v>147</v>
      </c>
      <c r="E1172" s="175" t="s">
        <v>947</v>
      </c>
      <c r="F1172" s="176" t="s">
        <v>948</v>
      </c>
      <c r="G1172" s="177" t="s">
        <v>199</v>
      </c>
      <c r="H1172" s="178">
        <v>0.70799999999999996</v>
      </c>
      <c r="I1172" s="179"/>
      <c r="J1172" s="180">
        <f>ROUND(I1172*H1172,2)</f>
        <v>0</v>
      </c>
      <c r="K1172" s="176" t="s">
        <v>151</v>
      </c>
      <c r="L1172" s="41"/>
      <c r="M1172" s="181" t="s">
        <v>5</v>
      </c>
      <c r="N1172" s="182" t="s">
        <v>43</v>
      </c>
      <c r="O1172" s="42"/>
      <c r="P1172" s="183">
        <f>O1172*H1172</f>
        <v>0</v>
      </c>
      <c r="Q1172" s="183">
        <v>0</v>
      </c>
      <c r="R1172" s="183">
        <f>Q1172*H1172</f>
        <v>0</v>
      </c>
      <c r="S1172" s="183">
        <v>0</v>
      </c>
      <c r="T1172" s="184">
        <f>S1172*H1172</f>
        <v>0</v>
      </c>
      <c r="AR1172" s="24" t="s">
        <v>278</v>
      </c>
      <c r="AT1172" s="24" t="s">
        <v>147</v>
      </c>
      <c r="AU1172" s="24" t="s">
        <v>82</v>
      </c>
      <c r="AY1172" s="24" t="s">
        <v>144</v>
      </c>
      <c r="BE1172" s="185">
        <f>IF(N1172="základní",J1172,0)</f>
        <v>0</v>
      </c>
      <c r="BF1172" s="185">
        <f>IF(N1172="snížená",J1172,0)</f>
        <v>0</v>
      </c>
      <c r="BG1172" s="185">
        <f>IF(N1172="zákl. přenesená",J1172,0)</f>
        <v>0</v>
      </c>
      <c r="BH1172" s="185">
        <f>IF(N1172="sníž. přenesená",J1172,0)</f>
        <v>0</v>
      </c>
      <c r="BI1172" s="185">
        <f>IF(N1172="nulová",J1172,0)</f>
        <v>0</v>
      </c>
      <c r="BJ1172" s="24" t="s">
        <v>80</v>
      </c>
      <c r="BK1172" s="185">
        <f>ROUND(I1172*H1172,2)</f>
        <v>0</v>
      </c>
      <c r="BL1172" s="24" t="s">
        <v>278</v>
      </c>
      <c r="BM1172" s="24" t="s">
        <v>949</v>
      </c>
    </row>
    <row r="1173" spans="2:65" s="1" customFormat="1" ht="121.5">
      <c r="B1173" s="41"/>
      <c r="D1173" s="186" t="s">
        <v>154</v>
      </c>
      <c r="F1173" s="187" t="s">
        <v>574</v>
      </c>
      <c r="I1173" s="188"/>
      <c r="L1173" s="41"/>
      <c r="M1173" s="189"/>
      <c r="N1173" s="42"/>
      <c r="O1173" s="42"/>
      <c r="P1173" s="42"/>
      <c r="Q1173" s="42"/>
      <c r="R1173" s="42"/>
      <c r="S1173" s="42"/>
      <c r="T1173" s="70"/>
      <c r="AT1173" s="24" t="s">
        <v>154</v>
      </c>
      <c r="AU1173" s="24" t="s">
        <v>82</v>
      </c>
    </row>
    <row r="1174" spans="2:65" s="1" customFormat="1" ht="38.25" customHeight="1">
      <c r="B1174" s="173"/>
      <c r="C1174" s="174" t="s">
        <v>950</v>
      </c>
      <c r="D1174" s="174" t="s">
        <v>147</v>
      </c>
      <c r="E1174" s="175" t="s">
        <v>951</v>
      </c>
      <c r="F1174" s="176" t="s">
        <v>952</v>
      </c>
      <c r="G1174" s="177" t="s">
        <v>199</v>
      </c>
      <c r="H1174" s="178">
        <v>0.70799999999999996</v>
      </c>
      <c r="I1174" s="179"/>
      <c r="J1174" s="180">
        <f>ROUND(I1174*H1174,2)</f>
        <v>0</v>
      </c>
      <c r="K1174" s="176" t="s">
        <v>151</v>
      </c>
      <c r="L1174" s="41"/>
      <c r="M1174" s="181" t="s">
        <v>5</v>
      </c>
      <c r="N1174" s="182" t="s">
        <v>43</v>
      </c>
      <c r="O1174" s="42"/>
      <c r="P1174" s="183">
        <f>O1174*H1174</f>
        <v>0</v>
      </c>
      <c r="Q1174" s="183">
        <v>0</v>
      </c>
      <c r="R1174" s="183">
        <f>Q1174*H1174</f>
        <v>0</v>
      </c>
      <c r="S1174" s="183">
        <v>0</v>
      </c>
      <c r="T1174" s="184">
        <f>S1174*H1174</f>
        <v>0</v>
      </c>
      <c r="AR1174" s="24" t="s">
        <v>278</v>
      </c>
      <c r="AT1174" s="24" t="s">
        <v>147</v>
      </c>
      <c r="AU1174" s="24" t="s">
        <v>82</v>
      </c>
      <c r="AY1174" s="24" t="s">
        <v>144</v>
      </c>
      <c r="BE1174" s="185">
        <f>IF(N1174="základní",J1174,0)</f>
        <v>0</v>
      </c>
      <c r="BF1174" s="185">
        <f>IF(N1174="snížená",J1174,0)</f>
        <v>0</v>
      </c>
      <c r="BG1174" s="185">
        <f>IF(N1174="zákl. přenesená",J1174,0)</f>
        <v>0</v>
      </c>
      <c r="BH1174" s="185">
        <f>IF(N1174="sníž. přenesená",J1174,0)</f>
        <v>0</v>
      </c>
      <c r="BI1174" s="185">
        <f>IF(N1174="nulová",J1174,0)</f>
        <v>0</v>
      </c>
      <c r="BJ1174" s="24" t="s">
        <v>80</v>
      </c>
      <c r="BK1174" s="185">
        <f>ROUND(I1174*H1174,2)</f>
        <v>0</v>
      </c>
      <c r="BL1174" s="24" t="s">
        <v>278</v>
      </c>
      <c r="BM1174" s="24" t="s">
        <v>953</v>
      </c>
    </row>
    <row r="1175" spans="2:65" s="1" customFormat="1" ht="121.5">
      <c r="B1175" s="41"/>
      <c r="D1175" s="186" t="s">
        <v>154</v>
      </c>
      <c r="F1175" s="187" t="s">
        <v>574</v>
      </c>
      <c r="I1175" s="188"/>
      <c r="L1175" s="41"/>
      <c r="M1175" s="189"/>
      <c r="N1175" s="42"/>
      <c r="O1175" s="42"/>
      <c r="P1175" s="42"/>
      <c r="Q1175" s="42"/>
      <c r="R1175" s="42"/>
      <c r="S1175" s="42"/>
      <c r="T1175" s="70"/>
      <c r="AT1175" s="24" t="s">
        <v>154</v>
      </c>
      <c r="AU1175" s="24" t="s">
        <v>82</v>
      </c>
    </row>
    <row r="1176" spans="2:65" s="10" customFormat="1" ht="29.85" customHeight="1">
      <c r="B1176" s="160"/>
      <c r="D1176" s="161" t="s">
        <v>71</v>
      </c>
      <c r="E1176" s="171" t="s">
        <v>954</v>
      </c>
      <c r="F1176" s="171" t="s">
        <v>955</v>
      </c>
      <c r="I1176" s="163"/>
      <c r="J1176" s="172">
        <f>BK1176</f>
        <v>0</v>
      </c>
      <c r="L1176" s="160"/>
      <c r="M1176" s="165"/>
      <c r="N1176" s="166"/>
      <c r="O1176" s="166"/>
      <c r="P1176" s="167">
        <f>SUM(P1177:P1215)</f>
        <v>0</v>
      </c>
      <c r="Q1176" s="166"/>
      <c r="R1176" s="167">
        <f>SUM(R1177:R1215)</f>
        <v>0.89541919999999997</v>
      </c>
      <c r="S1176" s="166"/>
      <c r="T1176" s="168">
        <f>SUM(T1177:T1215)</f>
        <v>0</v>
      </c>
      <c r="AR1176" s="161" t="s">
        <v>82</v>
      </c>
      <c r="AT1176" s="169" t="s">
        <v>71</v>
      </c>
      <c r="AU1176" s="169" t="s">
        <v>80</v>
      </c>
      <c r="AY1176" s="161" t="s">
        <v>144</v>
      </c>
      <c r="BK1176" s="170">
        <f>SUM(BK1177:BK1215)</f>
        <v>0</v>
      </c>
    </row>
    <row r="1177" spans="2:65" s="1" customFormat="1" ht="25.5" customHeight="1">
      <c r="B1177" s="173"/>
      <c r="C1177" s="174" t="s">
        <v>956</v>
      </c>
      <c r="D1177" s="174" t="s">
        <v>147</v>
      </c>
      <c r="E1177" s="175" t="s">
        <v>957</v>
      </c>
      <c r="F1177" s="176" t="s">
        <v>958</v>
      </c>
      <c r="G1177" s="177" t="s">
        <v>184</v>
      </c>
      <c r="H1177" s="178">
        <v>52.12</v>
      </c>
      <c r="I1177" s="179"/>
      <c r="J1177" s="180">
        <f>ROUND(I1177*H1177,2)</f>
        <v>0</v>
      </c>
      <c r="K1177" s="176" t="s">
        <v>151</v>
      </c>
      <c r="L1177" s="41"/>
      <c r="M1177" s="181" t="s">
        <v>5</v>
      </c>
      <c r="N1177" s="182" t="s">
        <v>43</v>
      </c>
      <c r="O1177" s="42"/>
      <c r="P1177" s="183">
        <f>O1177*H1177</f>
        <v>0</v>
      </c>
      <c r="Q1177" s="183">
        <v>3.0000000000000001E-3</v>
      </c>
      <c r="R1177" s="183">
        <f>Q1177*H1177</f>
        <v>0.15636</v>
      </c>
      <c r="S1177" s="183">
        <v>0</v>
      </c>
      <c r="T1177" s="184">
        <f>S1177*H1177</f>
        <v>0</v>
      </c>
      <c r="AR1177" s="24" t="s">
        <v>278</v>
      </c>
      <c r="AT1177" s="24" t="s">
        <v>147</v>
      </c>
      <c r="AU1177" s="24" t="s">
        <v>82</v>
      </c>
      <c r="AY1177" s="24" t="s">
        <v>144</v>
      </c>
      <c r="BE1177" s="185">
        <f>IF(N1177="základní",J1177,0)</f>
        <v>0</v>
      </c>
      <c r="BF1177" s="185">
        <f>IF(N1177="snížená",J1177,0)</f>
        <v>0</v>
      </c>
      <c r="BG1177" s="185">
        <f>IF(N1177="zákl. přenesená",J1177,0)</f>
        <v>0</v>
      </c>
      <c r="BH1177" s="185">
        <f>IF(N1177="sníž. přenesená",J1177,0)</f>
        <v>0</v>
      </c>
      <c r="BI1177" s="185">
        <f>IF(N1177="nulová",J1177,0)</f>
        <v>0</v>
      </c>
      <c r="BJ1177" s="24" t="s">
        <v>80</v>
      </c>
      <c r="BK1177" s="185">
        <f>ROUND(I1177*H1177,2)</f>
        <v>0</v>
      </c>
      <c r="BL1177" s="24" t="s">
        <v>278</v>
      </c>
      <c r="BM1177" s="24" t="s">
        <v>959</v>
      </c>
    </row>
    <row r="1178" spans="2:65" s="11" customFormat="1">
      <c r="B1178" s="190"/>
      <c r="D1178" s="186" t="s">
        <v>156</v>
      </c>
      <c r="E1178" s="191" t="s">
        <v>5</v>
      </c>
      <c r="F1178" s="192" t="s">
        <v>157</v>
      </c>
      <c r="H1178" s="191" t="s">
        <v>5</v>
      </c>
      <c r="I1178" s="193"/>
      <c r="L1178" s="190"/>
      <c r="M1178" s="194"/>
      <c r="N1178" s="195"/>
      <c r="O1178" s="195"/>
      <c r="P1178" s="195"/>
      <c r="Q1178" s="195"/>
      <c r="R1178" s="195"/>
      <c r="S1178" s="195"/>
      <c r="T1178" s="196"/>
      <c r="AT1178" s="191" t="s">
        <v>156</v>
      </c>
      <c r="AU1178" s="191" t="s">
        <v>82</v>
      </c>
      <c r="AV1178" s="11" t="s">
        <v>80</v>
      </c>
      <c r="AW1178" s="11" t="s">
        <v>35</v>
      </c>
      <c r="AX1178" s="11" t="s">
        <v>72</v>
      </c>
      <c r="AY1178" s="191" t="s">
        <v>144</v>
      </c>
    </row>
    <row r="1179" spans="2:65" s="11" customFormat="1">
      <c r="B1179" s="190"/>
      <c r="D1179" s="186" t="s">
        <v>156</v>
      </c>
      <c r="E1179" s="191" t="s">
        <v>5</v>
      </c>
      <c r="F1179" s="192" t="s">
        <v>158</v>
      </c>
      <c r="H1179" s="191" t="s">
        <v>5</v>
      </c>
      <c r="I1179" s="193"/>
      <c r="L1179" s="190"/>
      <c r="M1179" s="194"/>
      <c r="N1179" s="195"/>
      <c r="O1179" s="195"/>
      <c r="P1179" s="195"/>
      <c r="Q1179" s="195"/>
      <c r="R1179" s="195"/>
      <c r="S1179" s="195"/>
      <c r="T1179" s="196"/>
      <c r="AT1179" s="191" t="s">
        <v>156</v>
      </c>
      <c r="AU1179" s="191" t="s">
        <v>82</v>
      </c>
      <c r="AV1179" s="11" t="s">
        <v>80</v>
      </c>
      <c r="AW1179" s="11" t="s">
        <v>35</v>
      </c>
      <c r="AX1179" s="11" t="s">
        <v>72</v>
      </c>
      <c r="AY1179" s="191" t="s">
        <v>144</v>
      </c>
    </row>
    <row r="1180" spans="2:65" s="11" customFormat="1">
      <c r="B1180" s="190"/>
      <c r="D1180" s="186" t="s">
        <v>156</v>
      </c>
      <c r="E1180" s="191" t="s">
        <v>5</v>
      </c>
      <c r="F1180" s="192" t="s">
        <v>224</v>
      </c>
      <c r="H1180" s="191" t="s">
        <v>5</v>
      </c>
      <c r="I1180" s="193"/>
      <c r="L1180" s="190"/>
      <c r="M1180" s="194"/>
      <c r="N1180" s="195"/>
      <c r="O1180" s="195"/>
      <c r="P1180" s="195"/>
      <c r="Q1180" s="195"/>
      <c r="R1180" s="195"/>
      <c r="S1180" s="195"/>
      <c r="T1180" s="196"/>
      <c r="AT1180" s="191" t="s">
        <v>156</v>
      </c>
      <c r="AU1180" s="191" t="s">
        <v>82</v>
      </c>
      <c r="AV1180" s="11" t="s">
        <v>80</v>
      </c>
      <c r="AW1180" s="11" t="s">
        <v>35</v>
      </c>
      <c r="AX1180" s="11" t="s">
        <v>72</v>
      </c>
      <c r="AY1180" s="191" t="s">
        <v>144</v>
      </c>
    </row>
    <row r="1181" spans="2:65" s="11" customFormat="1">
      <c r="B1181" s="190"/>
      <c r="D1181" s="186" t="s">
        <v>156</v>
      </c>
      <c r="E1181" s="191" t="s">
        <v>5</v>
      </c>
      <c r="F1181" s="192" t="s">
        <v>420</v>
      </c>
      <c r="H1181" s="191" t="s">
        <v>5</v>
      </c>
      <c r="I1181" s="193"/>
      <c r="L1181" s="190"/>
      <c r="M1181" s="194"/>
      <c r="N1181" s="195"/>
      <c r="O1181" s="195"/>
      <c r="P1181" s="195"/>
      <c r="Q1181" s="195"/>
      <c r="R1181" s="195"/>
      <c r="S1181" s="195"/>
      <c r="T1181" s="196"/>
      <c r="AT1181" s="191" t="s">
        <v>156</v>
      </c>
      <c r="AU1181" s="191" t="s">
        <v>82</v>
      </c>
      <c r="AV1181" s="11" t="s">
        <v>80</v>
      </c>
      <c r="AW1181" s="11" t="s">
        <v>35</v>
      </c>
      <c r="AX1181" s="11" t="s">
        <v>72</v>
      </c>
      <c r="AY1181" s="191" t="s">
        <v>144</v>
      </c>
    </row>
    <row r="1182" spans="2:65" s="11" customFormat="1">
      <c r="B1182" s="190"/>
      <c r="D1182" s="186" t="s">
        <v>156</v>
      </c>
      <c r="E1182" s="191" t="s">
        <v>5</v>
      </c>
      <c r="F1182" s="192" t="s">
        <v>683</v>
      </c>
      <c r="H1182" s="191" t="s">
        <v>5</v>
      </c>
      <c r="I1182" s="193"/>
      <c r="L1182" s="190"/>
      <c r="M1182" s="194"/>
      <c r="N1182" s="195"/>
      <c r="O1182" s="195"/>
      <c r="P1182" s="195"/>
      <c r="Q1182" s="195"/>
      <c r="R1182" s="195"/>
      <c r="S1182" s="195"/>
      <c r="T1182" s="196"/>
      <c r="AT1182" s="191" t="s">
        <v>156</v>
      </c>
      <c r="AU1182" s="191" t="s">
        <v>82</v>
      </c>
      <c r="AV1182" s="11" t="s">
        <v>80</v>
      </c>
      <c r="AW1182" s="11" t="s">
        <v>35</v>
      </c>
      <c r="AX1182" s="11" t="s">
        <v>72</v>
      </c>
      <c r="AY1182" s="191" t="s">
        <v>144</v>
      </c>
    </row>
    <row r="1183" spans="2:65" s="12" customFormat="1">
      <c r="B1183" s="197"/>
      <c r="D1183" s="186" t="s">
        <v>156</v>
      </c>
      <c r="E1183" s="198" t="s">
        <v>5</v>
      </c>
      <c r="F1183" s="199" t="s">
        <v>960</v>
      </c>
      <c r="H1183" s="200">
        <v>14.2</v>
      </c>
      <c r="I1183" s="201"/>
      <c r="L1183" s="197"/>
      <c r="M1183" s="202"/>
      <c r="N1183" s="203"/>
      <c r="O1183" s="203"/>
      <c r="P1183" s="203"/>
      <c r="Q1183" s="203"/>
      <c r="R1183" s="203"/>
      <c r="S1183" s="203"/>
      <c r="T1183" s="204"/>
      <c r="AT1183" s="198" t="s">
        <v>156</v>
      </c>
      <c r="AU1183" s="198" t="s">
        <v>82</v>
      </c>
      <c r="AV1183" s="12" t="s">
        <v>82</v>
      </c>
      <c r="AW1183" s="12" t="s">
        <v>35</v>
      </c>
      <c r="AX1183" s="12" t="s">
        <v>72</v>
      </c>
      <c r="AY1183" s="198" t="s">
        <v>144</v>
      </c>
    </row>
    <row r="1184" spans="2:65" s="12" customFormat="1">
      <c r="B1184" s="197"/>
      <c r="D1184" s="186" t="s">
        <v>156</v>
      </c>
      <c r="E1184" s="198" t="s">
        <v>5</v>
      </c>
      <c r="F1184" s="199" t="s">
        <v>961</v>
      </c>
      <c r="H1184" s="200">
        <v>10.28</v>
      </c>
      <c r="I1184" s="201"/>
      <c r="L1184" s="197"/>
      <c r="M1184" s="202"/>
      <c r="N1184" s="203"/>
      <c r="O1184" s="203"/>
      <c r="P1184" s="203"/>
      <c r="Q1184" s="203"/>
      <c r="R1184" s="203"/>
      <c r="S1184" s="203"/>
      <c r="T1184" s="204"/>
      <c r="AT1184" s="198" t="s">
        <v>156</v>
      </c>
      <c r="AU1184" s="198" t="s">
        <v>82</v>
      </c>
      <c r="AV1184" s="12" t="s">
        <v>82</v>
      </c>
      <c r="AW1184" s="12" t="s">
        <v>35</v>
      </c>
      <c r="AX1184" s="12" t="s">
        <v>72</v>
      </c>
      <c r="AY1184" s="198" t="s">
        <v>144</v>
      </c>
    </row>
    <row r="1185" spans="2:65" s="12" customFormat="1">
      <c r="B1185" s="197"/>
      <c r="D1185" s="186" t="s">
        <v>156</v>
      </c>
      <c r="E1185" s="198" t="s">
        <v>5</v>
      </c>
      <c r="F1185" s="199" t="s">
        <v>962</v>
      </c>
      <c r="H1185" s="200">
        <v>8.2799999999999994</v>
      </c>
      <c r="I1185" s="201"/>
      <c r="L1185" s="197"/>
      <c r="M1185" s="202"/>
      <c r="N1185" s="203"/>
      <c r="O1185" s="203"/>
      <c r="P1185" s="203"/>
      <c r="Q1185" s="203"/>
      <c r="R1185" s="203"/>
      <c r="S1185" s="203"/>
      <c r="T1185" s="204"/>
      <c r="AT1185" s="198" t="s">
        <v>156</v>
      </c>
      <c r="AU1185" s="198" t="s">
        <v>82</v>
      </c>
      <c r="AV1185" s="12" t="s">
        <v>82</v>
      </c>
      <c r="AW1185" s="12" t="s">
        <v>35</v>
      </c>
      <c r="AX1185" s="12" t="s">
        <v>72</v>
      </c>
      <c r="AY1185" s="198" t="s">
        <v>144</v>
      </c>
    </row>
    <row r="1186" spans="2:65" s="12" customFormat="1">
      <c r="B1186" s="197"/>
      <c r="D1186" s="186" t="s">
        <v>156</v>
      </c>
      <c r="E1186" s="198" t="s">
        <v>5</v>
      </c>
      <c r="F1186" s="199" t="s">
        <v>963</v>
      </c>
      <c r="H1186" s="200">
        <v>9.68</v>
      </c>
      <c r="I1186" s="201"/>
      <c r="L1186" s="197"/>
      <c r="M1186" s="202"/>
      <c r="N1186" s="203"/>
      <c r="O1186" s="203"/>
      <c r="P1186" s="203"/>
      <c r="Q1186" s="203"/>
      <c r="R1186" s="203"/>
      <c r="S1186" s="203"/>
      <c r="T1186" s="204"/>
      <c r="AT1186" s="198" t="s">
        <v>156</v>
      </c>
      <c r="AU1186" s="198" t="s">
        <v>82</v>
      </c>
      <c r="AV1186" s="12" t="s">
        <v>82</v>
      </c>
      <c r="AW1186" s="12" t="s">
        <v>35</v>
      </c>
      <c r="AX1186" s="12" t="s">
        <v>72</v>
      </c>
      <c r="AY1186" s="198" t="s">
        <v>144</v>
      </c>
    </row>
    <row r="1187" spans="2:65" s="12" customFormat="1">
      <c r="B1187" s="197"/>
      <c r="D1187" s="186" t="s">
        <v>156</v>
      </c>
      <c r="E1187" s="198" t="s">
        <v>5</v>
      </c>
      <c r="F1187" s="199" t="s">
        <v>569</v>
      </c>
      <c r="H1187" s="200">
        <v>9.68</v>
      </c>
      <c r="I1187" s="201"/>
      <c r="L1187" s="197"/>
      <c r="M1187" s="202"/>
      <c r="N1187" s="203"/>
      <c r="O1187" s="203"/>
      <c r="P1187" s="203"/>
      <c r="Q1187" s="203"/>
      <c r="R1187" s="203"/>
      <c r="S1187" s="203"/>
      <c r="T1187" s="204"/>
      <c r="AT1187" s="198" t="s">
        <v>156</v>
      </c>
      <c r="AU1187" s="198" t="s">
        <v>82</v>
      </c>
      <c r="AV1187" s="12" t="s">
        <v>82</v>
      </c>
      <c r="AW1187" s="12" t="s">
        <v>35</v>
      </c>
      <c r="AX1187" s="12" t="s">
        <v>72</v>
      </c>
      <c r="AY1187" s="198" t="s">
        <v>144</v>
      </c>
    </row>
    <row r="1188" spans="2:65" s="13" customFormat="1">
      <c r="B1188" s="205"/>
      <c r="D1188" s="186" t="s">
        <v>156</v>
      </c>
      <c r="E1188" s="206" t="s">
        <v>5</v>
      </c>
      <c r="F1188" s="207" t="s">
        <v>160</v>
      </c>
      <c r="H1188" s="208">
        <v>52.12</v>
      </c>
      <c r="I1188" s="209"/>
      <c r="L1188" s="205"/>
      <c r="M1188" s="210"/>
      <c r="N1188" s="211"/>
      <c r="O1188" s="211"/>
      <c r="P1188" s="211"/>
      <c r="Q1188" s="211"/>
      <c r="R1188" s="211"/>
      <c r="S1188" s="211"/>
      <c r="T1188" s="212"/>
      <c r="AT1188" s="206" t="s">
        <v>156</v>
      </c>
      <c r="AU1188" s="206" t="s">
        <v>82</v>
      </c>
      <c r="AV1188" s="13" t="s">
        <v>152</v>
      </c>
      <c r="AW1188" s="13" t="s">
        <v>35</v>
      </c>
      <c r="AX1188" s="13" t="s">
        <v>80</v>
      </c>
      <c r="AY1188" s="206" t="s">
        <v>144</v>
      </c>
    </row>
    <row r="1189" spans="2:65" s="1" customFormat="1" ht="16.5" customHeight="1">
      <c r="B1189" s="173"/>
      <c r="C1189" s="213" t="s">
        <v>964</v>
      </c>
      <c r="D1189" s="213" t="s">
        <v>212</v>
      </c>
      <c r="E1189" s="214" t="s">
        <v>965</v>
      </c>
      <c r="F1189" s="215" t="s">
        <v>966</v>
      </c>
      <c r="G1189" s="216" t="s">
        <v>184</v>
      </c>
      <c r="H1189" s="217">
        <v>57.332000000000001</v>
      </c>
      <c r="I1189" s="218"/>
      <c r="J1189" s="219">
        <f>ROUND(I1189*H1189,2)</f>
        <v>0</v>
      </c>
      <c r="K1189" s="215" t="s">
        <v>151</v>
      </c>
      <c r="L1189" s="220"/>
      <c r="M1189" s="221" t="s">
        <v>5</v>
      </c>
      <c r="N1189" s="222" t="s">
        <v>43</v>
      </c>
      <c r="O1189" s="42"/>
      <c r="P1189" s="183">
        <f>O1189*H1189</f>
        <v>0</v>
      </c>
      <c r="Q1189" s="183">
        <v>1.26E-2</v>
      </c>
      <c r="R1189" s="183">
        <f>Q1189*H1189</f>
        <v>0.7223832</v>
      </c>
      <c r="S1189" s="183">
        <v>0</v>
      </c>
      <c r="T1189" s="184">
        <f>S1189*H1189</f>
        <v>0</v>
      </c>
      <c r="AR1189" s="24" t="s">
        <v>415</v>
      </c>
      <c r="AT1189" s="24" t="s">
        <v>212</v>
      </c>
      <c r="AU1189" s="24" t="s">
        <v>82</v>
      </c>
      <c r="AY1189" s="24" t="s">
        <v>144</v>
      </c>
      <c r="BE1189" s="185">
        <f>IF(N1189="základní",J1189,0)</f>
        <v>0</v>
      </c>
      <c r="BF1189" s="185">
        <f>IF(N1189="snížená",J1189,0)</f>
        <v>0</v>
      </c>
      <c r="BG1189" s="185">
        <f>IF(N1189="zákl. přenesená",J1189,0)</f>
        <v>0</v>
      </c>
      <c r="BH1189" s="185">
        <f>IF(N1189="sníž. přenesená",J1189,0)</f>
        <v>0</v>
      </c>
      <c r="BI1189" s="185">
        <f>IF(N1189="nulová",J1189,0)</f>
        <v>0</v>
      </c>
      <c r="BJ1189" s="24" t="s">
        <v>80</v>
      </c>
      <c r="BK1189" s="185">
        <f>ROUND(I1189*H1189,2)</f>
        <v>0</v>
      </c>
      <c r="BL1189" s="24" t="s">
        <v>278</v>
      </c>
      <c r="BM1189" s="24" t="s">
        <v>967</v>
      </c>
    </row>
    <row r="1190" spans="2:65" s="12" customFormat="1">
      <c r="B1190" s="197"/>
      <c r="D1190" s="186" t="s">
        <v>156</v>
      </c>
      <c r="F1190" s="199" t="s">
        <v>968</v>
      </c>
      <c r="H1190" s="200">
        <v>57.332000000000001</v>
      </c>
      <c r="I1190" s="201"/>
      <c r="L1190" s="197"/>
      <c r="M1190" s="202"/>
      <c r="N1190" s="203"/>
      <c r="O1190" s="203"/>
      <c r="P1190" s="203"/>
      <c r="Q1190" s="203"/>
      <c r="R1190" s="203"/>
      <c r="S1190" s="203"/>
      <c r="T1190" s="204"/>
      <c r="AT1190" s="198" t="s">
        <v>156</v>
      </c>
      <c r="AU1190" s="198" t="s">
        <v>82</v>
      </c>
      <c r="AV1190" s="12" t="s">
        <v>82</v>
      </c>
      <c r="AW1190" s="12" t="s">
        <v>6</v>
      </c>
      <c r="AX1190" s="12" t="s">
        <v>80</v>
      </c>
      <c r="AY1190" s="198" t="s">
        <v>144</v>
      </c>
    </row>
    <row r="1191" spans="2:65" s="1" customFormat="1" ht="25.5" customHeight="1">
      <c r="B1191" s="173"/>
      <c r="C1191" s="174" t="s">
        <v>969</v>
      </c>
      <c r="D1191" s="174" t="s">
        <v>147</v>
      </c>
      <c r="E1191" s="175" t="s">
        <v>970</v>
      </c>
      <c r="F1191" s="176" t="s">
        <v>971</v>
      </c>
      <c r="G1191" s="177" t="s">
        <v>184</v>
      </c>
      <c r="H1191" s="178">
        <v>52.12</v>
      </c>
      <c r="I1191" s="179"/>
      <c r="J1191" s="180">
        <f>ROUND(I1191*H1191,2)</f>
        <v>0</v>
      </c>
      <c r="K1191" s="176" t="s">
        <v>151</v>
      </c>
      <c r="L1191" s="41"/>
      <c r="M1191" s="181" t="s">
        <v>5</v>
      </c>
      <c r="N1191" s="182" t="s">
        <v>43</v>
      </c>
      <c r="O1191" s="42"/>
      <c r="P1191" s="183">
        <f>O1191*H1191</f>
        <v>0</v>
      </c>
      <c r="Q1191" s="183">
        <v>0</v>
      </c>
      <c r="R1191" s="183">
        <f>Q1191*H1191</f>
        <v>0</v>
      </c>
      <c r="S1191" s="183">
        <v>0</v>
      </c>
      <c r="T1191" s="184">
        <f>S1191*H1191</f>
        <v>0</v>
      </c>
      <c r="AR1191" s="24" t="s">
        <v>278</v>
      </c>
      <c r="AT1191" s="24" t="s">
        <v>147</v>
      </c>
      <c r="AU1191" s="24" t="s">
        <v>82</v>
      </c>
      <c r="AY1191" s="24" t="s">
        <v>144</v>
      </c>
      <c r="BE1191" s="185">
        <f>IF(N1191="základní",J1191,0)</f>
        <v>0</v>
      </c>
      <c r="BF1191" s="185">
        <f>IF(N1191="snížená",J1191,0)</f>
        <v>0</v>
      </c>
      <c r="BG1191" s="185">
        <f>IF(N1191="zákl. přenesená",J1191,0)</f>
        <v>0</v>
      </c>
      <c r="BH1191" s="185">
        <f>IF(N1191="sníž. přenesená",J1191,0)</f>
        <v>0</v>
      </c>
      <c r="BI1191" s="185">
        <f>IF(N1191="nulová",J1191,0)</f>
        <v>0</v>
      </c>
      <c r="BJ1191" s="24" t="s">
        <v>80</v>
      </c>
      <c r="BK1191" s="185">
        <f>ROUND(I1191*H1191,2)</f>
        <v>0</v>
      </c>
      <c r="BL1191" s="24" t="s">
        <v>278</v>
      </c>
      <c r="BM1191" s="24" t="s">
        <v>972</v>
      </c>
    </row>
    <row r="1192" spans="2:65" s="11" customFormat="1">
      <c r="B1192" s="190"/>
      <c r="D1192" s="186" t="s">
        <v>156</v>
      </c>
      <c r="E1192" s="191" t="s">
        <v>5</v>
      </c>
      <c r="F1192" s="192" t="s">
        <v>973</v>
      </c>
      <c r="H1192" s="191" t="s">
        <v>5</v>
      </c>
      <c r="I1192" s="193"/>
      <c r="L1192" s="190"/>
      <c r="M1192" s="194"/>
      <c r="N1192" s="195"/>
      <c r="O1192" s="195"/>
      <c r="P1192" s="195"/>
      <c r="Q1192" s="195"/>
      <c r="R1192" s="195"/>
      <c r="S1192" s="195"/>
      <c r="T1192" s="196"/>
      <c r="AT1192" s="191" t="s">
        <v>156</v>
      </c>
      <c r="AU1192" s="191" t="s">
        <v>82</v>
      </c>
      <c r="AV1192" s="11" t="s">
        <v>80</v>
      </c>
      <c r="AW1192" s="11" t="s">
        <v>35</v>
      </c>
      <c r="AX1192" s="11" t="s">
        <v>72</v>
      </c>
      <c r="AY1192" s="191" t="s">
        <v>144</v>
      </c>
    </row>
    <row r="1193" spans="2:65" s="12" customFormat="1">
      <c r="B1193" s="197"/>
      <c r="D1193" s="186" t="s">
        <v>156</v>
      </c>
      <c r="E1193" s="198" t="s">
        <v>5</v>
      </c>
      <c r="F1193" s="199" t="s">
        <v>974</v>
      </c>
      <c r="H1193" s="200">
        <v>52.12</v>
      </c>
      <c r="I1193" s="201"/>
      <c r="L1193" s="197"/>
      <c r="M1193" s="202"/>
      <c r="N1193" s="203"/>
      <c r="O1193" s="203"/>
      <c r="P1193" s="203"/>
      <c r="Q1193" s="203"/>
      <c r="R1193" s="203"/>
      <c r="S1193" s="203"/>
      <c r="T1193" s="204"/>
      <c r="AT1193" s="198" t="s">
        <v>156</v>
      </c>
      <c r="AU1193" s="198" t="s">
        <v>82</v>
      </c>
      <c r="AV1193" s="12" t="s">
        <v>82</v>
      </c>
      <c r="AW1193" s="12" t="s">
        <v>35</v>
      </c>
      <c r="AX1193" s="12" t="s">
        <v>72</v>
      </c>
      <c r="AY1193" s="198" t="s">
        <v>144</v>
      </c>
    </row>
    <row r="1194" spans="2:65" s="13" customFormat="1">
      <c r="B1194" s="205"/>
      <c r="D1194" s="186" t="s">
        <v>156</v>
      </c>
      <c r="E1194" s="206" t="s">
        <v>5</v>
      </c>
      <c r="F1194" s="207" t="s">
        <v>160</v>
      </c>
      <c r="H1194" s="208">
        <v>52.12</v>
      </c>
      <c r="I1194" s="209"/>
      <c r="L1194" s="205"/>
      <c r="M1194" s="210"/>
      <c r="N1194" s="211"/>
      <c r="O1194" s="211"/>
      <c r="P1194" s="211"/>
      <c r="Q1194" s="211"/>
      <c r="R1194" s="211"/>
      <c r="S1194" s="211"/>
      <c r="T1194" s="212"/>
      <c r="AT1194" s="206" t="s">
        <v>156</v>
      </c>
      <c r="AU1194" s="206" t="s">
        <v>82</v>
      </c>
      <c r="AV1194" s="13" t="s">
        <v>152</v>
      </c>
      <c r="AW1194" s="13" t="s">
        <v>35</v>
      </c>
      <c r="AX1194" s="13" t="s">
        <v>80</v>
      </c>
      <c r="AY1194" s="206" t="s">
        <v>144</v>
      </c>
    </row>
    <row r="1195" spans="2:65" s="1" customFormat="1" ht="25.5" customHeight="1">
      <c r="B1195" s="173"/>
      <c r="C1195" s="174" t="s">
        <v>975</v>
      </c>
      <c r="D1195" s="174" t="s">
        <v>147</v>
      </c>
      <c r="E1195" s="175" t="s">
        <v>976</v>
      </c>
      <c r="F1195" s="176" t="s">
        <v>977</v>
      </c>
      <c r="G1195" s="177" t="s">
        <v>184</v>
      </c>
      <c r="H1195" s="178">
        <v>52.12</v>
      </c>
      <c r="I1195" s="179"/>
      <c r="J1195" s="180">
        <f>ROUND(I1195*H1195,2)</f>
        <v>0</v>
      </c>
      <c r="K1195" s="176" t="s">
        <v>151</v>
      </c>
      <c r="L1195" s="41"/>
      <c r="M1195" s="181" t="s">
        <v>5</v>
      </c>
      <c r="N1195" s="182" t="s">
        <v>43</v>
      </c>
      <c r="O1195" s="42"/>
      <c r="P1195" s="183">
        <f>O1195*H1195</f>
        <v>0</v>
      </c>
      <c r="Q1195" s="183">
        <v>0</v>
      </c>
      <c r="R1195" s="183">
        <f>Q1195*H1195</f>
        <v>0</v>
      </c>
      <c r="S1195" s="183">
        <v>0</v>
      </c>
      <c r="T1195" s="184">
        <f>S1195*H1195</f>
        <v>0</v>
      </c>
      <c r="AR1195" s="24" t="s">
        <v>278</v>
      </c>
      <c r="AT1195" s="24" t="s">
        <v>147</v>
      </c>
      <c r="AU1195" s="24" t="s">
        <v>82</v>
      </c>
      <c r="AY1195" s="24" t="s">
        <v>144</v>
      </c>
      <c r="BE1195" s="185">
        <f>IF(N1195="základní",J1195,0)</f>
        <v>0</v>
      </c>
      <c r="BF1195" s="185">
        <f>IF(N1195="snížená",J1195,0)</f>
        <v>0</v>
      </c>
      <c r="BG1195" s="185">
        <f>IF(N1195="zákl. přenesená",J1195,0)</f>
        <v>0</v>
      </c>
      <c r="BH1195" s="185">
        <f>IF(N1195="sníž. přenesená",J1195,0)</f>
        <v>0</v>
      </c>
      <c r="BI1195" s="185">
        <f>IF(N1195="nulová",J1195,0)</f>
        <v>0</v>
      </c>
      <c r="BJ1195" s="24" t="s">
        <v>80</v>
      </c>
      <c r="BK1195" s="185">
        <f>ROUND(I1195*H1195,2)</f>
        <v>0</v>
      </c>
      <c r="BL1195" s="24" t="s">
        <v>278</v>
      </c>
      <c r="BM1195" s="24" t="s">
        <v>978</v>
      </c>
    </row>
    <row r="1196" spans="2:65" s="11" customFormat="1">
      <c r="B1196" s="190"/>
      <c r="D1196" s="186" t="s">
        <v>156</v>
      </c>
      <c r="E1196" s="191" t="s">
        <v>5</v>
      </c>
      <c r="F1196" s="192" t="s">
        <v>973</v>
      </c>
      <c r="H1196" s="191" t="s">
        <v>5</v>
      </c>
      <c r="I1196" s="193"/>
      <c r="L1196" s="190"/>
      <c r="M1196" s="194"/>
      <c r="N1196" s="195"/>
      <c r="O1196" s="195"/>
      <c r="P1196" s="195"/>
      <c r="Q1196" s="195"/>
      <c r="R1196" s="195"/>
      <c r="S1196" s="195"/>
      <c r="T1196" s="196"/>
      <c r="AT1196" s="191" t="s">
        <v>156</v>
      </c>
      <c r="AU1196" s="191" t="s">
        <v>82</v>
      </c>
      <c r="AV1196" s="11" t="s">
        <v>80</v>
      </c>
      <c r="AW1196" s="11" t="s">
        <v>35</v>
      </c>
      <c r="AX1196" s="11" t="s">
        <v>72</v>
      </c>
      <c r="AY1196" s="191" t="s">
        <v>144</v>
      </c>
    </row>
    <row r="1197" spans="2:65" s="12" customFormat="1">
      <c r="B1197" s="197"/>
      <c r="D1197" s="186" t="s">
        <v>156</v>
      </c>
      <c r="E1197" s="198" t="s">
        <v>5</v>
      </c>
      <c r="F1197" s="199" t="s">
        <v>974</v>
      </c>
      <c r="H1197" s="200">
        <v>52.12</v>
      </c>
      <c r="I1197" s="201"/>
      <c r="L1197" s="197"/>
      <c r="M1197" s="202"/>
      <c r="N1197" s="203"/>
      <c r="O1197" s="203"/>
      <c r="P1197" s="203"/>
      <c r="Q1197" s="203"/>
      <c r="R1197" s="203"/>
      <c r="S1197" s="203"/>
      <c r="T1197" s="204"/>
      <c r="AT1197" s="198" t="s">
        <v>156</v>
      </c>
      <c r="AU1197" s="198" t="s">
        <v>82</v>
      </c>
      <c r="AV1197" s="12" t="s">
        <v>82</v>
      </c>
      <c r="AW1197" s="12" t="s">
        <v>35</v>
      </c>
      <c r="AX1197" s="12" t="s">
        <v>72</v>
      </c>
      <c r="AY1197" s="198" t="s">
        <v>144</v>
      </c>
    </row>
    <row r="1198" spans="2:65" s="13" customFormat="1">
      <c r="B1198" s="205"/>
      <c r="D1198" s="186" t="s">
        <v>156</v>
      </c>
      <c r="E1198" s="206" t="s">
        <v>5</v>
      </c>
      <c r="F1198" s="207" t="s">
        <v>160</v>
      </c>
      <c r="H1198" s="208">
        <v>52.12</v>
      </c>
      <c r="I1198" s="209"/>
      <c r="L1198" s="205"/>
      <c r="M1198" s="210"/>
      <c r="N1198" s="211"/>
      <c r="O1198" s="211"/>
      <c r="P1198" s="211"/>
      <c r="Q1198" s="211"/>
      <c r="R1198" s="211"/>
      <c r="S1198" s="211"/>
      <c r="T1198" s="212"/>
      <c r="AT1198" s="206" t="s">
        <v>156</v>
      </c>
      <c r="AU1198" s="206" t="s">
        <v>82</v>
      </c>
      <c r="AV1198" s="13" t="s">
        <v>152</v>
      </c>
      <c r="AW1198" s="13" t="s">
        <v>35</v>
      </c>
      <c r="AX1198" s="13" t="s">
        <v>80</v>
      </c>
      <c r="AY1198" s="206" t="s">
        <v>144</v>
      </c>
    </row>
    <row r="1199" spans="2:65" s="1" customFormat="1" ht="25.5" customHeight="1">
      <c r="B1199" s="173"/>
      <c r="C1199" s="174" t="s">
        <v>979</v>
      </c>
      <c r="D1199" s="174" t="s">
        <v>147</v>
      </c>
      <c r="E1199" s="175" t="s">
        <v>980</v>
      </c>
      <c r="F1199" s="176" t="s">
        <v>981</v>
      </c>
      <c r="G1199" s="177" t="s">
        <v>292</v>
      </c>
      <c r="H1199" s="178">
        <v>4</v>
      </c>
      <c r="I1199" s="179"/>
      <c r="J1199" s="180">
        <f>ROUND(I1199*H1199,2)</f>
        <v>0</v>
      </c>
      <c r="K1199" s="176" t="s">
        <v>151</v>
      </c>
      <c r="L1199" s="41"/>
      <c r="M1199" s="181" t="s">
        <v>5</v>
      </c>
      <c r="N1199" s="182" t="s">
        <v>43</v>
      </c>
      <c r="O1199" s="42"/>
      <c r="P1199" s="183">
        <f>O1199*H1199</f>
        <v>0</v>
      </c>
      <c r="Q1199" s="183">
        <v>2.5999999999999998E-4</v>
      </c>
      <c r="R1199" s="183">
        <f>Q1199*H1199</f>
        <v>1.0399999999999999E-3</v>
      </c>
      <c r="S1199" s="183">
        <v>0</v>
      </c>
      <c r="T1199" s="184">
        <f>S1199*H1199</f>
        <v>0</v>
      </c>
      <c r="AR1199" s="24" t="s">
        <v>278</v>
      </c>
      <c r="AT1199" s="24" t="s">
        <v>147</v>
      </c>
      <c r="AU1199" s="24" t="s">
        <v>82</v>
      </c>
      <c r="AY1199" s="24" t="s">
        <v>144</v>
      </c>
      <c r="BE1199" s="185">
        <f>IF(N1199="základní",J1199,0)</f>
        <v>0</v>
      </c>
      <c r="BF1199" s="185">
        <f>IF(N1199="snížená",J1199,0)</f>
        <v>0</v>
      </c>
      <c r="BG1199" s="185">
        <f>IF(N1199="zákl. přenesená",J1199,0)</f>
        <v>0</v>
      </c>
      <c r="BH1199" s="185">
        <f>IF(N1199="sníž. přenesená",J1199,0)</f>
        <v>0</v>
      </c>
      <c r="BI1199" s="185">
        <f>IF(N1199="nulová",J1199,0)</f>
        <v>0</v>
      </c>
      <c r="BJ1199" s="24" t="s">
        <v>80</v>
      </c>
      <c r="BK1199" s="185">
        <f>ROUND(I1199*H1199,2)</f>
        <v>0</v>
      </c>
      <c r="BL1199" s="24" t="s">
        <v>278</v>
      </c>
      <c r="BM1199" s="24" t="s">
        <v>982</v>
      </c>
    </row>
    <row r="1200" spans="2:65" s="1" customFormat="1" ht="40.5">
      <c r="B1200" s="41"/>
      <c r="D1200" s="186" t="s">
        <v>154</v>
      </c>
      <c r="F1200" s="187" t="s">
        <v>983</v>
      </c>
      <c r="I1200" s="188"/>
      <c r="L1200" s="41"/>
      <c r="M1200" s="189"/>
      <c r="N1200" s="42"/>
      <c r="O1200" s="42"/>
      <c r="P1200" s="42"/>
      <c r="Q1200" s="42"/>
      <c r="R1200" s="42"/>
      <c r="S1200" s="42"/>
      <c r="T1200" s="70"/>
      <c r="AT1200" s="24" t="s">
        <v>154</v>
      </c>
      <c r="AU1200" s="24" t="s">
        <v>82</v>
      </c>
    </row>
    <row r="1201" spans="2:65" s="11" customFormat="1">
      <c r="B1201" s="190"/>
      <c r="D1201" s="186" t="s">
        <v>156</v>
      </c>
      <c r="E1201" s="191" t="s">
        <v>5</v>
      </c>
      <c r="F1201" s="192" t="s">
        <v>157</v>
      </c>
      <c r="H1201" s="191" t="s">
        <v>5</v>
      </c>
      <c r="I1201" s="193"/>
      <c r="L1201" s="190"/>
      <c r="M1201" s="194"/>
      <c r="N1201" s="195"/>
      <c r="O1201" s="195"/>
      <c r="P1201" s="195"/>
      <c r="Q1201" s="195"/>
      <c r="R1201" s="195"/>
      <c r="S1201" s="195"/>
      <c r="T1201" s="196"/>
      <c r="AT1201" s="191" t="s">
        <v>156</v>
      </c>
      <c r="AU1201" s="191" t="s">
        <v>82</v>
      </c>
      <c r="AV1201" s="11" t="s">
        <v>80</v>
      </c>
      <c r="AW1201" s="11" t="s">
        <v>35</v>
      </c>
      <c r="AX1201" s="11" t="s">
        <v>72</v>
      </c>
      <c r="AY1201" s="191" t="s">
        <v>144</v>
      </c>
    </row>
    <row r="1202" spans="2:65" s="11" customFormat="1">
      <c r="B1202" s="190"/>
      <c r="D1202" s="186" t="s">
        <v>156</v>
      </c>
      <c r="E1202" s="191" t="s">
        <v>5</v>
      </c>
      <c r="F1202" s="192" t="s">
        <v>158</v>
      </c>
      <c r="H1202" s="191" t="s">
        <v>5</v>
      </c>
      <c r="I1202" s="193"/>
      <c r="L1202" s="190"/>
      <c r="M1202" s="194"/>
      <c r="N1202" s="195"/>
      <c r="O1202" s="195"/>
      <c r="P1202" s="195"/>
      <c r="Q1202" s="195"/>
      <c r="R1202" s="195"/>
      <c r="S1202" s="195"/>
      <c r="T1202" s="196"/>
      <c r="AT1202" s="191" t="s">
        <v>156</v>
      </c>
      <c r="AU1202" s="191" t="s">
        <v>82</v>
      </c>
      <c r="AV1202" s="11" t="s">
        <v>80</v>
      </c>
      <c r="AW1202" s="11" t="s">
        <v>35</v>
      </c>
      <c r="AX1202" s="11" t="s">
        <v>72</v>
      </c>
      <c r="AY1202" s="191" t="s">
        <v>144</v>
      </c>
    </row>
    <row r="1203" spans="2:65" s="11" customFormat="1">
      <c r="B1203" s="190"/>
      <c r="D1203" s="186" t="s">
        <v>156</v>
      </c>
      <c r="E1203" s="191" t="s">
        <v>5</v>
      </c>
      <c r="F1203" s="192" t="s">
        <v>224</v>
      </c>
      <c r="H1203" s="191" t="s">
        <v>5</v>
      </c>
      <c r="I1203" s="193"/>
      <c r="L1203" s="190"/>
      <c r="M1203" s="194"/>
      <c r="N1203" s="195"/>
      <c r="O1203" s="195"/>
      <c r="P1203" s="195"/>
      <c r="Q1203" s="195"/>
      <c r="R1203" s="195"/>
      <c r="S1203" s="195"/>
      <c r="T1203" s="196"/>
      <c r="AT1203" s="191" t="s">
        <v>156</v>
      </c>
      <c r="AU1203" s="191" t="s">
        <v>82</v>
      </c>
      <c r="AV1203" s="11" t="s">
        <v>80</v>
      </c>
      <c r="AW1203" s="11" t="s">
        <v>35</v>
      </c>
      <c r="AX1203" s="11" t="s">
        <v>72</v>
      </c>
      <c r="AY1203" s="191" t="s">
        <v>144</v>
      </c>
    </row>
    <row r="1204" spans="2:65" s="11" customFormat="1">
      <c r="B1204" s="190"/>
      <c r="D1204" s="186" t="s">
        <v>156</v>
      </c>
      <c r="E1204" s="191" t="s">
        <v>5</v>
      </c>
      <c r="F1204" s="192" t="s">
        <v>420</v>
      </c>
      <c r="H1204" s="191" t="s">
        <v>5</v>
      </c>
      <c r="I1204" s="193"/>
      <c r="L1204" s="190"/>
      <c r="M1204" s="194"/>
      <c r="N1204" s="195"/>
      <c r="O1204" s="195"/>
      <c r="P1204" s="195"/>
      <c r="Q1204" s="195"/>
      <c r="R1204" s="195"/>
      <c r="S1204" s="195"/>
      <c r="T1204" s="196"/>
      <c r="AT1204" s="191" t="s">
        <v>156</v>
      </c>
      <c r="AU1204" s="191" t="s">
        <v>82</v>
      </c>
      <c r="AV1204" s="11" t="s">
        <v>80</v>
      </c>
      <c r="AW1204" s="11" t="s">
        <v>35</v>
      </c>
      <c r="AX1204" s="11" t="s">
        <v>72</v>
      </c>
      <c r="AY1204" s="191" t="s">
        <v>144</v>
      </c>
    </row>
    <row r="1205" spans="2:65" s="12" customFormat="1">
      <c r="B1205" s="197"/>
      <c r="D1205" s="186" t="s">
        <v>156</v>
      </c>
      <c r="E1205" s="198" t="s">
        <v>5</v>
      </c>
      <c r="F1205" s="199" t="s">
        <v>984</v>
      </c>
      <c r="H1205" s="200">
        <v>4</v>
      </c>
      <c r="I1205" s="201"/>
      <c r="L1205" s="197"/>
      <c r="M1205" s="202"/>
      <c r="N1205" s="203"/>
      <c r="O1205" s="203"/>
      <c r="P1205" s="203"/>
      <c r="Q1205" s="203"/>
      <c r="R1205" s="203"/>
      <c r="S1205" s="203"/>
      <c r="T1205" s="204"/>
      <c r="AT1205" s="198" t="s">
        <v>156</v>
      </c>
      <c r="AU1205" s="198" t="s">
        <v>82</v>
      </c>
      <c r="AV1205" s="12" t="s">
        <v>82</v>
      </c>
      <c r="AW1205" s="12" t="s">
        <v>35</v>
      </c>
      <c r="AX1205" s="12" t="s">
        <v>72</v>
      </c>
      <c r="AY1205" s="198" t="s">
        <v>144</v>
      </c>
    </row>
    <row r="1206" spans="2:65" s="13" customFormat="1">
      <c r="B1206" s="205"/>
      <c r="D1206" s="186" t="s">
        <v>156</v>
      </c>
      <c r="E1206" s="206" t="s">
        <v>5</v>
      </c>
      <c r="F1206" s="207" t="s">
        <v>160</v>
      </c>
      <c r="H1206" s="208">
        <v>4</v>
      </c>
      <c r="I1206" s="209"/>
      <c r="L1206" s="205"/>
      <c r="M1206" s="210"/>
      <c r="N1206" s="211"/>
      <c r="O1206" s="211"/>
      <c r="P1206" s="211"/>
      <c r="Q1206" s="211"/>
      <c r="R1206" s="211"/>
      <c r="S1206" s="211"/>
      <c r="T1206" s="212"/>
      <c r="AT1206" s="206" t="s">
        <v>156</v>
      </c>
      <c r="AU1206" s="206" t="s">
        <v>82</v>
      </c>
      <c r="AV1206" s="13" t="s">
        <v>152</v>
      </c>
      <c r="AW1206" s="13" t="s">
        <v>35</v>
      </c>
      <c r="AX1206" s="13" t="s">
        <v>80</v>
      </c>
      <c r="AY1206" s="206" t="s">
        <v>144</v>
      </c>
    </row>
    <row r="1207" spans="2:65" s="1" customFormat="1" ht="16.5" customHeight="1">
      <c r="B1207" s="173"/>
      <c r="C1207" s="174" t="s">
        <v>985</v>
      </c>
      <c r="D1207" s="174" t="s">
        <v>147</v>
      </c>
      <c r="E1207" s="175" t="s">
        <v>986</v>
      </c>
      <c r="F1207" s="176" t="s">
        <v>987</v>
      </c>
      <c r="G1207" s="177" t="s">
        <v>184</v>
      </c>
      <c r="H1207" s="178">
        <v>52.12</v>
      </c>
      <c r="I1207" s="179"/>
      <c r="J1207" s="180">
        <f>ROUND(I1207*H1207,2)</f>
        <v>0</v>
      </c>
      <c r="K1207" s="176" t="s">
        <v>151</v>
      </c>
      <c r="L1207" s="41"/>
      <c r="M1207" s="181" t="s">
        <v>5</v>
      </c>
      <c r="N1207" s="182" t="s">
        <v>43</v>
      </c>
      <c r="O1207" s="42"/>
      <c r="P1207" s="183">
        <f>O1207*H1207</f>
        <v>0</v>
      </c>
      <c r="Q1207" s="183">
        <v>2.9999999999999997E-4</v>
      </c>
      <c r="R1207" s="183">
        <f>Q1207*H1207</f>
        <v>1.5635999999999997E-2</v>
      </c>
      <c r="S1207" s="183">
        <v>0</v>
      </c>
      <c r="T1207" s="184">
        <f>S1207*H1207</f>
        <v>0</v>
      </c>
      <c r="AR1207" s="24" t="s">
        <v>278</v>
      </c>
      <c r="AT1207" s="24" t="s">
        <v>147</v>
      </c>
      <c r="AU1207" s="24" t="s">
        <v>82</v>
      </c>
      <c r="AY1207" s="24" t="s">
        <v>144</v>
      </c>
      <c r="BE1207" s="185">
        <f>IF(N1207="základní",J1207,0)</f>
        <v>0</v>
      </c>
      <c r="BF1207" s="185">
        <f>IF(N1207="snížená",J1207,0)</f>
        <v>0</v>
      </c>
      <c r="BG1207" s="185">
        <f>IF(N1207="zákl. přenesená",J1207,0)</f>
        <v>0</v>
      </c>
      <c r="BH1207" s="185">
        <f>IF(N1207="sníž. přenesená",J1207,0)</f>
        <v>0</v>
      </c>
      <c r="BI1207" s="185">
        <f>IF(N1207="nulová",J1207,0)</f>
        <v>0</v>
      </c>
      <c r="BJ1207" s="24" t="s">
        <v>80</v>
      </c>
      <c r="BK1207" s="185">
        <f>ROUND(I1207*H1207,2)</f>
        <v>0</v>
      </c>
      <c r="BL1207" s="24" t="s">
        <v>278</v>
      </c>
      <c r="BM1207" s="24" t="s">
        <v>988</v>
      </c>
    </row>
    <row r="1208" spans="2:65" s="1" customFormat="1" ht="40.5">
      <c r="B1208" s="41"/>
      <c r="D1208" s="186" t="s">
        <v>154</v>
      </c>
      <c r="F1208" s="187" t="s">
        <v>983</v>
      </c>
      <c r="I1208" s="188"/>
      <c r="L1208" s="41"/>
      <c r="M1208" s="189"/>
      <c r="N1208" s="42"/>
      <c r="O1208" s="42"/>
      <c r="P1208" s="42"/>
      <c r="Q1208" s="42"/>
      <c r="R1208" s="42"/>
      <c r="S1208" s="42"/>
      <c r="T1208" s="70"/>
      <c r="AT1208" s="24" t="s">
        <v>154</v>
      </c>
      <c r="AU1208" s="24" t="s">
        <v>82</v>
      </c>
    </row>
    <row r="1209" spans="2:65" s="11" customFormat="1">
      <c r="B1209" s="190"/>
      <c r="D1209" s="186" t="s">
        <v>156</v>
      </c>
      <c r="E1209" s="191" t="s">
        <v>5</v>
      </c>
      <c r="F1209" s="192" t="s">
        <v>973</v>
      </c>
      <c r="H1209" s="191" t="s">
        <v>5</v>
      </c>
      <c r="I1209" s="193"/>
      <c r="L1209" s="190"/>
      <c r="M1209" s="194"/>
      <c r="N1209" s="195"/>
      <c r="O1209" s="195"/>
      <c r="P1209" s="195"/>
      <c r="Q1209" s="195"/>
      <c r="R1209" s="195"/>
      <c r="S1209" s="195"/>
      <c r="T1209" s="196"/>
      <c r="AT1209" s="191" t="s">
        <v>156</v>
      </c>
      <c r="AU1209" s="191" t="s">
        <v>82</v>
      </c>
      <c r="AV1209" s="11" t="s">
        <v>80</v>
      </c>
      <c r="AW1209" s="11" t="s">
        <v>35</v>
      </c>
      <c r="AX1209" s="11" t="s">
        <v>72</v>
      </c>
      <c r="AY1209" s="191" t="s">
        <v>144</v>
      </c>
    </row>
    <row r="1210" spans="2:65" s="12" customFormat="1">
      <c r="B1210" s="197"/>
      <c r="D1210" s="186" t="s">
        <v>156</v>
      </c>
      <c r="E1210" s="198" t="s">
        <v>5</v>
      </c>
      <c r="F1210" s="199" t="s">
        <v>974</v>
      </c>
      <c r="H1210" s="200">
        <v>52.12</v>
      </c>
      <c r="I1210" s="201"/>
      <c r="L1210" s="197"/>
      <c r="M1210" s="202"/>
      <c r="N1210" s="203"/>
      <c r="O1210" s="203"/>
      <c r="P1210" s="203"/>
      <c r="Q1210" s="203"/>
      <c r="R1210" s="203"/>
      <c r="S1210" s="203"/>
      <c r="T1210" s="204"/>
      <c r="AT1210" s="198" t="s">
        <v>156</v>
      </c>
      <c r="AU1210" s="198" t="s">
        <v>82</v>
      </c>
      <c r="AV1210" s="12" t="s">
        <v>82</v>
      </c>
      <c r="AW1210" s="12" t="s">
        <v>35</v>
      </c>
      <c r="AX1210" s="12" t="s">
        <v>72</v>
      </c>
      <c r="AY1210" s="198" t="s">
        <v>144</v>
      </c>
    </row>
    <row r="1211" spans="2:65" s="13" customFormat="1">
      <c r="B1211" s="205"/>
      <c r="D1211" s="186" t="s">
        <v>156</v>
      </c>
      <c r="E1211" s="206" t="s">
        <v>5</v>
      </c>
      <c r="F1211" s="207" t="s">
        <v>160</v>
      </c>
      <c r="H1211" s="208">
        <v>52.12</v>
      </c>
      <c r="I1211" s="209"/>
      <c r="L1211" s="205"/>
      <c r="M1211" s="210"/>
      <c r="N1211" s="211"/>
      <c r="O1211" s="211"/>
      <c r="P1211" s="211"/>
      <c r="Q1211" s="211"/>
      <c r="R1211" s="211"/>
      <c r="S1211" s="211"/>
      <c r="T1211" s="212"/>
      <c r="AT1211" s="206" t="s">
        <v>156</v>
      </c>
      <c r="AU1211" s="206" t="s">
        <v>82</v>
      </c>
      <c r="AV1211" s="13" t="s">
        <v>152</v>
      </c>
      <c r="AW1211" s="13" t="s">
        <v>35</v>
      </c>
      <c r="AX1211" s="13" t="s">
        <v>80</v>
      </c>
      <c r="AY1211" s="206" t="s">
        <v>144</v>
      </c>
    </row>
    <row r="1212" spans="2:65" s="1" customFormat="1" ht="38.25" customHeight="1">
      <c r="B1212" s="173"/>
      <c r="C1212" s="174" t="s">
        <v>989</v>
      </c>
      <c r="D1212" s="174" t="s">
        <v>147</v>
      </c>
      <c r="E1212" s="175" t="s">
        <v>990</v>
      </c>
      <c r="F1212" s="176" t="s">
        <v>991</v>
      </c>
      <c r="G1212" s="177" t="s">
        <v>199</v>
      </c>
      <c r="H1212" s="178">
        <v>0.89500000000000002</v>
      </c>
      <c r="I1212" s="179"/>
      <c r="J1212" s="180">
        <f>ROUND(I1212*H1212,2)</f>
        <v>0</v>
      </c>
      <c r="K1212" s="176" t="s">
        <v>151</v>
      </c>
      <c r="L1212" s="41"/>
      <c r="M1212" s="181" t="s">
        <v>5</v>
      </c>
      <c r="N1212" s="182" t="s">
        <v>43</v>
      </c>
      <c r="O1212" s="42"/>
      <c r="P1212" s="183">
        <f>O1212*H1212</f>
        <v>0</v>
      </c>
      <c r="Q1212" s="183">
        <v>0</v>
      </c>
      <c r="R1212" s="183">
        <f>Q1212*H1212</f>
        <v>0</v>
      </c>
      <c r="S1212" s="183">
        <v>0</v>
      </c>
      <c r="T1212" s="184">
        <f>S1212*H1212</f>
        <v>0</v>
      </c>
      <c r="AR1212" s="24" t="s">
        <v>278</v>
      </c>
      <c r="AT1212" s="24" t="s">
        <v>147</v>
      </c>
      <c r="AU1212" s="24" t="s">
        <v>82</v>
      </c>
      <c r="AY1212" s="24" t="s">
        <v>144</v>
      </c>
      <c r="BE1212" s="185">
        <f>IF(N1212="základní",J1212,0)</f>
        <v>0</v>
      </c>
      <c r="BF1212" s="185">
        <f>IF(N1212="snížená",J1212,0)</f>
        <v>0</v>
      </c>
      <c r="BG1212" s="185">
        <f>IF(N1212="zákl. přenesená",J1212,0)</f>
        <v>0</v>
      </c>
      <c r="BH1212" s="185">
        <f>IF(N1212="sníž. přenesená",J1212,0)</f>
        <v>0</v>
      </c>
      <c r="BI1212" s="185">
        <f>IF(N1212="nulová",J1212,0)</f>
        <v>0</v>
      </c>
      <c r="BJ1212" s="24" t="s">
        <v>80</v>
      </c>
      <c r="BK1212" s="185">
        <f>ROUND(I1212*H1212,2)</f>
        <v>0</v>
      </c>
      <c r="BL1212" s="24" t="s">
        <v>278</v>
      </c>
      <c r="BM1212" s="24" t="s">
        <v>992</v>
      </c>
    </row>
    <row r="1213" spans="2:65" s="1" customFormat="1" ht="121.5">
      <c r="B1213" s="41"/>
      <c r="D1213" s="186" t="s">
        <v>154</v>
      </c>
      <c r="F1213" s="187" t="s">
        <v>574</v>
      </c>
      <c r="I1213" s="188"/>
      <c r="L1213" s="41"/>
      <c r="M1213" s="189"/>
      <c r="N1213" s="42"/>
      <c r="O1213" s="42"/>
      <c r="P1213" s="42"/>
      <c r="Q1213" s="42"/>
      <c r="R1213" s="42"/>
      <c r="S1213" s="42"/>
      <c r="T1213" s="70"/>
      <c r="AT1213" s="24" t="s">
        <v>154</v>
      </c>
      <c r="AU1213" s="24" t="s">
        <v>82</v>
      </c>
    </row>
    <row r="1214" spans="2:65" s="1" customFormat="1" ht="38.25" customHeight="1">
      <c r="B1214" s="173"/>
      <c r="C1214" s="174" t="s">
        <v>993</v>
      </c>
      <c r="D1214" s="174" t="s">
        <v>147</v>
      </c>
      <c r="E1214" s="175" t="s">
        <v>994</v>
      </c>
      <c r="F1214" s="176" t="s">
        <v>995</v>
      </c>
      <c r="G1214" s="177" t="s">
        <v>199</v>
      </c>
      <c r="H1214" s="178">
        <v>0.89500000000000002</v>
      </c>
      <c r="I1214" s="179"/>
      <c r="J1214" s="180">
        <f>ROUND(I1214*H1214,2)</f>
        <v>0</v>
      </c>
      <c r="K1214" s="176" t="s">
        <v>151</v>
      </c>
      <c r="L1214" s="41"/>
      <c r="M1214" s="181" t="s">
        <v>5</v>
      </c>
      <c r="N1214" s="182" t="s">
        <v>43</v>
      </c>
      <c r="O1214" s="42"/>
      <c r="P1214" s="183">
        <f>O1214*H1214</f>
        <v>0</v>
      </c>
      <c r="Q1214" s="183">
        <v>0</v>
      </c>
      <c r="R1214" s="183">
        <f>Q1214*H1214</f>
        <v>0</v>
      </c>
      <c r="S1214" s="183">
        <v>0</v>
      </c>
      <c r="T1214" s="184">
        <f>S1214*H1214</f>
        <v>0</v>
      </c>
      <c r="AR1214" s="24" t="s">
        <v>278</v>
      </c>
      <c r="AT1214" s="24" t="s">
        <v>147</v>
      </c>
      <c r="AU1214" s="24" t="s">
        <v>82</v>
      </c>
      <c r="AY1214" s="24" t="s">
        <v>144</v>
      </c>
      <c r="BE1214" s="185">
        <f>IF(N1214="základní",J1214,0)</f>
        <v>0</v>
      </c>
      <c r="BF1214" s="185">
        <f>IF(N1214="snížená",J1214,0)</f>
        <v>0</v>
      </c>
      <c r="BG1214" s="185">
        <f>IF(N1214="zákl. přenesená",J1214,0)</f>
        <v>0</v>
      </c>
      <c r="BH1214" s="185">
        <f>IF(N1214="sníž. přenesená",J1214,0)</f>
        <v>0</v>
      </c>
      <c r="BI1214" s="185">
        <f>IF(N1214="nulová",J1214,0)</f>
        <v>0</v>
      </c>
      <c r="BJ1214" s="24" t="s">
        <v>80</v>
      </c>
      <c r="BK1214" s="185">
        <f>ROUND(I1214*H1214,2)</f>
        <v>0</v>
      </c>
      <c r="BL1214" s="24" t="s">
        <v>278</v>
      </c>
      <c r="BM1214" s="24" t="s">
        <v>996</v>
      </c>
    </row>
    <row r="1215" spans="2:65" s="1" customFormat="1" ht="121.5">
      <c r="B1215" s="41"/>
      <c r="D1215" s="186" t="s">
        <v>154</v>
      </c>
      <c r="F1215" s="187" t="s">
        <v>574</v>
      </c>
      <c r="I1215" s="188"/>
      <c r="L1215" s="41"/>
      <c r="M1215" s="189"/>
      <c r="N1215" s="42"/>
      <c r="O1215" s="42"/>
      <c r="P1215" s="42"/>
      <c r="Q1215" s="42"/>
      <c r="R1215" s="42"/>
      <c r="S1215" s="42"/>
      <c r="T1215" s="70"/>
      <c r="AT1215" s="24" t="s">
        <v>154</v>
      </c>
      <c r="AU1215" s="24" t="s">
        <v>82</v>
      </c>
    </row>
    <row r="1216" spans="2:65" s="10" customFormat="1" ht="29.85" customHeight="1">
      <c r="B1216" s="160"/>
      <c r="D1216" s="161" t="s">
        <v>71</v>
      </c>
      <c r="E1216" s="171" t="s">
        <v>997</v>
      </c>
      <c r="F1216" s="171" t="s">
        <v>998</v>
      </c>
      <c r="I1216" s="163"/>
      <c r="J1216" s="172">
        <f>BK1216</f>
        <v>0</v>
      </c>
      <c r="L1216" s="160"/>
      <c r="M1216" s="165"/>
      <c r="N1216" s="166"/>
      <c r="O1216" s="166"/>
      <c r="P1216" s="167">
        <f>SUM(P1217:P1244)</f>
        <v>0</v>
      </c>
      <c r="Q1216" s="166"/>
      <c r="R1216" s="167">
        <f>SUM(R1217:R1244)</f>
        <v>7.98455E-2</v>
      </c>
      <c r="S1216" s="166"/>
      <c r="T1216" s="168">
        <f>SUM(T1217:T1244)</f>
        <v>0</v>
      </c>
      <c r="AR1216" s="161" t="s">
        <v>82</v>
      </c>
      <c r="AT1216" s="169" t="s">
        <v>71</v>
      </c>
      <c r="AU1216" s="169" t="s">
        <v>80</v>
      </c>
      <c r="AY1216" s="161" t="s">
        <v>144</v>
      </c>
      <c r="BK1216" s="170">
        <f>SUM(BK1217:BK1244)</f>
        <v>0</v>
      </c>
    </row>
    <row r="1217" spans="2:65" s="1" customFormat="1" ht="25.5" customHeight="1">
      <c r="B1217" s="173"/>
      <c r="C1217" s="174" t="s">
        <v>999</v>
      </c>
      <c r="D1217" s="174" t="s">
        <v>147</v>
      </c>
      <c r="E1217" s="175" t="s">
        <v>1000</v>
      </c>
      <c r="F1217" s="176" t="s">
        <v>1001</v>
      </c>
      <c r="G1217" s="177" t="s">
        <v>184</v>
      </c>
      <c r="H1217" s="178">
        <v>570.32500000000005</v>
      </c>
      <c r="I1217" s="179"/>
      <c r="J1217" s="180">
        <f>ROUND(I1217*H1217,2)</f>
        <v>0</v>
      </c>
      <c r="K1217" s="176" t="s">
        <v>151</v>
      </c>
      <c r="L1217" s="41"/>
      <c r="M1217" s="181" t="s">
        <v>5</v>
      </c>
      <c r="N1217" s="182" t="s">
        <v>43</v>
      </c>
      <c r="O1217" s="42"/>
      <c r="P1217" s="183">
        <f>O1217*H1217</f>
        <v>0</v>
      </c>
      <c r="Q1217" s="183">
        <v>0</v>
      </c>
      <c r="R1217" s="183">
        <f>Q1217*H1217</f>
        <v>0</v>
      </c>
      <c r="S1217" s="183">
        <v>0</v>
      </c>
      <c r="T1217" s="184">
        <f>S1217*H1217</f>
        <v>0</v>
      </c>
      <c r="AR1217" s="24" t="s">
        <v>278</v>
      </c>
      <c r="AT1217" s="24" t="s">
        <v>147</v>
      </c>
      <c r="AU1217" s="24" t="s">
        <v>82</v>
      </c>
      <c r="AY1217" s="24" t="s">
        <v>144</v>
      </c>
      <c r="BE1217" s="185">
        <f>IF(N1217="základní",J1217,0)</f>
        <v>0</v>
      </c>
      <c r="BF1217" s="185">
        <f>IF(N1217="snížená",J1217,0)</f>
        <v>0</v>
      </c>
      <c r="BG1217" s="185">
        <f>IF(N1217="zákl. přenesená",J1217,0)</f>
        <v>0</v>
      </c>
      <c r="BH1217" s="185">
        <f>IF(N1217="sníž. přenesená",J1217,0)</f>
        <v>0</v>
      </c>
      <c r="BI1217" s="185">
        <f>IF(N1217="nulová",J1217,0)</f>
        <v>0</v>
      </c>
      <c r="BJ1217" s="24" t="s">
        <v>80</v>
      </c>
      <c r="BK1217" s="185">
        <f>ROUND(I1217*H1217,2)</f>
        <v>0</v>
      </c>
      <c r="BL1217" s="24" t="s">
        <v>278</v>
      </c>
      <c r="BM1217" s="24" t="s">
        <v>1002</v>
      </c>
    </row>
    <row r="1218" spans="2:65" s="11" customFormat="1">
      <c r="B1218" s="190"/>
      <c r="D1218" s="186" t="s">
        <v>156</v>
      </c>
      <c r="E1218" s="191" t="s">
        <v>5</v>
      </c>
      <c r="F1218" s="192" t="s">
        <v>157</v>
      </c>
      <c r="H1218" s="191" t="s">
        <v>5</v>
      </c>
      <c r="I1218" s="193"/>
      <c r="L1218" s="190"/>
      <c r="M1218" s="194"/>
      <c r="N1218" s="195"/>
      <c r="O1218" s="195"/>
      <c r="P1218" s="195"/>
      <c r="Q1218" s="195"/>
      <c r="R1218" s="195"/>
      <c r="S1218" s="195"/>
      <c r="T1218" s="196"/>
      <c r="AT1218" s="191" t="s">
        <v>156</v>
      </c>
      <c r="AU1218" s="191" t="s">
        <v>82</v>
      </c>
      <c r="AV1218" s="11" t="s">
        <v>80</v>
      </c>
      <c r="AW1218" s="11" t="s">
        <v>35</v>
      </c>
      <c r="AX1218" s="11" t="s">
        <v>72</v>
      </c>
      <c r="AY1218" s="191" t="s">
        <v>144</v>
      </c>
    </row>
    <row r="1219" spans="2:65" s="11" customFormat="1">
      <c r="B1219" s="190"/>
      <c r="D1219" s="186" t="s">
        <v>156</v>
      </c>
      <c r="E1219" s="191" t="s">
        <v>5</v>
      </c>
      <c r="F1219" s="192" t="s">
        <v>1003</v>
      </c>
      <c r="H1219" s="191" t="s">
        <v>5</v>
      </c>
      <c r="I1219" s="193"/>
      <c r="L1219" s="190"/>
      <c r="M1219" s="194"/>
      <c r="N1219" s="195"/>
      <c r="O1219" s="195"/>
      <c r="P1219" s="195"/>
      <c r="Q1219" s="195"/>
      <c r="R1219" s="195"/>
      <c r="S1219" s="195"/>
      <c r="T1219" s="196"/>
      <c r="AT1219" s="191" t="s">
        <v>156</v>
      </c>
      <c r="AU1219" s="191" t="s">
        <v>82</v>
      </c>
      <c r="AV1219" s="11" t="s">
        <v>80</v>
      </c>
      <c r="AW1219" s="11" t="s">
        <v>35</v>
      </c>
      <c r="AX1219" s="11" t="s">
        <v>72</v>
      </c>
      <c r="AY1219" s="191" t="s">
        <v>144</v>
      </c>
    </row>
    <row r="1220" spans="2:65" s="11" customFormat="1">
      <c r="B1220" s="190"/>
      <c r="D1220" s="186" t="s">
        <v>156</v>
      </c>
      <c r="E1220" s="191" t="s">
        <v>5</v>
      </c>
      <c r="F1220" s="192" t="s">
        <v>223</v>
      </c>
      <c r="H1220" s="191" t="s">
        <v>5</v>
      </c>
      <c r="I1220" s="193"/>
      <c r="L1220" s="190"/>
      <c r="M1220" s="194"/>
      <c r="N1220" s="195"/>
      <c r="O1220" s="195"/>
      <c r="P1220" s="195"/>
      <c r="Q1220" s="195"/>
      <c r="R1220" s="195"/>
      <c r="S1220" s="195"/>
      <c r="T1220" s="196"/>
      <c r="AT1220" s="191" t="s">
        <v>156</v>
      </c>
      <c r="AU1220" s="191" t="s">
        <v>82</v>
      </c>
      <c r="AV1220" s="11" t="s">
        <v>80</v>
      </c>
      <c r="AW1220" s="11" t="s">
        <v>35</v>
      </c>
      <c r="AX1220" s="11" t="s">
        <v>72</v>
      </c>
      <c r="AY1220" s="191" t="s">
        <v>144</v>
      </c>
    </row>
    <row r="1221" spans="2:65" s="11" customFormat="1">
      <c r="B1221" s="190"/>
      <c r="D1221" s="186" t="s">
        <v>156</v>
      </c>
      <c r="E1221" s="191" t="s">
        <v>5</v>
      </c>
      <c r="F1221" s="192" t="s">
        <v>224</v>
      </c>
      <c r="H1221" s="191" t="s">
        <v>5</v>
      </c>
      <c r="I1221" s="193"/>
      <c r="L1221" s="190"/>
      <c r="M1221" s="194"/>
      <c r="N1221" s="195"/>
      <c r="O1221" s="195"/>
      <c r="P1221" s="195"/>
      <c r="Q1221" s="195"/>
      <c r="R1221" s="195"/>
      <c r="S1221" s="195"/>
      <c r="T1221" s="196"/>
      <c r="AT1221" s="191" t="s">
        <v>156</v>
      </c>
      <c r="AU1221" s="191" t="s">
        <v>82</v>
      </c>
      <c r="AV1221" s="11" t="s">
        <v>80</v>
      </c>
      <c r="AW1221" s="11" t="s">
        <v>35</v>
      </c>
      <c r="AX1221" s="11" t="s">
        <v>72</v>
      </c>
      <c r="AY1221" s="191" t="s">
        <v>144</v>
      </c>
    </row>
    <row r="1222" spans="2:65" s="11" customFormat="1">
      <c r="B1222" s="190"/>
      <c r="D1222" s="186" t="s">
        <v>156</v>
      </c>
      <c r="E1222" s="191" t="s">
        <v>5</v>
      </c>
      <c r="F1222" s="192" t="s">
        <v>1004</v>
      </c>
      <c r="H1222" s="191" t="s">
        <v>5</v>
      </c>
      <c r="I1222" s="193"/>
      <c r="L1222" s="190"/>
      <c r="M1222" s="194"/>
      <c r="N1222" s="195"/>
      <c r="O1222" s="195"/>
      <c r="P1222" s="195"/>
      <c r="Q1222" s="195"/>
      <c r="R1222" s="195"/>
      <c r="S1222" s="195"/>
      <c r="T1222" s="196"/>
      <c r="AT1222" s="191" t="s">
        <v>156</v>
      </c>
      <c r="AU1222" s="191" t="s">
        <v>82</v>
      </c>
      <c r="AV1222" s="11" t="s">
        <v>80</v>
      </c>
      <c r="AW1222" s="11" t="s">
        <v>35</v>
      </c>
      <c r="AX1222" s="11" t="s">
        <v>72</v>
      </c>
      <c r="AY1222" s="191" t="s">
        <v>144</v>
      </c>
    </row>
    <row r="1223" spans="2:65" s="12" customFormat="1">
      <c r="B1223" s="197"/>
      <c r="D1223" s="186" t="s">
        <v>156</v>
      </c>
      <c r="E1223" s="198" t="s">
        <v>5</v>
      </c>
      <c r="F1223" s="199" t="s">
        <v>1005</v>
      </c>
      <c r="H1223" s="200">
        <v>310.5</v>
      </c>
      <c r="I1223" s="201"/>
      <c r="L1223" s="197"/>
      <c r="M1223" s="202"/>
      <c r="N1223" s="203"/>
      <c r="O1223" s="203"/>
      <c r="P1223" s="203"/>
      <c r="Q1223" s="203"/>
      <c r="R1223" s="203"/>
      <c r="S1223" s="203"/>
      <c r="T1223" s="204"/>
      <c r="AT1223" s="198" t="s">
        <v>156</v>
      </c>
      <c r="AU1223" s="198" t="s">
        <v>82</v>
      </c>
      <c r="AV1223" s="12" t="s">
        <v>82</v>
      </c>
      <c r="AW1223" s="12" t="s">
        <v>35</v>
      </c>
      <c r="AX1223" s="12" t="s">
        <v>72</v>
      </c>
      <c r="AY1223" s="198" t="s">
        <v>144</v>
      </c>
    </row>
    <row r="1224" spans="2:65" s="11" customFormat="1">
      <c r="B1224" s="190"/>
      <c r="D1224" s="186" t="s">
        <v>156</v>
      </c>
      <c r="E1224" s="191" t="s">
        <v>5</v>
      </c>
      <c r="F1224" s="192" t="s">
        <v>1006</v>
      </c>
      <c r="H1224" s="191" t="s">
        <v>5</v>
      </c>
      <c r="I1224" s="193"/>
      <c r="L1224" s="190"/>
      <c r="M1224" s="194"/>
      <c r="N1224" s="195"/>
      <c r="O1224" s="195"/>
      <c r="P1224" s="195"/>
      <c r="Q1224" s="195"/>
      <c r="R1224" s="195"/>
      <c r="S1224" s="195"/>
      <c r="T1224" s="196"/>
      <c r="AT1224" s="191" t="s">
        <v>156</v>
      </c>
      <c r="AU1224" s="191" t="s">
        <v>82</v>
      </c>
      <c r="AV1224" s="11" t="s">
        <v>80</v>
      </c>
      <c r="AW1224" s="11" t="s">
        <v>35</v>
      </c>
      <c r="AX1224" s="11" t="s">
        <v>72</v>
      </c>
      <c r="AY1224" s="191" t="s">
        <v>144</v>
      </c>
    </row>
    <row r="1225" spans="2:65" s="12" customFormat="1">
      <c r="B1225" s="197"/>
      <c r="D1225" s="186" t="s">
        <v>156</v>
      </c>
      <c r="E1225" s="198" t="s">
        <v>5</v>
      </c>
      <c r="F1225" s="199" t="s">
        <v>1007</v>
      </c>
      <c r="H1225" s="200">
        <v>54</v>
      </c>
      <c r="I1225" s="201"/>
      <c r="L1225" s="197"/>
      <c r="M1225" s="202"/>
      <c r="N1225" s="203"/>
      <c r="O1225" s="203"/>
      <c r="P1225" s="203"/>
      <c r="Q1225" s="203"/>
      <c r="R1225" s="203"/>
      <c r="S1225" s="203"/>
      <c r="T1225" s="204"/>
      <c r="AT1225" s="198" t="s">
        <v>156</v>
      </c>
      <c r="AU1225" s="198" t="s">
        <v>82</v>
      </c>
      <c r="AV1225" s="12" t="s">
        <v>82</v>
      </c>
      <c r="AW1225" s="12" t="s">
        <v>35</v>
      </c>
      <c r="AX1225" s="12" t="s">
        <v>72</v>
      </c>
      <c r="AY1225" s="198" t="s">
        <v>144</v>
      </c>
    </row>
    <row r="1226" spans="2:65" s="11" customFormat="1">
      <c r="B1226" s="190"/>
      <c r="D1226" s="186" t="s">
        <v>156</v>
      </c>
      <c r="E1226" s="191" t="s">
        <v>5</v>
      </c>
      <c r="F1226" s="192" t="s">
        <v>1008</v>
      </c>
      <c r="H1226" s="191" t="s">
        <v>5</v>
      </c>
      <c r="I1226" s="193"/>
      <c r="L1226" s="190"/>
      <c r="M1226" s="194"/>
      <c r="N1226" s="195"/>
      <c r="O1226" s="195"/>
      <c r="P1226" s="195"/>
      <c r="Q1226" s="195"/>
      <c r="R1226" s="195"/>
      <c r="S1226" s="195"/>
      <c r="T1226" s="196"/>
      <c r="AT1226" s="191" t="s">
        <v>156</v>
      </c>
      <c r="AU1226" s="191" t="s">
        <v>82</v>
      </c>
      <c r="AV1226" s="11" t="s">
        <v>80</v>
      </c>
      <c r="AW1226" s="11" t="s">
        <v>35</v>
      </c>
      <c r="AX1226" s="11" t="s">
        <v>72</v>
      </c>
      <c r="AY1226" s="191" t="s">
        <v>144</v>
      </c>
    </row>
    <row r="1227" spans="2:65" s="12" customFormat="1">
      <c r="B1227" s="197"/>
      <c r="D1227" s="186" t="s">
        <v>156</v>
      </c>
      <c r="E1227" s="198" t="s">
        <v>5</v>
      </c>
      <c r="F1227" s="199" t="s">
        <v>1009</v>
      </c>
      <c r="H1227" s="200">
        <v>50.625</v>
      </c>
      <c r="I1227" s="201"/>
      <c r="L1227" s="197"/>
      <c r="M1227" s="202"/>
      <c r="N1227" s="203"/>
      <c r="O1227" s="203"/>
      <c r="P1227" s="203"/>
      <c r="Q1227" s="203"/>
      <c r="R1227" s="203"/>
      <c r="S1227" s="203"/>
      <c r="T1227" s="204"/>
      <c r="AT1227" s="198" t="s">
        <v>156</v>
      </c>
      <c r="AU1227" s="198" t="s">
        <v>82</v>
      </c>
      <c r="AV1227" s="12" t="s">
        <v>82</v>
      </c>
      <c r="AW1227" s="12" t="s">
        <v>35</v>
      </c>
      <c r="AX1227" s="12" t="s">
        <v>72</v>
      </c>
      <c r="AY1227" s="198" t="s">
        <v>144</v>
      </c>
    </row>
    <row r="1228" spans="2:65" s="11" customFormat="1">
      <c r="B1228" s="190"/>
      <c r="D1228" s="186" t="s">
        <v>156</v>
      </c>
      <c r="E1228" s="191" t="s">
        <v>5</v>
      </c>
      <c r="F1228" s="192" t="s">
        <v>1010</v>
      </c>
      <c r="H1228" s="191" t="s">
        <v>5</v>
      </c>
      <c r="I1228" s="193"/>
      <c r="L1228" s="190"/>
      <c r="M1228" s="194"/>
      <c r="N1228" s="195"/>
      <c r="O1228" s="195"/>
      <c r="P1228" s="195"/>
      <c r="Q1228" s="195"/>
      <c r="R1228" s="195"/>
      <c r="S1228" s="195"/>
      <c r="T1228" s="196"/>
      <c r="AT1228" s="191" t="s">
        <v>156</v>
      </c>
      <c r="AU1228" s="191" t="s">
        <v>82</v>
      </c>
      <c r="AV1228" s="11" t="s">
        <v>80</v>
      </c>
      <c r="AW1228" s="11" t="s">
        <v>35</v>
      </c>
      <c r="AX1228" s="11" t="s">
        <v>72</v>
      </c>
      <c r="AY1228" s="191" t="s">
        <v>144</v>
      </c>
    </row>
    <row r="1229" spans="2:65" s="12" customFormat="1">
      <c r="B1229" s="197"/>
      <c r="D1229" s="186" t="s">
        <v>156</v>
      </c>
      <c r="E1229" s="198" t="s">
        <v>5</v>
      </c>
      <c r="F1229" s="199" t="s">
        <v>748</v>
      </c>
      <c r="H1229" s="200">
        <v>85</v>
      </c>
      <c r="I1229" s="201"/>
      <c r="L1229" s="197"/>
      <c r="M1229" s="202"/>
      <c r="N1229" s="203"/>
      <c r="O1229" s="203"/>
      <c r="P1229" s="203"/>
      <c r="Q1229" s="203"/>
      <c r="R1229" s="203"/>
      <c r="S1229" s="203"/>
      <c r="T1229" s="204"/>
      <c r="AT1229" s="198" t="s">
        <v>156</v>
      </c>
      <c r="AU1229" s="198" t="s">
        <v>82</v>
      </c>
      <c r="AV1229" s="12" t="s">
        <v>82</v>
      </c>
      <c r="AW1229" s="12" t="s">
        <v>35</v>
      </c>
      <c r="AX1229" s="12" t="s">
        <v>72</v>
      </c>
      <c r="AY1229" s="198" t="s">
        <v>144</v>
      </c>
    </row>
    <row r="1230" spans="2:65" s="11" customFormat="1">
      <c r="B1230" s="190"/>
      <c r="D1230" s="186" t="s">
        <v>156</v>
      </c>
      <c r="E1230" s="191" t="s">
        <v>5</v>
      </c>
      <c r="F1230" s="192" t="s">
        <v>1011</v>
      </c>
      <c r="H1230" s="191" t="s">
        <v>5</v>
      </c>
      <c r="I1230" s="193"/>
      <c r="L1230" s="190"/>
      <c r="M1230" s="194"/>
      <c r="N1230" s="195"/>
      <c r="O1230" s="195"/>
      <c r="P1230" s="195"/>
      <c r="Q1230" s="195"/>
      <c r="R1230" s="195"/>
      <c r="S1230" s="195"/>
      <c r="T1230" s="196"/>
      <c r="AT1230" s="191" t="s">
        <v>156</v>
      </c>
      <c r="AU1230" s="191" t="s">
        <v>82</v>
      </c>
      <c r="AV1230" s="11" t="s">
        <v>80</v>
      </c>
      <c r="AW1230" s="11" t="s">
        <v>35</v>
      </c>
      <c r="AX1230" s="11" t="s">
        <v>72</v>
      </c>
      <c r="AY1230" s="191" t="s">
        <v>144</v>
      </c>
    </row>
    <row r="1231" spans="2:65" s="12" customFormat="1">
      <c r="B1231" s="197"/>
      <c r="D1231" s="186" t="s">
        <v>156</v>
      </c>
      <c r="E1231" s="198" t="s">
        <v>5</v>
      </c>
      <c r="F1231" s="199" t="s">
        <v>1012</v>
      </c>
      <c r="H1231" s="200">
        <v>70.2</v>
      </c>
      <c r="I1231" s="201"/>
      <c r="L1231" s="197"/>
      <c r="M1231" s="202"/>
      <c r="N1231" s="203"/>
      <c r="O1231" s="203"/>
      <c r="P1231" s="203"/>
      <c r="Q1231" s="203"/>
      <c r="R1231" s="203"/>
      <c r="S1231" s="203"/>
      <c r="T1231" s="204"/>
      <c r="AT1231" s="198" t="s">
        <v>156</v>
      </c>
      <c r="AU1231" s="198" t="s">
        <v>82</v>
      </c>
      <c r="AV1231" s="12" t="s">
        <v>82</v>
      </c>
      <c r="AW1231" s="12" t="s">
        <v>35</v>
      </c>
      <c r="AX1231" s="12" t="s">
        <v>72</v>
      </c>
      <c r="AY1231" s="198" t="s">
        <v>144</v>
      </c>
    </row>
    <row r="1232" spans="2:65" s="13" customFormat="1">
      <c r="B1232" s="205"/>
      <c r="D1232" s="186" t="s">
        <v>156</v>
      </c>
      <c r="E1232" s="206" t="s">
        <v>5</v>
      </c>
      <c r="F1232" s="207" t="s">
        <v>160</v>
      </c>
      <c r="H1232" s="208">
        <v>570.32500000000005</v>
      </c>
      <c r="I1232" s="209"/>
      <c r="L1232" s="205"/>
      <c r="M1232" s="210"/>
      <c r="N1232" s="211"/>
      <c r="O1232" s="211"/>
      <c r="P1232" s="211"/>
      <c r="Q1232" s="211"/>
      <c r="R1232" s="211"/>
      <c r="S1232" s="211"/>
      <c r="T1232" s="212"/>
      <c r="AT1232" s="206" t="s">
        <v>156</v>
      </c>
      <c r="AU1232" s="206" t="s">
        <v>82</v>
      </c>
      <c r="AV1232" s="13" t="s">
        <v>152</v>
      </c>
      <c r="AW1232" s="13" t="s">
        <v>35</v>
      </c>
      <c r="AX1232" s="13" t="s">
        <v>80</v>
      </c>
      <c r="AY1232" s="206" t="s">
        <v>144</v>
      </c>
    </row>
    <row r="1233" spans="2:65" s="1" customFormat="1" ht="16.5" customHeight="1">
      <c r="B1233" s="173"/>
      <c r="C1233" s="174" t="s">
        <v>1013</v>
      </c>
      <c r="D1233" s="174" t="s">
        <v>147</v>
      </c>
      <c r="E1233" s="175" t="s">
        <v>1014</v>
      </c>
      <c r="F1233" s="176" t="s">
        <v>1015</v>
      </c>
      <c r="G1233" s="177" t="s">
        <v>184</v>
      </c>
      <c r="H1233" s="178">
        <v>570.32500000000005</v>
      </c>
      <c r="I1233" s="179"/>
      <c r="J1233" s="180">
        <f>ROUND(I1233*H1233,2)</f>
        <v>0</v>
      </c>
      <c r="K1233" s="176" t="s">
        <v>151</v>
      </c>
      <c r="L1233" s="41"/>
      <c r="M1233" s="181" t="s">
        <v>5</v>
      </c>
      <c r="N1233" s="182" t="s">
        <v>43</v>
      </c>
      <c r="O1233" s="42"/>
      <c r="P1233" s="183">
        <f>O1233*H1233</f>
        <v>0</v>
      </c>
      <c r="Q1233" s="183">
        <v>0</v>
      </c>
      <c r="R1233" s="183">
        <f>Q1233*H1233</f>
        <v>0</v>
      </c>
      <c r="S1233" s="183">
        <v>0</v>
      </c>
      <c r="T1233" s="184">
        <f>S1233*H1233</f>
        <v>0</v>
      </c>
      <c r="AR1233" s="24" t="s">
        <v>278</v>
      </c>
      <c r="AT1233" s="24" t="s">
        <v>147</v>
      </c>
      <c r="AU1233" s="24" t="s">
        <v>82</v>
      </c>
      <c r="AY1233" s="24" t="s">
        <v>144</v>
      </c>
      <c r="BE1233" s="185">
        <f>IF(N1233="základní",J1233,0)</f>
        <v>0</v>
      </c>
      <c r="BF1233" s="185">
        <f>IF(N1233="snížená",J1233,0)</f>
        <v>0</v>
      </c>
      <c r="BG1233" s="185">
        <f>IF(N1233="zákl. přenesená",J1233,0)</f>
        <v>0</v>
      </c>
      <c r="BH1233" s="185">
        <f>IF(N1233="sníž. přenesená",J1233,0)</f>
        <v>0</v>
      </c>
      <c r="BI1233" s="185">
        <f>IF(N1233="nulová",J1233,0)</f>
        <v>0</v>
      </c>
      <c r="BJ1233" s="24" t="s">
        <v>80</v>
      </c>
      <c r="BK1233" s="185">
        <f>ROUND(I1233*H1233,2)</f>
        <v>0</v>
      </c>
      <c r="BL1233" s="24" t="s">
        <v>278</v>
      </c>
      <c r="BM1233" s="24" t="s">
        <v>1016</v>
      </c>
    </row>
    <row r="1234" spans="2:65" s="11" customFormat="1">
      <c r="B1234" s="190"/>
      <c r="D1234" s="186" t="s">
        <v>156</v>
      </c>
      <c r="E1234" s="191" t="s">
        <v>5</v>
      </c>
      <c r="F1234" s="192" t="s">
        <v>1017</v>
      </c>
      <c r="H1234" s="191" t="s">
        <v>5</v>
      </c>
      <c r="I1234" s="193"/>
      <c r="L1234" s="190"/>
      <c r="M1234" s="194"/>
      <c r="N1234" s="195"/>
      <c r="O1234" s="195"/>
      <c r="P1234" s="195"/>
      <c r="Q1234" s="195"/>
      <c r="R1234" s="195"/>
      <c r="S1234" s="195"/>
      <c r="T1234" s="196"/>
      <c r="AT1234" s="191" t="s">
        <v>156</v>
      </c>
      <c r="AU1234" s="191" t="s">
        <v>82</v>
      </c>
      <c r="AV1234" s="11" t="s">
        <v>80</v>
      </c>
      <c r="AW1234" s="11" t="s">
        <v>35</v>
      </c>
      <c r="AX1234" s="11" t="s">
        <v>72</v>
      </c>
      <c r="AY1234" s="191" t="s">
        <v>144</v>
      </c>
    </row>
    <row r="1235" spans="2:65" s="12" customFormat="1">
      <c r="B1235" s="197"/>
      <c r="D1235" s="186" t="s">
        <v>156</v>
      </c>
      <c r="E1235" s="198" t="s">
        <v>5</v>
      </c>
      <c r="F1235" s="199" t="s">
        <v>1018</v>
      </c>
      <c r="H1235" s="200">
        <v>570.32500000000005</v>
      </c>
      <c r="I1235" s="201"/>
      <c r="L1235" s="197"/>
      <c r="M1235" s="202"/>
      <c r="N1235" s="203"/>
      <c r="O1235" s="203"/>
      <c r="P1235" s="203"/>
      <c r="Q1235" s="203"/>
      <c r="R1235" s="203"/>
      <c r="S1235" s="203"/>
      <c r="T1235" s="204"/>
      <c r="AT1235" s="198" t="s">
        <v>156</v>
      </c>
      <c r="AU1235" s="198" t="s">
        <v>82</v>
      </c>
      <c r="AV1235" s="12" t="s">
        <v>82</v>
      </c>
      <c r="AW1235" s="12" t="s">
        <v>35</v>
      </c>
      <c r="AX1235" s="12" t="s">
        <v>72</v>
      </c>
      <c r="AY1235" s="198" t="s">
        <v>144</v>
      </c>
    </row>
    <row r="1236" spans="2:65" s="13" customFormat="1">
      <c r="B1236" s="205"/>
      <c r="D1236" s="186" t="s">
        <v>156</v>
      </c>
      <c r="E1236" s="206" t="s">
        <v>5</v>
      </c>
      <c r="F1236" s="207" t="s">
        <v>160</v>
      </c>
      <c r="H1236" s="208">
        <v>570.32500000000005</v>
      </c>
      <c r="I1236" s="209"/>
      <c r="L1236" s="205"/>
      <c r="M1236" s="210"/>
      <c r="N1236" s="211"/>
      <c r="O1236" s="211"/>
      <c r="P1236" s="211"/>
      <c r="Q1236" s="211"/>
      <c r="R1236" s="211"/>
      <c r="S1236" s="211"/>
      <c r="T1236" s="212"/>
      <c r="AT1236" s="206" t="s">
        <v>156</v>
      </c>
      <c r="AU1236" s="206" t="s">
        <v>82</v>
      </c>
      <c r="AV1236" s="13" t="s">
        <v>152</v>
      </c>
      <c r="AW1236" s="13" t="s">
        <v>35</v>
      </c>
      <c r="AX1236" s="13" t="s">
        <v>80</v>
      </c>
      <c r="AY1236" s="206" t="s">
        <v>144</v>
      </c>
    </row>
    <row r="1237" spans="2:65" s="1" customFormat="1" ht="25.5" customHeight="1">
      <c r="B1237" s="173"/>
      <c r="C1237" s="174" t="s">
        <v>1019</v>
      </c>
      <c r="D1237" s="174" t="s">
        <v>147</v>
      </c>
      <c r="E1237" s="175" t="s">
        <v>1020</v>
      </c>
      <c r="F1237" s="176" t="s">
        <v>1021</v>
      </c>
      <c r="G1237" s="177" t="s">
        <v>184</v>
      </c>
      <c r="H1237" s="178">
        <v>570.32500000000005</v>
      </c>
      <c r="I1237" s="179"/>
      <c r="J1237" s="180">
        <f>ROUND(I1237*H1237,2)</f>
        <v>0</v>
      </c>
      <c r="K1237" s="176" t="s">
        <v>151</v>
      </c>
      <c r="L1237" s="41"/>
      <c r="M1237" s="181" t="s">
        <v>5</v>
      </c>
      <c r="N1237" s="182" t="s">
        <v>43</v>
      </c>
      <c r="O1237" s="42"/>
      <c r="P1237" s="183">
        <f>O1237*H1237</f>
        <v>0</v>
      </c>
      <c r="Q1237" s="183">
        <v>1.3999999999999999E-4</v>
      </c>
      <c r="R1237" s="183">
        <f>Q1237*H1237</f>
        <v>7.98455E-2</v>
      </c>
      <c r="S1237" s="183">
        <v>0</v>
      </c>
      <c r="T1237" s="184">
        <f>S1237*H1237</f>
        <v>0</v>
      </c>
      <c r="AR1237" s="24" t="s">
        <v>278</v>
      </c>
      <c r="AT1237" s="24" t="s">
        <v>147</v>
      </c>
      <c r="AU1237" s="24" t="s">
        <v>82</v>
      </c>
      <c r="AY1237" s="24" t="s">
        <v>144</v>
      </c>
      <c r="BE1237" s="185">
        <f>IF(N1237="základní",J1237,0)</f>
        <v>0</v>
      </c>
      <c r="BF1237" s="185">
        <f>IF(N1237="snížená",J1237,0)</f>
        <v>0</v>
      </c>
      <c r="BG1237" s="185">
        <f>IF(N1237="zákl. přenesená",J1237,0)</f>
        <v>0</v>
      </c>
      <c r="BH1237" s="185">
        <f>IF(N1237="sníž. přenesená",J1237,0)</f>
        <v>0</v>
      </c>
      <c r="BI1237" s="185">
        <f>IF(N1237="nulová",J1237,0)</f>
        <v>0</v>
      </c>
      <c r="BJ1237" s="24" t="s">
        <v>80</v>
      </c>
      <c r="BK1237" s="185">
        <f>ROUND(I1237*H1237,2)</f>
        <v>0</v>
      </c>
      <c r="BL1237" s="24" t="s">
        <v>278</v>
      </c>
      <c r="BM1237" s="24" t="s">
        <v>1022</v>
      </c>
    </row>
    <row r="1238" spans="2:65" s="11" customFormat="1">
      <c r="B1238" s="190"/>
      <c r="D1238" s="186" t="s">
        <v>156</v>
      </c>
      <c r="E1238" s="191" t="s">
        <v>5</v>
      </c>
      <c r="F1238" s="192" t="s">
        <v>1017</v>
      </c>
      <c r="H1238" s="191" t="s">
        <v>5</v>
      </c>
      <c r="I1238" s="193"/>
      <c r="L1238" s="190"/>
      <c r="M1238" s="194"/>
      <c r="N1238" s="195"/>
      <c r="O1238" s="195"/>
      <c r="P1238" s="195"/>
      <c r="Q1238" s="195"/>
      <c r="R1238" s="195"/>
      <c r="S1238" s="195"/>
      <c r="T1238" s="196"/>
      <c r="AT1238" s="191" t="s">
        <v>156</v>
      </c>
      <c r="AU1238" s="191" t="s">
        <v>82</v>
      </c>
      <c r="AV1238" s="11" t="s">
        <v>80</v>
      </c>
      <c r="AW1238" s="11" t="s">
        <v>35</v>
      </c>
      <c r="AX1238" s="11" t="s">
        <v>72</v>
      </c>
      <c r="AY1238" s="191" t="s">
        <v>144</v>
      </c>
    </row>
    <row r="1239" spans="2:65" s="12" customFormat="1">
      <c r="B1239" s="197"/>
      <c r="D1239" s="186" t="s">
        <v>156</v>
      </c>
      <c r="E1239" s="198" t="s">
        <v>5</v>
      </c>
      <c r="F1239" s="199" t="s">
        <v>1018</v>
      </c>
      <c r="H1239" s="200">
        <v>570.32500000000005</v>
      </c>
      <c r="I1239" s="201"/>
      <c r="L1239" s="197"/>
      <c r="M1239" s="202"/>
      <c r="N1239" s="203"/>
      <c r="O1239" s="203"/>
      <c r="P1239" s="203"/>
      <c r="Q1239" s="203"/>
      <c r="R1239" s="203"/>
      <c r="S1239" s="203"/>
      <c r="T1239" s="204"/>
      <c r="AT1239" s="198" t="s">
        <v>156</v>
      </c>
      <c r="AU1239" s="198" t="s">
        <v>82</v>
      </c>
      <c r="AV1239" s="12" t="s">
        <v>82</v>
      </c>
      <c r="AW1239" s="12" t="s">
        <v>35</v>
      </c>
      <c r="AX1239" s="12" t="s">
        <v>72</v>
      </c>
      <c r="AY1239" s="198" t="s">
        <v>144</v>
      </c>
    </row>
    <row r="1240" spans="2:65" s="13" customFormat="1">
      <c r="B1240" s="205"/>
      <c r="D1240" s="186" t="s">
        <v>156</v>
      </c>
      <c r="E1240" s="206" t="s">
        <v>5</v>
      </c>
      <c r="F1240" s="207" t="s">
        <v>160</v>
      </c>
      <c r="H1240" s="208">
        <v>570.32500000000005</v>
      </c>
      <c r="I1240" s="209"/>
      <c r="L1240" s="205"/>
      <c r="M1240" s="210"/>
      <c r="N1240" s="211"/>
      <c r="O1240" s="211"/>
      <c r="P1240" s="211"/>
      <c r="Q1240" s="211"/>
      <c r="R1240" s="211"/>
      <c r="S1240" s="211"/>
      <c r="T1240" s="212"/>
      <c r="AT1240" s="206" t="s">
        <v>156</v>
      </c>
      <c r="AU1240" s="206" t="s">
        <v>82</v>
      </c>
      <c r="AV1240" s="13" t="s">
        <v>152</v>
      </c>
      <c r="AW1240" s="13" t="s">
        <v>35</v>
      </c>
      <c r="AX1240" s="13" t="s">
        <v>80</v>
      </c>
      <c r="AY1240" s="206" t="s">
        <v>144</v>
      </c>
    </row>
    <row r="1241" spans="2:65" s="1" customFormat="1" ht="25.5" customHeight="1">
      <c r="B1241" s="173"/>
      <c r="C1241" s="174" t="s">
        <v>1023</v>
      </c>
      <c r="D1241" s="174" t="s">
        <v>147</v>
      </c>
      <c r="E1241" s="175" t="s">
        <v>780</v>
      </c>
      <c r="F1241" s="176" t="s">
        <v>781</v>
      </c>
      <c r="G1241" s="177" t="s">
        <v>782</v>
      </c>
      <c r="H1241" s="178">
        <v>15</v>
      </c>
      <c r="I1241" s="179"/>
      <c r="J1241" s="180">
        <f>ROUND(I1241*H1241,2)</f>
        <v>0</v>
      </c>
      <c r="K1241" s="176" t="s">
        <v>151</v>
      </c>
      <c r="L1241" s="41"/>
      <c r="M1241" s="181" t="s">
        <v>5</v>
      </c>
      <c r="N1241" s="182" t="s">
        <v>43</v>
      </c>
      <c r="O1241" s="42"/>
      <c r="P1241" s="183">
        <f>O1241*H1241</f>
        <v>0</v>
      </c>
      <c r="Q1241" s="183">
        <v>0</v>
      </c>
      <c r="R1241" s="183">
        <f>Q1241*H1241</f>
        <v>0</v>
      </c>
      <c r="S1241" s="183">
        <v>0</v>
      </c>
      <c r="T1241" s="184">
        <f>S1241*H1241</f>
        <v>0</v>
      </c>
      <c r="AR1241" s="24" t="s">
        <v>152</v>
      </c>
      <c r="AT1241" s="24" t="s">
        <v>147</v>
      </c>
      <c r="AU1241" s="24" t="s">
        <v>82</v>
      </c>
      <c r="AY1241" s="24" t="s">
        <v>144</v>
      </c>
      <c r="BE1241" s="185">
        <f>IF(N1241="základní",J1241,0)</f>
        <v>0</v>
      </c>
      <c r="BF1241" s="185">
        <f>IF(N1241="snížená",J1241,0)</f>
        <v>0</v>
      </c>
      <c r="BG1241" s="185">
        <f>IF(N1241="zákl. přenesená",J1241,0)</f>
        <v>0</v>
      </c>
      <c r="BH1241" s="185">
        <f>IF(N1241="sníž. přenesená",J1241,0)</f>
        <v>0</v>
      </c>
      <c r="BI1241" s="185">
        <f>IF(N1241="nulová",J1241,0)</f>
        <v>0</v>
      </c>
      <c r="BJ1241" s="24" t="s">
        <v>80</v>
      </c>
      <c r="BK1241" s="185">
        <f>ROUND(I1241*H1241,2)</f>
        <v>0</v>
      </c>
      <c r="BL1241" s="24" t="s">
        <v>152</v>
      </c>
      <c r="BM1241" s="24" t="s">
        <v>1024</v>
      </c>
    </row>
    <row r="1242" spans="2:65" s="11" customFormat="1" ht="27">
      <c r="B1242" s="190"/>
      <c r="D1242" s="186" t="s">
        <v>156</v>
      </c>
      <c r="E1242" s="191" t="s">
        <v>5</v>
      </c>
      <c r="F1242" s="192" t="s">
        <v>1025</v>
      </c>
      <c r="H1242" s="191" t="s">
        <v>5</v>
      </c>
      <c r="I1242" s="193"/>
      <c r="L1242" s="190"/>
      <c r="M1242" s="194"/>
      <c r="N1242" s="195"/>
      <c r="O1242" s="195"/>
      <c r="P1242" s="195"/>
      <c r="Q1242" s="195"/>
      <c r="R1242" s="195"/>
      <c r="S1242" s="195"/>
      <c r="T1242" s="196"/>
      <c r="AT1242" s="191" t="s">
        <v>156</v>
      </c>
      <c r="AU1242" s="191" t="s">
        <v>82</v>
      </c>
      <c r="AV1242" s="11" t="s">
        <v>80</v>
      </c>
      <c r="AW1242" s="11" t="s">
        <v>35</v>
      </c>
      <c r="AX1242" s="11" t="s">
        <v>72</v>
      </c>
      <c r="AY1242" s="191" t="s">
        <v>144</v>
      </c>
    </row>
    <row r="1243" spans="2:65" s="12" customFormat="1">
      <c r="B1243" s="197"/>
      <c r="D1243" s="186" t="s">
        <v>156</v>
      </c>
      <c r="E1243" s="198" t="s">
        <v>5</v>
      </c>
      <c r="F1243" s="199" t="s">
        <v>11</v>
      </c>
      <c r="H1243" s="200">
        <v>15</v>
      </c>
      <c r="I1243" s="201"/>
      <c r="L1243" s="197"/>
      <c r="M1243" s="202"/>
      <c r="N1243" s="203"/>
      <c r="O1243" s="203"/>
      <c r="P1243" s="203"/>
      <c r="Q1243" s="203"/>
      <c r="R1243" s="203"/>
      <c r="S1243" s="203"/>
      <c r="T1243" s="204"/>
      <c r="AT1243" s="198" t="s">
        <v>156</v>
      </c>
      <c r="AU1243" s="198" t="s">
        <v>82</v>
      </c>
      <c r="AV1243" s="12" t="s">
        <v>82</v>
      </c>
      <c r="AW1243" s="12" t="s">
        <v>35</v>
      </c>
      <c r="AX1243" s="12" t="s">
        <v>72</v>
      </c>
      <c r="AY1243" s="198" t="s">
        <v>144</v>
      </c>
    </row>
    <row r="1244" spans="2:65" s="13" customFormat="1">
      <c r="B1244" s="205"/>
      <c r="D1244" s="186" t="s">
        <v>156</v>
      </c>
      <c r="E1244" s="206" t="s">
        <v>5</v>
      </c>
      <c r="F1244" s="207" t="s">
        <v>160</v>
      </c>
      <c r="H1244" s="208">
        <v>15</v>
      </c>
      <c r="I1244" s="209"/>
      <c r="L1244" s="205"/>
      <c r="M1244" s="210"/>
      <c r="N1244" s="211"/>
      <c r="O1244" s="211"/>
      <c r="P1244" s="211"/>
      <c r="Q1244" s="211"/>
      <c r="R1244" s="211"/>
      <c r="S1244" s="211"/>
      <c r="T1244" s="212"/>
      <c r="AT1244" s="206" t="s">
        <v>156</v>
      </c>
      <c r="AU1244" s="206" t="s">
        <v>82</v>
      </c>
      <c r="AV1244" s="13" t="s">
        <v>152</v>
      </c>
      <c r="AW1244" s="13" t="s">
        <v>35</v>
      </c>
      <c r="AX1244" s="13" t="s">
        <v>80</v>
      </c>
      <c r="AY1244" s="206" t="s">
        <v>144</v>
      </c>
    </row>
    <row r="1245" spans="2:65" s="10" customFormat="1" ht="37.35" customHeight="1">
      <c r="B1245" s="160"/>
      <c r="D1245" s="161" t="s">
        <v>71</v>
      </c>
      <c r="E1245" s="162" t="s">
        <v>1026</v>
      </c>
      <c r="F1245" s="162" t="s">
        <v>1027</v>
      </c>
      <c r="I1245" s="163"/>
      <c r="J1245" s="164">
        <f>BK1245</f>
        <v>0</v>
      </c>
      <c r="L1245" s="160"/>
      <c r="M1245" s="165"/>
      <c r="N1245" s="166"/>
      <c r="O1245" s="166"/>
      <c r="P1245" s="167">
        <f>SUM(P1246:P1251)</f>
        <v>0</v>
      </c>
      <c r="Q1245" s="166"/>
      <c r="R1245" s="167">
        <f>SUM(R1246:R1251)</f>
        <v>0</v>
      </c>
      <c r="S1245" s="166"/>
      <c r="T1245" s="168">
        <f>SUM(T1246:T1251)</f>
        <v>0</v>
      </c>
      <c r="AR1245" s="161" t="s">
        <v>152</v>
      </c>
      <c r="AT1245" s="169" t="s">
        <v>71</v>
      </c>
      <c r="AU1245" s="169" t="s">
        <v>72</v>
      </c>
      <c r="AY1245" s="161" t="s">
        <v>144</v>
      </c>
      <c r="BK1245" s="170">
        <f>SUM(BK1246:BK1251)</f>
        <v>0</v>
      </c>
    </row>
    <row r="1246" spans="2:65" s="1" customFormat="1" ht="16.5" customHeight="1">
      <c r="B1246" s="173"/>
      <c r="C1246" s="174" t="s">
        <v>1028</v>
      </c>
      <c r="D1246" s="174" t="s">
        <v>147</v>
      </c>
      <c r="E1246" s="175" t="s">
        <v>1029</v>
      </c>
      <c r="F1246" s="176" t="s">
        <v>1030</v>
      </c>
      <c r="G1246" s="177" t="s">
        <v>726</v>
      </c>
      <c r="H1246" s="178">
        <v>5</v>
      </c>
      <c r="I1246" s="179"/>
      <c r="J1246" s="180">
        <f>ROUND(I1246*H1246,2)</f>
        <v>0</v>
      </c>
      <c r="K1246" s="176" t="s">
        <v>5</v>
      </c>
      <c r="L1246" s="41"/>
      <c r="M1246" s="181" t="s">
        <v>5</v>
      </c>
      <c r="N1246" s="182" t="s">
        <v>43</v>
      </c>
      <c r="O1246" s="42"/>
      <c r="P1246" s="183">
        <f>O1246*H1246</f>
        <v>0</v>
      </c>
      <c r="Q1246" s="183">
        <v>0</v>
      </c>
      <c r="R1246" s="183">
        <f>Q1246*H1246</f>
        <v>0</v>
      </c>
      <c r="S1246" s="183">
        <v>0</v>
      </c>
      <c r="T1246" s="184">
        <f>S1246*H1246</f>
        <v>0</v>
      </c>
      <c r="AR1246" s="24" t="s">
        <v>1031</v>
      </c>
      <c r="AT1246" s="24" t="s">
        <v>147</v>
      </c>
      <c r="AU1246" s="24" t="s">
        <v>80</v>
      </c>
      <c r="AY1246" s="24" t="s">
        <v>144</v>
      </c>
      <c r="BE1246" s="185">
        <f>IF(N1246="základní",J1246,0)</f>
        <v>0</v>
      </c>
      <c r="BF1246" s="185">
        <f>IF(N1246="snížená",J1246,0)</f>
        <v>0</v>
      </c>
      <c r="BG1246" s="185">
        <f>IF(N1246="zákl. přenesená",J1246,0)</f>
        <v>0</v>
      </c>
      <c r="BH1246" s="185">
        <f>IF(N1246="sníž. přenesená",J1246,0)</f>
        <v>0</v>
      </c>
      <c r="BI1246" s="185">
        <f>IF(N1246="nulová",J1246,0)</f>
        <v>0</v>
      </c>
      <c r="BJ1246" s="24" t="s">
        <v>80</v>
      </c>
      <c r="BK1246" s="185">
        <f>ROUND(I1246*H1246,2)</f>
        <v>0</v>
      </c>
      <c r="BL1246" s="24" t="s">
        <v>1031</v>
      </c>
      <c r="BM1246" s="24" t="s">
        <v>1032</v>
      </c>
    </row>
    <row r="1247" spans="2:65" s="1" customFormat="1" ht="27">
      <c r="B1247" s="41"/>
      <c r="D1247" s="186" t="s">
        <v>286</v>
      </c>
      <c r="F1247" s="187" t="s">
        <v>1033</v>
      </c>
      <c r="I1247" s="188"/>
      <c r="L1247" s="41"/>
      <c r="M1247" s="189"/>
      <c r="N1247" s="42"/>
      <c r="O1247" s="42"/>
      <c r="P1247" s="42"/>
      <c r="Q1247" s="42"/>
      <c r="R1247" s="42"/>
      <c r="S1247" s="42"/>
      <c r="T1247" s="70"/>
      <c r="AT1247" s="24" t="s">
        <v>286</v>
      </c>
      <c r="AU1247" s="24" t="s">
        <v>80</v>
      </c>
    </row>
    <row r="1248" spans="2:65" s="11" customFormat="1">
      <c r="B1248" s="190"/>
      <c r="D1248" s="186" t="s">
        <v>156</v>
      </c>
      <c r="E1248" s="191" t="s">
        <v>5</v>
      </c>
      <c r="F1248" s="192" t="s">
        <v>157</v>
      </c>
      <c r="H1248" s="191" t="s">
        <v>5</v>
      </c>
      <c r="I1248" s="193"/>
      <c r="L1248" s="190"/>
      <c r="M1248" s="194"/>
      <c r="N1248" s="195"/>
      <c r="O1248" s="195"/>
      <c r="P1248" s="195"/>
      <c r="Q1248" s="195"/>
      <c r="R1248" s="195"/>
      <c r="S1248" s="195"/>
      <c r="T1248" s="196"/>
      <c r="AT1248" s="191" t="s">
        <v>156</v>
      </c>
      <c r="AU1248" s="191" t="s">
        <v>80</v>
      </c>
      <c r="AV1248" s="11" t="s">
        <v>80</v>
      </c>
      <c r="AW1248" s="11" t="s">
        <v>35</v>
      </c>
      <c r="AX1248" s="11" t="s">
        <v>72</v>
      </c>
      <c r="AY1248" s="191" t="s">
        <v>144</v>
      </c>
    </row>
    <row r="1249" spans="2:51" s="11" customFormat="1">
      <c r="B1249" s="190"/>
      <c r="D1249" s="186" t="s">
        <v>156</v>
      </c>
      <c r="E1249" s="191" t="s">
        <v>5</v>
      </c>
      <c r="F1249" s="192" t="s">
        <v>1034</v>
      </c>
      <c r="H1249" s="191" t="s">
        <v>5</v>
      </c>
      <c r="I1249" s="193"/>
      <c r="L1249" s="190"/>
      <c r="M1249" s="194"/>
      <c r="N1249" s="195"/>
      <c r="O1249" s="195"/>
      <c r="P1249" s="195"/>
      <c r="Q1249" s="195"/>
      <c r="R1249" s="195"/>
      <c r="S1249" s="195"/>
      <c r="T1249" s="196"/>
      <c r="AT1249" s="191" t="s">
        <v>156</v>
      </c>
      <c r="AU1249" s="191" t="s">
        <v>80</v>
      </c>
      <c r="AV1249" s="11" t="s">
        <v>80</v>
      </c>
      <c r="AW1249" s="11" t="s">
        <v>35</v>
      </c>
      <c r="AX1249" s="11" t="s">
        <v>72</v>
      </c>
      <c r="AY1249" s="191" t="s">
        <v>144</v>
      </c>
    </row>
    <row r="1250" spans="2:51" s="12" customFormat="1">
      <c r="B1250" s="197"/>
      <c r="D1250" s="186" t="s">
        <v>156</v>
      </c>
      <c r="E1250" s="198" t="s">
        <v>5</v>
      </c>
      <c r="F1250" s="199" t="s">
        <v>175</v>
      </c>
      <c r="H1250" s="200">
        <v>5</v>
      </c>
      <c r="I1250" s="201"/>
      <c r="L1250" s="197"/>
      <c r="M1250" s="202"/>
      <c r="N1250" s="203"/>
      <c r="O1250" s="203"/>
      <c r="P1250" s="203"/>
      <c r="Q1250" s="203"/>
      <c r="R1250" s="203"/>
      <c r="S1250" s="203"/>
      <c r="T1250" s="204"/>
      <c r="AT1250" s="198" t="s">
        <v>156</v>
      </c>
      <c r="AU1250" s="198" t="s">
        <v>80</v>
      </c>
      <c r="AV1250" s="12" t="s">
        <v>82</v>
      </c>
      <c r="AW1250" s="12" t="s">
        <v>35</v>
      </c>
      <c r="AX1250" s="12" t="s">
        <v>72</v>
      </c>
      <c r="AY1250" s="198" t="s">
        <v>144</v>
      </c>
    </row>
    <row r="1251" spans="2:51" s="13" customFormat="1">
      <c r="B1251" s="205"/>
      <c r="D1251" s="186" t="s">
        <v>156</v>
      </c>
      <c r="E1251" s="206" t="s">
        <v>5</v>
      </c>
      <c r="F1251" s="207" t="s">
        <v>160</v>
      </c>
      <c r="H1251" s="208">
        <v>5</v>
      </c>
      <c r="I1251" s="209"/>
      <c r="L1251" s="205"/>
      <c r="M1251" s="231"/>
      <c r="N1251" s="232"/>
      <c r="O1251" s="232"/>
      <c r="P1251" s="232"/>
      <c r="Q1251" s="232"/>
      <c r="R1251" s="232"/>
      <c r="S1251" s="232"/>
      <c r="T1251" s="233"/>
      <c r="AT1251" s="206" t="s">
        <v>156</v>
      </c>
      <c r="AU1251" s="206" t="s">
        <v>80</v>
      </c>
      <c r="AV1251" s="13" t="s">
        <v>152</v>
      </c>
      <c r="AW1251" s="13" t="s">
        <v>35</v>
      </c>
      <c r="AX1251" s="13" t="s">
        <v>80</v>
      </c>
      <c r="AY1251" s="206" t="s">
        <v>144</v>
      </c>
    </row>
    <row r="1252" spans="2:51" s="1" customFormat="1" ht="6.95" customHeight="1">
      <c r="B1252" s="56"/>
      <c r="C1252" s="57"/>
      <c r="D1252" s="57"/>
      <c r="E1252" s="57"/>
      <c r="F1252" s="57"/>
      <c r="G1252" s="57"/>
      <c r="H1252" s="57"/>
      <c r="I1252" s="127"/>
      <c r="J1252" s="57"/>
      <c r="K1252" s="57"/>
      <c r="L1252" s="41"/>
    </row>
  </sheetData>
  <sheetProtection selectLockedCells="1"/>
  <autoFilter ref="C95:K1251"/>
  <mergeCells count="10">
    <mergeCell ref="J51:J52"/>
    <mergeCell ref="E86:H86"/>
    <mergeCell ref="E88:H8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12"/>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0"/>
      <c r="C1" s="100"/>
      <c r="D1" s="101" t="s">
        <v>1</v>
      </c>
      <c r="E1" s="100"/>
      <c r="F1" s="102" t="s">
        <v>95</v>
      </c>
      <c r="G1" s="360" t="s">
        <v>96</v>
      </c>
      <c r="H1" s="360"/>
      <c r="I1" s="103"/>
      <c r="J1" s="102" t="s">
        <v>97</v>
      </c>
      <c r="K1" s="101" t="s">
        <v>98</v>
      </c>
      <c r="L1" s="102" t="s">
        <v>99</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19" t="s">
        <v>8</v>
      </c>
      <c r="M2" s="320"/>
      <c r="N2" s="320"/>
      <c r="O2" s="320"/>
      <c r="P2" s="320"/>
      <c r="Q2" s="320"/>
      <c r="R2" s="320"/>
      <c r="S2" s="320"/>
      <c r="T2" s="320"/>
      <c r="U2" s="320"/>
      <c r="V2" s="320"/>
      <c r="AT2" s="24" t="s">
        <v>85</v>
      </c>
    </row>
    <row r="3" spans="1:70" ht="6.95" customHeight="1">
      <c r="B3" s="25"/>
      <c r="C3" s="26"/>
      <c r="D3" s="26"/>
      <c r="E3" s="26"/>
      <c r="F3" s="26"/>
      <c r="G3" s="26"/>
      <c r="H3" s="26"/>
      <c r="I3" s="104"/>
      <c r="J3" s="26"/>
      <c r="K3" s="27"/>
      <c r="AT3" s="24" t="s">
        <v>82</v>
      </c>
    </row>
    <row r="4" spans="1:70" ht="36.950000000000003" customHeight="1">
      <c r="B4" s="28"/>
      <c r="C4" s="29"/>
      <c r="D4" s="30" t="s">
        <v>100</v>
      </c>
      <c r="E4" s="29"/>
      <c r="F4" s="29"/>
      <c r="G4" s="29"/>
      <c r="H4" s="29"/>
      <c r="I4" s="105"/>
      <c r="J4" s="29"/>
      <c r="K4" s="31"/>
      <c r="M4" s="32" t="s">
        <v>13</v>
      </c>
      <c r="AT4" s="24" t="s">
        <v>6</v>
      </c>
    </row>
    <row r="5" spans="1:70" ht="6.95" customHeight="1">
      <c r="B5" s="28"/>
      <c r="C5" s="29"/>
      <c r="D5" s="29"/>
      <c r="E5" s="29"/>
      <c r="F5" s="29"/>
      <c r="G5" s="29"/>
      <c r="H5" s="29"/>
      <c r="I5" s="105"/>
      <c r="J5" s="29"/>
      <c r="K5" s="31"/>
    </row>
    <row r="6" spans="1:70" ht="15">
      <c r="B6" s="28"/>
      <c r="C6" s="29"/>
      <c r="D6" s="37" t="s">
        <v>19</v>
      </c>
      <c r="E6" s="29"/>
      <c r="F6" s="29"/>
      <c r="G6" s="29"/>
      <c r="H6" s="29"/>
      <c r="I6" s="105"/>
      <c r="J6" s="29"/>
      <c r="K6" s="31"/>
    </row>
    <row r="7" spans="1:70" ht="16.5" customHeight="1">
      <c r="B7" s="28"/>
      <c r="C7" s="29"/>
      <c r="D7" s="29"/>
      <c r="E7" s="361" t="str">
        <f>'Rekapitulace stavby'!K6</f>
        <v>Stavební úpravy spojené se změnou užívání haly, Hlušovice</v>
      </c>
      <c r="F7" s="362"/>
      <c r="G7" s="362"/>
      <c r="H7" s="362"/>
      <c r="I7" s="105"/>
      <c r="J7" s="29"/>
      <c r="K7" s="31"/>
    </row>
    <row r="8" spans="1:70" s="1" customFormat="1" ht="15">
      <c r="B8" s="41"/>
      <c r="C8" s="42"/>
      <c r="D8" s="37" t="s">
        <v>101</v>
      </c>
      <c r="E8" s="42"/>
      <c r="F8" s="42"/>
      <c r="G8" s="42"/>
      <c r="H8" s="42"/>
      <c r="I8" s="106"/>
      <c r="J8" s="42"/>
      <c r="K8" s="45"/>
    </row>
    <row r="9" spans="1:70" s="1" customFormat="1" ht="36.950000000000003" customHeight="1">
      <c r="B9" s="41"/>
      <c r="C9" s="42"/>
      <c r="D9" s="42"/>
      <c r="E9" s="363" t="s">
        <v>1035</v>
      </c>
      <c r="F9" s="364"/>
      <c r="G9" s="364"/>
      <c r="H9" s="364"/>
      <c r="I9" s="106"/>
      <c r="J9" s="42"/>
      <c r="K9" s="45"/>
    </row>
    <row r="10" spans="1:70" s="1" customFormat="1">
      <c r="B10" s="41"/>
      <c r="C10" s="42"/>
      <c r="D10" s="42"/>
      <c r="E10" s="42"/>
      <c r="F10" s="42"/>
      <c r="G10" s="42"/>
      <c r="H10" s="42"/>
      <c r="I10" s="106"/>
      <c r="J10" s="42"/>
      <c r="K10" s="45"/>
    </row>
    <row r="11" spans="1:70" s="1" customFormat="1" ht="14.45" customHeight="1">
      <c r="B11" s="41"/>
      <c r="C11" s="42"/>
      <c r="D11" s="37" t="s">
        <v>21</v>
      </c>
      <c r="E11" s="42"/>
      <c r="F11" s="35" t="s">
        <v>5</v>
      </c>
      <c r="G11" s="42"/>
      <c r="H11" s="42"/>
      <c r="I11" s="107" t="s">
        <v>22</v>
      </c>
      <c r="J11" s="35" t="s">
        <v>5</v>
      </c>
      <c r="K11" s="45"/>
    </row>
    <row r="12" spans="1:70" s="1" customFormat="1" ht="14.45" customHeight="1">
      <c r="B12" s="41"/>
      <c r="C12" s="42"/>
      <c r="D12" s="37" t="s">
        <v>23</v>
      </c>
      <c r="E12" s="42"/>
      <c r="F12" s="35" t="s">
        <v>24</v>
      </c>
      <c r="G12" s="42"/>
      <c r="H12" s="42"/>
      <c r="I12" s="107" t="s">
        <v>25</v>
      </c>
      <c r="J12" s="108" t="str">
        <f>'Rekapitulace stavby'!AN8</f>
        <v>22. 11. 2017</v>
      </c>
      <c r="K12" s="45"/>
    </row>
    <row r="13" spans="1:70" s="1" customFormat="1" ht="10.9" customHeight="1">
      <c r="B13" s="41"/>
      <c r="C13" s="42"/>
      <c r="D13" s="42"/>
      <c r="E13" s="42"/>
      <c r="F13" s="42"/>
      <c r="G13" s="42"/>
      <c r="H13" s="42"/>
      <c r="I13" s="106"/>
      <c r="J13" s="42"/>
      <c r="K13" s="45"/>
    </row>
    <row r="14" spans="1:70" s="1" customFormat="1" ht="14.45" customHeight="1">
      <c r="B14" s="41"/>
      <c r="C14" s="42"/>
      <c r="D14" s="37" t="s">
        <v>27</v>
      </c>
      <c r="E14" s="42"/>
      <c r="F14" s="42"/>
      <c r="G14" s="42"/>
      <c r="H14" s="42"/>
      <c r="I14" s="107" t="s">
        <v>28</v>
      </c>
      <c r="J14" s="35" t="s">
        <v>5</v>
      </c>
      <c r="K14" s="45"/>
    </row>
    <row r="15" spans="1:70" s="1" customFormat="1" ht="18" customHeight="1">
      <c r="B15" s="41"/>
      <c r="C15" s="42"/>
      <c r="D15" s="42"/>
      <c r="E15" s="35" t="s">
        <v>29</v>
      </c>
      <c r="F15" s="42"/>
      <c r="G15" s="42"/>
      <c r="H15" s="42"/>
      <c r="I15" s="107" t="s">
        <v>30</v>
      </c>
      <c r="J15" s="35" t="s">
        <v>5</v>
      </c>
      <c r="K15" s="45"/>
    </row>
    <row r="16" spans="1:70" s="1" customFormat="1" ht="6.95" customHeight="1">
      <c r="B16" s="41"/>
      <c r="C16" s="42"/>
      <c r="D16" s="42"/>
      <c r="E16" s="42"/>
      <c r="F16" s="42"/>
      <c r="G16" s="42"/>
      <c r="H16" s="42"/>
      <c r="I16" s="106"/>
      <c r="J16" s="42"/>
      <c r="K16" s="45"/>
    </row>
    <row r="17" spans="2:11" s="1" customFormat="1" ht="14.45" customHeight="1">
      <c r="B17" s="41"/>
      <c r="C17" s="42"/>
      <c r="D17" s="37" t="s">
        <v>31</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30</v>
      </c>
      <c r="J18" s="35" t="str">
        <f>IF('Rekapitulace stavby'!AN14="Vyplň údaj","",IF('Rekapitulace stavby'!AN14="","",'Rekapitulace stavby'!AN14))</f>
        <v/>
      </c>
      <c r="K18" s="45"/>
    </row>
    <row r="19" spans="2:11" s="1" customFormat="1" ht="6.95" customHeight="1">
      <c r="B19" s="41"/>
      <c r="C19" s="42"/>
      <c r="D19" s="42"/>
      <c r="E19" s="42"/>
      <c r="F19" s="42"/>
      <c r="G19" s="42"/>
      <c r="H19" s="42"/>
      <c r="I19" s="106"/>
      <c r="J19" s="42"/>
      <c r="K19" s="45"/>
    </row>
    <row r="20" spans="2:11" s="1" customFormat="1" ht="14.45" customHeight="1">
      <c r="B20" s="41"/>
      <c r="C20" s="42"/>
      <c r="D20" s="37" t="s">
        <v>33</v>
      </c>
      <c r="E20" s="42"/>
      <c r="F20" s="42"/>
      <c r="G20" s="42"/>
      <c r="H20" s="42"/>
      <c r="I20" s="107" t="s">
        <v>28</v>
      </c>
      <c r="J20" s="35" t="s">
        <v>5</v>
      </c>
      <c r="K20" s="45"/>
    </row>
    <row r="21" spans="2:11" s="1" customFormat="1" ht="18" customHeight="1">
      <c r="B21" s="41"/>
      <c r="C21" s="42"/>
      <c r="D21" s="42"/>
      <c r="E21" s="35" t="s">
        <v>34</v>
      </c>
      <c r="F21" s="42"/>
      <c r="G21" s="42"/>
      <c r="H21" s="42"/>
      <c r="I21" s="107" t="s">
        <v>30</v>
      </c>
      <c r="J21" s="35" t="s">
        <v>5</v>
      </c>
      <c r="K21" s="45"/>
    </row>
    <row r="22" spans="2:11" s="1" customFormat="1" ht="6.95" customHeight="1">
      <c r="B22" s="41"/>
      <c r="C22" s="42"/>
      <c r="D22" s="42"/>
      <c r="E22" s="42"/>
      <c r="F22" s="42"/>
      <c r="G22" s="42"/>
      <c r="H22" s="42"/>
      <c r="I22" s="106"/>
      <c r="J22" s="42"/>
      <c r="K22" s="45"/>
    </row>
    <row r="23" spans="2:11" s="1" customFormat="1" ht="14.45" customHeight="1">
      <c r="B23" s="41"/>
      <c r="C23" s="42"/>
      <c r="D23" s="37" t="s">
        <v>36</v>
      </c>
      <c r="E23" s="42"/>
      <c r="F23" s="42"/>
      <c r="G23" s="42"/>
      <c r="H23" s="42"/>
      <c r="I23" s="106"/>
      <c r="J23" s="42"/>
      <c r="K23" s="45"/>
    </row>
    <row r="24" spans="2:11" s="6" customFormat="1" ht="16.5" customHeight="1">
      <c r="B24" s="109"/>
      <c r="C24" s="110"/>
      <c r="D24" s="110"/>
      <c r="E24" s="352" t="s">
        <v>5</v>
      </c>
      <c r="F24" s="352"/>
      <c r="G24" s="352"/>
      <c r="H24" s="352"/>
      <c r="I24" s="111"/>
      <c r="J24" s="110"/>
      <c r="K24" s="112"/>
    </row>
    <row r="25" spans="2:11" s="1" customFormat="1" ht="6.95" customHeight="1">
      <c r="B25" s="41"/>
      <c r="C25" s="42"/>
      <c r="D25" s="42"/>
      <c r="E25" s="42"/>
      <c r="F25" s="42"/>
      <c r="G25" s="42"/>
      <c r="H25" s="42"/>
      <c r="I25" s="106"/>
      <c r="J25" s="42"/>
      <c r="K25" s="45"/>
    </row>
    <row r="26" spans="2:11" s="1" customFormat="1" ht="6.95" customHeight="1">
      <c r="B26" s="41"/>
      <c r="C26" s="42"/>
      <c r="D26" s="68"/>
      <c r="E26" s="68"/>
      <c r="F26" s="68"/>
      <c r="G26" s="68"/>
      <c r="H26" s="68"/>
      <c r="I26" s="113"/>
      <c r="J26" s="68"/>
      <c r="K26" s="114"/>
    </row>
    <row r="27" spans="2:11" s="1" customFormat="1" ht="25.35" customHeight="1">
      <c r="B27" s="41"/>
      <c r="C27" s="42"/>
      <c r="D27" s="115" t="s">
        <v>38</v>
      </c>
      <c r="E27" s="42"/>
      <c r="F27" s="42"/>
      <c r="G27" s="42"/>
      <c r="H27" s="42"/>
      <c r="I27" s="106"/>
      <c r="J27" s="116">
        <f>ROUND(J80,2)</f>
        <v>0</v>
      </c>
      <c r="K27" s="45"/>
    </row>
    <row r="28" spans="2:11" s="1" customFormat="1" ht="6.95" customHeight="1">
      <c r="B28" s="41"/>
      <c r="C28" s="42"/>
      <c r="D28" s="68"/>
      <c r="E28" s="68"/>
      <c r="F28" s="68"/>
      <c r="G28" s="68"/>
      <c r="H28" s="68"/>
      <c r="I28" s="113"/>
      <c r="J28" s="68"/>
      <c r="K28" s="114"/>
    </row>
    <row r="29" spans="2:11" s="1" customFormat="1" ht="14.45" customHeight="1">
      <c r="B29" s="41"/>
      <c r="C29" s="42"/>
      <c r="D29" s="42"/>
      <c r="E29" s="42"/>
      <c r="F29" s="46" t="s">
        <v>40</v>
      </c>
      <c r="G29" s="42"/>
      <c r="H29" s="42"/>
      <c r="I29" s="117" t="s">
        <v>39</v>
      </c>
      <c r="J29" s="46" t="s">
        <v>41</v>
      </c>
      <c r="K29" s="45"/>
    </row>
    <row r="30" spans="2:11" s="1" customFormat="1" ht="14.45" customHeight="1">
      <c r="B30" s="41"/>
      <c r="C30" s="42"/>
      <c r="D30" s="49" t="s">
        <v>42</v>
      </c>
      <c r="E30" s="49" t="s">
        <v>43</v>
      </c>
      <c r="F30" s="118">
        <f>ROUND(SUM(BE80:BE211), 2)</f>
        <v>0</v>
      </c>
      <c r="G30" s="42"/>
      <c r="H30" s="42"/>
      <c r="I30" s="119">
        <v>0.21</v>
      </c>
      <c r="J30" s="118">
        <f>ROUND(ROUND((SUM(BE80:BE211)), 2)*I30, 2)</f>
        <v>0</v>
      </c>
      <c r="K30" s="45"/>
    </row>
    <row r="31" spans="2:11" s="1" customFormat="1" ht="14.45" customHeight="1">
      <c r="B31" s="41"/>
      <c r="C31" s="42"/>
      <c r="D31" s="42"/>
      <c r="E31" s="49" t="s">
        <v>44</v>
      </c>
      <c r="F31" s="118">
        <f>ROUND(SUM(BF80:BF211), 2)</f>
        <v>0</v>
      </c>
      <c r="G31" s="42"/>
      <c r="H31" s="42"/>
      <c r="I31" s="119">
        <v>0.15</v>
      </c>
      <c r="J31" s="118">
        <f>ROUND(ROUND((SUM(BF80:BF211)), 2)*I31, 2)</f>
        <v>0</v>
      </c>
      <c r="K31" s="45"/>
    </row>
    <row r="32" spans="2:11" s="1" customFormat="1" ht="14.45" hidden="1" customHeight="1">
      <c r="B32" s="41"/>
      <c r="C32" s="42"/>
      <c r="D32" s="42"/>
      <c r="E32" s="49" t="s">
        <v>45</v>
      </c>
      <c r="F32" s="118">
        <f>ROUND(SUM(BG80:BG211), 2)</f>
        <v>0</v>
      </c>
      <c r="G32" s="42"/>
      <c r="H32" s="42"/>
      <c r="I32" s="119">
        <v>0.21</v>
      </c>
      <c r="J32" s="118">
        <v>0</v>
      </c>
      <c r="K32" s="45"/>
    </row>
    <row r="33" spans="2:11" s="1" customFormat="1" ht="14.45" hidden="1" customHeight="1">
      <c r="B33" s="41"/>
      <c r="C33" s="42"/>
      <c r="D33" s="42"/>
      <c r="E33" s="49" t="s">
        <v>46</v>
      </c>
      <c r="F33" s="118">
        <f>ROUND(SUM(BH80:BH211), 2)</f>
        <v>0</v>
      </c>
      <c r="G33" s="42"/>
      <c r="H33" s="42"/>
      <c r="I33" s="119">
        <v>0.15</v>
      </c>
      <c r="J33" s="118">
        <v>0</v>
      </c>
      <c r="K33" s="45"/>
    </row>
    <row r="34" spans="2:11" s="1" customFormat="1" ht="14.45" hidden="1" customHeight="1">
      <c r="B34" s="41"/>
      <c r="C34" s="42"/>
      <c r="D34" s="42"/>
      <c r="E34" s="49" t="s">
        <v>47</v>
      </c>
      <c r="F34" s="118">
        <f>ROUND(SUM(BI80:BI211), 2)</f>
        <v>0</v>
      </c>
      <c r="G34" s="42"/>
      <c r="H34" s="42"/>
      <c r="I34" s="119">
        <v>0</v>
      </c>
      <c r="J34" s="118">
        <v>0</v>
      </c>
      <c r="K34" s="45"/>
    </row>
    <row r="35" spans="2:11" s="1" customFormat="1" ht="6.95" customHeight="1">
      <c r="B35" s="41"/>
      <c r="C35" s="42"/>
      <c r="D35" s="42"/>
      <c r="E35" s="42"/>
      <c r="F35" s="42"/>
      <c r="G35" s="42"/>
      <c r="H35" s="42"/>
      <c r="I35" s="106"/>
      <c r="J35" s="42"/>
      <c r="K35" s="45"/>
    </row>
    <row r="36" spans="2:11" s="1" customFormat="1" ht="25.35" customHeight="1">
      <c r="B36" s="41"/>
      <c r="C36" s="120"/>
      <c r="D36" s="121" t="s">
        <v>48</v>
      </c>
      <c r="E36" s="71"/>
      <c r="F36" s="71"/>
      <c r="G36" s="122" t="s">
        <v>49</v>
      </c>
      <c r="H36" s="123" t="s">
        <v>50</v>
      </c>
      <c r="I36" s="124"/>
      <c r="J36" s="125">
        <f>SUM(J27:J34)</f>
        <v>0</v>
      </c>
      <c r="K36" s="126"/>
    </row>
    <row r="37" spans="2:11" s="1" customFormat="1" ht="14.45" customHeight="1">
      <c r="B37" s="56"/>
      <c r="C37" s="57"/>
      <c r="D37" s="57"/>
      <c r="E37" s="57"/>
      <c r="F37" s="57"/>
      <c r="G37" s="57"/>
      <c r="H37" s="57"/>
      <c r="I37" s="127"/>
      <c r="J37" s="57"/>
      <c r="K37" s="58"/>
    </row>
    <row r="41" spans="2:11" s="1" customFormat="1" ht="6.95" customHeight="1">
      <c r="B41" s="59"/>
      <c r="C41" s="60"/>
      <c r="D41" s="60"/>
      <c r="E41" s="60"/>
      <c r="F41" s="60"/>
      <c r="G41" s="60"/>
      <c r="H41" s="60"/>
      <c r="I41" s="128"/>
      <c r="J41" s="60"/>
      <c r="K41" s="129"/>
    </row>
    <row r="42" spans="2:11" s="1" customFormat="1" ht="36.950000000000003" customHeight="1">
      <c r="B42" s="41"/>
      <c r="C42" s="30" t="s">
        <v>103</v>
      </c>
      <c r="D42" s="42"/>
      <c r="E42" s="42"/>
      <c r="F42" s="42"/>
      <c r="G42" s="42"/>
      <c r="H42" s="42"/>
      <c r="I42" s="106"/>
      <c r="J42" s="42"/>
      <c r="K42" s="45"/>
    </row>
    <row r="43" spans="2:11" s="1" customFormat="1" ht="6.95" customHeight="1">
      <c r="B43" s="41"/>
      <c r="C43" s="42"/>
      <c r="D43" s="42"/>
      <c r="E43" s="42"/>
      <c r="F43" s="42"/>
      <c r="G43" s="42"/>
      <c r="H43" s="42"/>
      <c r="I43" s="106"/>
      <c r="J43" s="42"/>
      <c r="K43" s="45"/>
    </row>
    <row r="44" spans="2:11" s="1" customFormat="1" ht="14.45" customHeight="1">
      <c r="B44" s="41"/>
      <c r="C44" s="37" t="s">
        <v>19</v>
      </c>
      <c r="D44" s="42"/>
      <c r="E44" s="42"/>
      <c r="F44" s="42"/>
      <c r="G44" s="42"/>
      <c r="H44" s="42"/>
      <c r="I44" s="106"/>
      <c r="J44" s="42"/>
      <c r="K44" s="45"/>
    </row>
    <row r="45" spans="2:11" s="1" customFormat="1" ht="16.5" customHeight="1">
      <c r="B45" s="41"/>
      <c r="C45" s="42"/>
      <c r="D45" s="42"/>
      <c r="E45" s="361" t="str">
        <f>E7</f>
        <v>Stavební úpravy spojené se změnou užívání haly, Hlušovice</v>
      </c>
      <c r="F45" s="362"/>
      <c r="G45" s="362"/>
      <c r="H45" s="362"/>
      <c r="I45" s="106"/>
      <c r="J45" s="42"/>
      <c r="K45" s="45"/>
    </row>
    <row r="46" spans="2:11" s="1" customFormat="1" ht="14.45" customHeight="1">
      <c r="B46" s="41"/>
      <c r="C46" s="37" t="s">
        <v>101</v>
      </c>
      <c r="D46" s="42"/>
      <c r="E46" s="42"/>
      <c r="F46" s="42"/>
      <c r="G46" s="42"/>
      <c r="H46" s="42"/>
      <c r="I46" s="106"/>
      <c r="J46" s="42"/>
      <c r="K46" s="45"/>
    </row>
    <row r="47" spans="2:11" s="1" customFormat="1" ht="17.25" customHeight="1">
      <c r="B47" s="41"/>
      <c r="C47" s="42"/>
      <c r="D47" s="42"/>
      <c r="E47" s="363" t="str">
        <f>E9</f>
        <v>02 - Elektroinstalace</v>
      </c>
      <c r="F47" s="364"/>
      <c r="G47" s="364"/>
      <c r="H47" s="364"/>
      <c r="I47" s="106"/>
      <c r="J47" s="42"/>
      <c r="K47" s="45"/>
    </row>
    <row r="48" spans="2:11" s="1" customFormat="1" ht="6.95" customHeight="1">
      <c r="B48" s="41"/>
      <c r="C48" s="42"/>
      <c r="D48" s="42"/>
      <c r="E48" s="42"/>
      <c r="F48" s="42"/>
      <c r="G48" s="42"/>
      <c r="H48" s="42"/>
      <c r="I48" s="106"/>
      <c r="J48" s="42"/>
      <c r="K48" s="45"/>
    </row>
    <row r="49" spans="2:47" s="1" customFormat="1" ht="18" customHeight="1">
      <c r="B49" s="41"/>
      <c r="C49" s="37" t="s">
        <v>23</v>
      </c>
      <c r="D49" s="42"/>
      <c r="E49" s="42"/>
      <c r="F49" s="35" t="str">
        <f>F12</f>
        <v>Hlušovice</v>
      </c>
      <c r="G49" s="42"/>
      <c r="H49" s="42"/>
      <c r="I49" s="107" t="s">
        <v>25</v>
      </c>
      <c r="J49" s="108" t="str">
        <f>IF(J12="","",J12)</f>
        <v>22. 11. 2017</v>
      </c>
      <c r="K49" s="45"/>
    </row>
    <row r="50" spans="2:47" s="1" customFormat="1" ht="6.95" customHeight="1">
      <c r="B50" s="41"/>
      <c r="C50" s="42"/>
      <c r="D50" s="42"/>
      <c r="E50" s="42"/>
      <c r="F50" s="42"/>
      <c r="G50" s="42"/>
      <c r="H50" s="42"/>
      <c r="I50" s="106"/>
      <c r="J50" s="42"/>
      <c r="K50" s="45"/>
    </row>
    <row r="51" spans="2:47" s="1" customFormat="1" ht="15">
      <c r="B51" s="41"/>
      <c r="C51" s="37" t="s">
        <v>27</v>
      </c>
      <c r="D51" s="42"/>
      <c r="E51" s="42"/>
      <c r="F51" s="35" t="str">
        <f>E15</f>
        <v>LUX Interiér s.r.o.</v>
      </c>
      <c r="G51" s="42"/>
      <c r="H51" s="42"/>
      <c r="I51" s="107" t="s">
        <v>33</v>
      </c>
      <c r="J51" s="352" t="str">
        <f>E21</f>
        <v>Ing. Jakub Jindrák , Dis.</v>
      </c>
      <c r="K51" s="45"/>
    </row>
    <row r="52" spans="2:47" s="1" customFormat="1" ht="14.45" customHeight="1">
      <c r="B52" s="41"/>
      <c r="C52" s="37" t="s">
        <v>31</v>
      </c>
      <c r="D52" s="42"/>
      <c r="E52" s="42"/>
      <c r="F52" s="35" t="str">
        <f>IF(E18="","",E18)</f>
        <v/>
      </c>
      <c r="G52" s="42"/>
      <c r="H52" s="42"/>
      <c r="I52" s="106"/>
      <c r="J52" s="356"/>
      <c r="K52" s="45"/>
    </row>
    <row r="53" spans="2:47" s="1" customFormat="1" ht="10.35" customHeight="1">
      <c r="B53" s="41"/>
      <c r="C53" s="42"/>
      <c r="D53" s="42"/>
      <c r="E53" s="42"/>
      <c r="F53" s="42"/>
      <c r="G53" s="42"/>
      <c r="H53" s="42"/>
      <c r="I53" s="106"/>
      <c r="J53" s="42"/>
      <c r="K53" s="45"/>
    </row>
    <row r="54" spans="2:47" s="1" customFormat="1" ht="29.25" customHeight="1">
      <c r="B54" s="41"/>
      <c r="C54" s="130" t="s">
        <v>104</v>
      </c>
      <c r="D54" s="120"/>
      <c r="E54" s="120"/>
      <c r="F54" s="120"/>
      <c r="G54" s="120"/>
      <c r="H54" s="120"/>
      <c r="I54" s="131"/>
      <c r="J54" s="132" t="s">
        <v>105</v>
      </c>
      <c r="K54" s="133"/>
    </row>
    <row r="55" spans="2:47" s="1" customFormat="1" ht="10.35" customHeight="1">
      <c r="B55" s="41"/>
      <c r="C55" s="42"/>
      <c r="D55" s="42"/>
      <c r="E55" s="42"/>
      <c r="F55" s="42"/>
      <c r="G55" s="42"/>
      <c r="H55" s="42"/>
      <c r="I55" s="106"/>
      <c r="J55" s="42"/>
      <c r="K55" s="45"/>
    </row>
    <row r="56" spans="2:47" s="1" customFormat="1" ht="29.25" customHeight="1">
      <c r="B56" s="41"/>
      <c r="C56" s="134" t="s">
        <v>106</v>
      </c>
      <c r="D56" s="42"/>
      <c r="E56" s="42"/>
      <c r="F56" s="42"/>
      <c r="G56" s="42"/>
      <c r="H56" s="42"/>
      <c r="I56" s="106"/>
      <c r="J56" s="116">
        <f>J80</f>
        <v>0</v>
      </c>
      <c r="K56" s="45"/>
      <c r="AU56" s="24" t="s">
        <v>107</v>
      </c>
    </row>
    <row r="57" spans="2:47" s="7" customFormat="1" ht="24.95" customHeight="1">
      <c r="B57" s="135"/>
      <c r="C57" s="136"/>
      <c r="D57" s="137" t="s">
        <v>1036</v>
      </c>
      <c r="E57" s="138"/>
      <c r="F57" s="138"/>
      <c r="G57" s="138"/>
      <c r="H57" s="138"/>
      <c r="I57" s="139"/>
      <c r="J57" s="140">
        <f>J81</f>
        <v>0</v>
      </c>
      <c r="K57" s="141"/>
    </row>
    <row r="58" spans="2:47" s="8" customFormat="1" ht="19.899999999999999" customHeight="1">
      <c r="B58" s="142"/>
      <c r="C58" s="143"/>
      <c r="D58" s="144" t="s">
        <v>1037</v>
      </c>
      <c r="E58" s="145"/>
      <c r="F58" s="145"/>
      <c r="G58" s="145"/>
      <c r="H58" s="145"/>
      <c r="I58" s="146"/>
      <c r="J58" s="147">
        <f>J82</f>
        <v>0</v>
      </c>
      <c r="K58" s="148"/>
    </row>
    <row r="59" spans="2:47" s="7" customFormat="1" ht="24.95" customHeight="1">
      <c r="B59" s="135"/>
      <c r="C59" s="136"/>
      <c r="D59" s="137" t="s">
        <v>1038</v>
      </c>
      <c r="E59" s="138"/>
      <c r="F59" s="138"/>
      <c r="G59" s="138"/>
      <c r="H59" s="138"/>
      <c r="I59" s="139"/>
      <c r="J59" s="140">
        <f>J207</f>
        <v>0</v>
      </c>
      <c r="K59" s="141"/>
    </row>
    <row r="60" spans="2:47" s="7" customFormat="1" ht="24.95" customHeight="1">
      <c r="B60" s="135"/>
      <c r="C60" s="136"/>
      <c r="D60" s="137" t="s">
        <v>127</v>
      </c>
      <c r="E60" s="138"/>
      <c r="F60" s="138"/>
      <c r="G60" s="138"/>
      <c r="H60" s="138"/>
      <c r="I60" s="139"/>
      <c r="J60" s="140">
        <f>J210</f>
        <v>0</v>
      </c>
      <c r="K60" s="141"/>
    </row>
    <row r="61" spans="2:47" s="1" customFormat="1" ht="21.75" customHeight="1">
      <c r="B61" s="41"/>
      <c r="C61" s="42"/>
      <c r="D61" s="42"/>
      <c r="E61" s="42"/>
      <c r="F61" s="42"/>
      <c r="G61" s="42"/>
      <c r="H61" s="42"/>
      <c r="I61" s="106"/>
      <c r="J61" s="42"/>
      <c r="K61" s="45"/>
    </row>
    <row r="62" spans="2:47" s="1" customFormat="1" ht="6.95" customHeight="1">
      <c r="B62" s="56"/>
      <c r="C62" s="57"/>
      <c r="D62" s="57"/>
      <c r="E62" s="57"/>
      <c r="F62" s="57"/>
      <c r="G62" s="57"/>
      <c r="H62" s="57"/>
      <c r="I62" s="127"/>
      <c r="J62" s="57"/>
      <c r="K62" s="58"/>
    </row>
    <row r="66" spans="2:63" s="1" customFormat="1" ht="6.95" customHeight="1">
      <c r="B66" s="59"/>
      <c r="C66" s="60"/>
      <c r="D66" s="60"/>
      <c r="E66" s="60"/>
      <c r="F66" s="60"/>
      <c r="G66" s="60"/>
      <c r="H66" s="60"/>
      <c r="I66" s="128"/>
      <c r="J66" s="60"/>
      <c r="K66" s="60"/>
      <c r="L66" s="41"/>
    </row>
    <row r="67" spans="2:63" s="1" customFormat="1" ht="36.950000000000003" customHeight="1">
      <c r="B67" s="41"/>
      <c r="C67" s="61" t="s">
        <v>128</v>
      </c>
      <c r="L67" s="41"/>
    </row>
    <row r="68" spans="2:63" s="1" customFormat="1" ht="6.95" customHeight="1">
      <c r="B68" s="41"/>
      <c r="L68" s="41"/>
    </row>
    <row r="69" spans="2:63" s="1" customFormat="1" ht="14.45" customHeight="1">
      <c r="B69" s="41"/>
      <c r="C69" s="63" t="s">
        <v>19</v>
      </c>
      <c r="L69" s="41"/>
    </row>
    <row r="70" spans="2:63" s="1" customFormat="1" ht="16.5" customHeight="1">
      <c r="B70" s="41"/>
      <c r="E70" s="357" t="str">
        <f>E7</f>
        <v>Stavební úpravy spojené se změnou užívání haly, Hlušovice</v>
      </c>
      <c r="F70" s="358"/>
      <c r="G70" s="358"/>
      <c r="H70" s="358"/>
      <c r="L70" s="41"/>
    </row>
    <row r="71" spans="2:63" s="1" customFormat="1" ht="14.45" customHeight="1">
      <c r="B71" s="41"/>
      <c r="C71" s="63" t="s">
        <v>101</v>
      </c>
      <c r="L71" s="41"/>
    </row>
    <row r="72" spans="2:63" s="1" customFormat="1" ht="17.25" customHeight="1">
      <c r="B72" s="41"/>
      <c r="E72" s="326" t="str">
        <f>E9</f>
        <v>02 - Elektroinstalace</v>
      </c>
      <c r="F72" s="359"/>
      <c r="G72" s="359"/>
      <c r="H72" s="359"/>
      <c r="L72" s="41"/>
    </row>
    <row r="73" spans="2:63" s="1" customFormat="1" ht="6.95" customHeight="1">
      <c r="B73" s="41"/>
      <c r="L73" s="41"/>
    </row>
    <row r="74" spans="2:63" s="1" customFormat="1" ht="18" customHeight="1">
      <c r="B74" s="41"/>
      <c r="C74" s="63" t="s">
        <v>23</v>
      </c>
      <c r="F74" s="149" t="str">
        <f>F12</f>
        <v>Hlušovice</v>
      </c>
      <c r="I74" s="150" t="s">
        <v>25</v>
      </c>
      <c r="J74" s="67" t="str">
        <f>IF(J12="","",J12)</f>
        <v>22. 11. 2017</v>
      </c>
      <c r="L74" s="41"/>
    </row>
    <row r="75" spans="2:63" s="1" customFormat="1" ht="6.95" customHeight="1">
      <c r="B75" s="41"/>
      <c r="L75" s="41"/>
    </row>
    <row r="76" spans="2:63" s="1" customFormat="1" ht="15">
      <c r="B76" s="41"/>
      <c r="C76" s="63" t="s">
        <v>27</v>
      </c>
      <c r="F76" s="149" t="str">
        <f>E15</f>
        <v>LUX Interiér s.r.o.</v>
      </c>
      <c r="I76" s="150" t="s">
        <v>33</v>
      </c>
      <c r="J76" s="149" t="str">
        <f>E21</f>
        <v>Ing. Jakub Jindrák , Dis.</v>
      </c>
      <c r="L76" s="41"/>
    </row>
    <row r="77" spans="2:63" s="1" customFormat="1" ht="14.45" customHeight="1">
      <c r="B77" s="41"/>
      <c r="C77" s="63" t="s">
        <v>31</v>
      </c>
      <c r="F77" s="149" t="str">
        <f>IF(E18="","",E18)</f>
        <v/>
      </c>
      <c r="L77" s="41"/>
    </row>
    <row r="78" spans="2:63" s="1" customFormat="1" ht="10.35" customHeight="1">
      <c r="B78" s="41"/>
      <c r="L78" s="41"/>
    </row>
    <row r="79" spans="2:63" s="9" customFormat="1" ht="29.25" customHeight="1">
      <c r="B79" s="151"/>
      <c r="C79" s="152" t="s">
        <v>129</v>
      </c>
      <c r="D79" s="153" t="s">
        <v>57</v>
      </c>
      <c r="E79" s="153" t="s">
        <v>53</v>
      </c>
      <c r="F79" s="153" t="s">
        <v>130</v>
      </c>
      <c r="G79" s="153" t="s">
        <v>131</v>
      </c>
      <c r="H79" s="153" t="s">
        <v>132</v>
      </c>
      <c r="I79" s="154" t="s">
        <v>133</v>
      </c>
      <c r="J79" s="153" t="s">
        <v>105</v>
      </c>
      <c r="K79" s="155" t="s">
        <v>134</v>
      </c>
      <c r="L79" s="151"/>
      <c r="M79" s="73" t="s">
        <v>135</v>
      </c>
      <c r="N79" s="74" t="s">
        <v>42</v>
      </c>
      <c r="O79" s="74" t="s">
        <v>136</v>
      </c>
      <c r="P79" s="74" t="s">
        <v>137</v>
      </c>
      <c r="Q79" s="74" t="s">
        <v>138</v>
      </c>
      <c r="R79" s="74" t="s">
        <v>139</v>
      </c>
      <c r="S79" s="74" t="s">
        <v>140</v>
      </c>
      <c r="T79" s="75" t="s">
        <v>141</v>
      </c>
    </row>
    <row r="80" spans="2:63" s="1" customFormat="1" ht="29.25" customHeight="1">
      <c r="B80" s="41"/>
      <c r="C80" s="77" t="s">
        <v>106</v>
      </c>
      <c r="J80" s="156">
        <f>BK80</f>
        <v>0</v>
      </c>
      <c r="L80" s="41"/>
      <c r="M80" s="76"/>
      <c r="N80" s="68"/>
      <c r="O80" s="68"/>
      <c r="P80" s="157">
        <f>P81+P207+P210</f>
        <v>0</v>
      </c>
      <c r="Q80" s="68"/>
      <c r="R80" s="157">
        <f>R81+R207+R210</f>
        <v>0.22986700000000002</v>
      </c>
      <c r="S80" s="68"/>
      <c r="T80" s="158">
        <f>T81+T207+T210</f>
        <v>0</v>
      </c>
      <c r="AT80" s="24" t="s">
        <v>71</v>
      </c>
      <c r="AU80" s="24" t="s">
        <v>107</v>
      </c>
      <c r="BK80" s="159">
        <f>BK81+BK207+BK210</f>
        <v>0</v>
      </c>
    </row>
    <row r="81" spans="2:65" s="10" customFormat="1" ht="37.35" customHeight="1">
      <c r="B81" s="160"/>
      <c r="D81" s="161" t="s">
        <v>71</v>
      </c>
      <c r="E81" s="162" t="s">
        <v>212</v>
      </c>
      <c r="F81" s="162" t="s">
        <v>1039</v>
      </c>
      <c r="I81" s="163"/>
      <c r="J81" s="164">
        <f>BK81</f>
        <v>0</v>
      </c>
      <c r="L81" s="160"/>
      <c r="M81" s="165"/>
      <c r="N81" s="166"/>
      <c r="O81" s="166"/>
      <c r="P81" s="167">
        <f>P82</f>
        <v>0</v>
      </c>
      <c r="Q81" s="166"/>
      <c r="R81" s="167">
        <f>R82</f>
        <v>0.22986700000000002</v>
      </c>
      <c r="S81" s="166"/>
      <c r="T81" s="168">
        <f>T82</f>
        <v>0</v>
      </c>
      <c r="AR81" s="161" t="s">
        <v>145</v>
      </c>
      <c r="AT81" s="169" t="s">
        <v>71</v>
      </c>
      <c r="AU81" s="169" t="s">
        <v>72</v>
      </c>
      <c r="AY81" s="161" t="s">
        <v>144</v>
      </c>
      <c r="BK81" s="170">
        <f>BK82</f>
        <v>0</v>
      </c>
    </row>
    <row r="82" spans="2:65" s="10" customFormat="1" ht="19.899999999999999" customHeight="1">
      <c r="B82" s="160"/>
      <c r="D82" s="161" t="s">
        <v>71</v>
      </c>
      <c r="E82" s="171" t="s">
        <v>1040</v>
      </c>
      <c r="F82" s="171" t="s">
        <v>1041</v>
      </c>
      <c r="I82" s="163"/>
      <c r="J82" s="172">
        <f>BK82</f>
        <v>0</v>
      </c>
      <c r="L82" s="160"/>
      <c r="M82" s="165"/>
      <c r="N82" s="166"/>
      <c r="O82" s="166"/>
      <c r="P82" s="167">
        <f>SUM(P83:P206)</f>
        <v>0</v>
      </c>
      <c r="Q82" s="166"/>
      <c r="R82" s="167">
        <f>SUM(R83:R206)</f>
        <v>0.22986700000000002</v>
      </c>
      <c r="S82" s="166"/>
      <c r="T82" s="168">
        <f>SUM(T83:T206)</f>
        <v>0</v>
      </c>
      <c r="AR82" s="161" t="s">
        <v>145</v>
      </c>
      <c r="AT82" s="169" t="s">
        <v>71</v>
      </c>
      <c r="AU82" s="169" t="s">
        <v>80</v>
      </c>
      <c r="AY82" s="161" t="s">
        <v>144</v>
      </c>
      <c r="BK82" s="170">
        <f>SUM(BK83:BK206)</f>
        <v>0</v>
      </c>
    </row>
    <row r="83" spans="2:65" s="1" customFormat="1" ht="25.5" customHeight="1">
      <c r="B83" s="173"/>
      <c r="C83" s="174" t="s">
        <v>80</v>
      </c>
      <c r="D83" s="174" t="s">
        <v>147</v>
      </c>
      <c r="E83" s="175" t="s">
        <v>1042</v>
      </c>
      <c r="F83" s="176" t="s">
        <v>1043</v>
      </c>
      <c r="G83" s="177" t="s">
        <v>212</v>
      </c>
      <c r="H83" s="178">
        <v>105</v>
      </c>
      <c r="I83" s="179"/>
      <c r="J83" s="180">
        <f>ROUND(I83*H83,2)</f>
        <v>0</v>
      </c>
      <c r="K83" s="176" t="s">
        <v>5</v>
      </c>
      <c r="L83" s="41"/>
      <c r="M83" s="181" t="s">
        <v>5</v>
      </c>
      <c r="N83" s="182" t="s">
        <v>43</v>
      </c>
      <c r="O83" s="42"/>
      <c r="P83" s="183">
        <f>O83*H83</f>
        <v>0</v>
      </c>
      <c r="Q83" s="183">
        <v>0</v>
      </c>
      <c r="R83" s="183">
        <f>Q83*H83</f>
        <v>0</v>
      </c>
      <c r="S83" s="183">
        <v>0</v>
      </c>
      <c r="T83" s="184">
        <f>S83*H83</f>
        <v>0</v>
      </c>
      <c r="AR83" s="24" t="s">
        <v>152</v>
      </c>
      <c r="AT83" s="24" t="s">
        <v>147</v>
      </c>
      <c r="AU83" s="24" t="s">
        <v>82</v>
      </c>
      <c r="AY83" s="24" t="s">
        <v>144</v>
      </c>
      <c r="BE83" s="185">
        <f>IF(N83="základní",J83,0)</f>
        <v>0</v>
      </c>
      <c r="BF83" s="185">
        <f>IF(N83="snížená",J83,0)</f>
        <v>0</v>
      </c>
      <c r="BG83" s="185">
        <f>IF(N83="zákl. přenesená",J83,0)</f>
        <v>0</v>
      </c>
      <c r="BH83" s="185">
        <f>IF(N83="sníž. přenesená",J83,0)</f>
        <v>0</v>
      </c>
      <c r="BI83" s="185">
        <f>IF(N83="nulová",J83,0)</f>
        <v>0</v>
      </c>
      <c r="BJ83" s="24" t="s">
        <v>80</v>
      </c>
      <c r="BK83" s="185">
        <f>ROUND(I83*H83,2)</f>
        <v>0</v>
      </c>
      <c r="BL83" s="24" t="s">
        <v>152</v>
      </c>
      <c r="BM83" s="24" t="s">
        <v>1044</v>
      </c>
    </row>
    <row r="84" spans="2:65" s="11" customFormat="1">
      <c r="B84" s="190"/>
      <c r="D84" s="186" t="s">
        <v>156</v>
      </c>
      <c r="E84" s="191" t="s">
        <v>5</v>
      </c>
      <c r="F84" s="192" t="s">
        <v>157</v>
      </c>
      <c r="H84" s="191" t="s">
        <v>5</v>
      </c>
      <c r="I84" s="193"/>
      <c r="L84" s="190"/>
      <c r="M84" s="194"/>
      <c r="N84" s="195"/>
      <c r="O84" s="195"/>
      <c r="P84" s="195"/>
      <c r="Q84" s="195"/>
      <c r="R84" s="195"/>
      <c r="S84" s="195"/>
      <c r="T84" s="196"/>
      <c r="AT84" s="191" t="s">
        <v>156</v>
      </c>
      <c r="AU84" s="191" t="s">
        <v>82</v>
      </c>
      <c r="AV84" s="11" t="s">
        <v>80</v>
      </c>
      <c r="AW84" s="11" t="s">
        <v>35</v>
      </c>
      <c r="AX84" s="11" t="s">
        <v>72</v>
      </c>
      <c r="AY84" s="191" t="s">
        <v>144</v>
      </c>
    </row>
    <row r="85" spans="2:65" s="11" customFormat="1">
      <c r="B85" s="190"/>
      <c r="D85" s="186" t="s">
        <v>156</v>
      </c>
      <c r="E85" s="191" t="s">
        <v>5</v>
      </c>
      <c r="F85" s="192" t="s">
        <v>223</v>
      </c>
      <c r="H85" s="191" t="s">
        <v>5</v>
      </c>
      <c r="I85" s="193"/>
      <c r="L85" s="190"/>
      <c r="M85" s="194"/>
      <c r="N85" s="195"/>
      <c r="O85" s="195"/>
      <c r="P85" s="195"/>
      <c r="Q85" s="195"/>
      <c r="R85" s="195"/>
      <c r="S85" s="195"/>
      <c r="T85" s="196"/>
      <c r="AT85" s="191" t="s">
        <v>156</v>
      </c>
      <c r="AU85" s="191" t="s">
        <v>82</v>
      </c>
      <c r="AV85" s="11" t="s">
        <v>80</v>
      </c>
      <c r="AW85" s="11" t="s">
        <v>35</v>
      </c>
      <c r="AX85" s="11" t="s">
        <v>72</v>
      </c>
      <c r="AY85" s="191" t="s">
        <v>144</v>
      </c>
    </row>
    <row r="86" spans="2:65" s="11" customFormat="1">
      <c r="B86" s="190"/>
      <c r="D86" s="186" t="s">
        <v>156</v>
      </c>
      <c r="E86" s="191" t="s">
        <v>5</v>
      </c>
      <c r="F86" s="192" t="s">
        <v>1045</v>
      </c>
      <c r="H86" s="191" t="s">
        <v>5</v>
      </c>
      <c r="I86" s="193"/>
      <c r="L86" s="190"/>
      <c r="M86" s="194"/>
      <c r="N86" s="195"/>
      <c r="O86" s="195"/>
      <c r="P86" s="195"/>
      <c r="Q86" s="195"/>
      <c r="R86" s="195"/>
      <c r="S86" s="195"/>
      <c r="T86" s="196"/>
      <c r="AT86" s="191" t="s">
        <v>156</v>
      </c>
      <c r="AU86" s="191" t="s">
        <v>82</v>
      </c>
      <c r="AV86" s="11" t="s">
        <v>80</v>
      </c>
      <c r="AW86" s="11" t="s">
        <v>35</v>
      </c>
      <c r="AX86" s="11" t="s">
        <v>72</v>
      </c>
      <c r="AY86" s="191" t="s">
        <v>144</v>
      </c>
    </row>
    <row r="87" spans="2:65" s="11" customFormat="1">
      <c r="B87" s="190"/>
      <c r="D87" s="186" t="s">
        <v>156</v>
      </c>
      <c r="E87" s="191" t="s">
        <v>5</v>
      </c>
      <c r="F87" s="192" t="s">
        <v>1046</v>
      </c>
      <c r="H87" s="191" t="s">
        <v>5</v>
      </c>
      <c r="I87" s="193"/>
      <c r="L87" s="190"/>
      <c r="M87" s="194"/>
      <c r="N87" s="195"/>
      <c r="O87" s="195"/>
      <c r="P87" s="195"/>
      <c r="Q87" s="195"/>
      <c r="R87" s="195"/>
      <c r="S87" s="195"/>
      <c r="T87" s="196"/>
      <c r="AT87" s="191" t="s">
        <v>156</v>
      </c>
      <c r="AU87" s="191" t="s">
        <v>82</v>
      </c>
      <c r="AV87" s="11" t="s">
        <v>80</v>
      </c>
      <c r="AW87" s="11" t="s">
        <v>35</v>
      </c>
      <c r="AX87" s="11" t="s">
        <v>72</v>
      </c>
      <c r="AY87" s="191" t="s">
        <v>144</v>
      </c>
    </row>
    <row r="88" spans="2:65" s="12" customFormat="1">
      <c r="B88" s="197"/>
      <c r="D88" s="186" t="s">
        <v>156</v>
      </c>
      <c r="E88" s="198" t="s">
        <v>5</v>
      </c>
      <c r="F88" s="199" t="s">
        <v>1047</v>
      </c>
      <c r="H88" s="200">
        <v>105</v>
      </c>
      <c r="I88" s="201"/>
      <c r="L88" s="197"/>
      <c r="M88" s="202"/>
      <c r="N88" s="203"/>
      <c r="O88" s="203"/>
      <c r="P88" s="203"/>
      <c r="Q88" s="203"/>
      <c r="R88" s="203"/>
      <c r="S88" s="203"/>
      <c r="T88" s="204"/>
      <c r="AT88" s="198" t="s">
        <v>156</v>
      </c>
      <c r="AU88" s="198" t="s">
        <v>82</v>
      </c>
      <c r="AV88" s="12" t="s">
        <v>82</v>
      </c>
      <c r="AW88" s="12" t="s">
        <v>35</v>
      </c>
      <c r="AX88" s="12" t="s">
        <v>72</v>
      </c>
      <c r="AY88" s="198" t="s">
        <v>144</v>
      </c>
    </row>
    <row r="89" spans="2:65" s="13" customFormat="1">
      <c r="B89" s="205"/>
      <c r="D89" s="186" t="s">
        <v>156</v>
      </c>
      <c r="E89" s="206" t="s">
        <v>5</v>
      </c>
      <c r="F89" s="207" t="s">
        <v>160</v>
      </c>
      <c r="H89" s="208">
        <v>105</v>
      </c>
      <c r="I89" s="209"/>
      <c r="L89" s="205"/>
      <c r="M89" s="210"/>
      <c r="N89" s="211"/>
      <c r="O89" s="211"/>
      <c r="P89" s="211"/>
      <c r="Q89" s="211"/>
      <c r="R89" s="211"/>
      <c r="S89" s="211"/>
      <c r="T89" s="212"/>
      <c r="AT89" s="206" t="s">
        <v>156</v>
      </c>
      <c r="AU89" s="206" t="s">
        <v>82</v>
      </c>
      <c r="AV89" s="13" t="s">
        <v>152</v>
      </c>
      <c r="AW89" s="13" t="s">
        <v>35</v>
      </c>
      <c r="AX89" s="13" t="s">
        <v>80</v>
      </c>
      <c r="AY89" s="206" t="s">
        <v>144</v>
      </c>
    </row>
    <row r="90" spans="2:65" s="1" customFormat="1" ht="16.5" customHeight="1">
      <c r="B90" s="173"/>
      <c r="C90" s="213" t="s">
        <v>82</v>
      </c>
      <c r="D90" s="213" t="s">
        <v>212</v>
      </c>
      <c r="E90" s="214" t="s">
        <v>1048</v>
      </c>
      <c r="F90" s="215" t="s">
        <v>1049</v>
      </c>
      <c r="G90" s="216" t="s">
        <v>212</v>
      </c>
      <c r="H90" s="217">
        <v>115.5</v>
      </c>
      <c r="I90" s="218"/>
      <c r="J90" s="219">
        <f>ROUND(I90*H90,2)</f>
        <v>0</v>
      </c>
      <c r="K90" s="215" t="s">
        <v>5</v>
      </c>
      <c r="L90" s="220"/>
      <c r="M90" s="221" t="s">
        <v>5</v>
      </c>
      <c r="N90" s="222" t="s">
        <v>43</v>
      </c>
      <c r="O90" s="42"/>
      <c r="P90" s="183">
        <f>O90*H90</f>
        <v>0</v>
      </c>
      <c r="Q90" s="183">
        <v>2.3000000000000001E-4</v>
      </c>
      <c r="R90" s="183">
        <f>Q90*H90</f>
        <v>2.6565000000000002E-2</v>
      </c>
      <c r="S90" s="183">
        <v>0</v>
      </c>
      <c r="T90" s="184">
        <f>S90*H90</f>
        <v>0</v>
      </c>
      <c r="AR90" s="24" t="s">
        <v>192</v>
      </c>
      <c r="AT90" s="24" t="s">
        <v>212</v>
      </c>
      <c r="AU90" s="24" t="s">
        <v>82</v>
      </c>
      <c r="AY90" s="24" t="s">
        <v>144</v>
      </c>
      <c r="BE90" s="185">
        <f>IF(N90="základní",J90,0)</f>
        <v>0</v>
      </c>
      <c r="BF90" s="185">
        <f>IF(N90="snížená",J90,0)</f>
        <v>0</v>
      </c>
      <c r="BG90" s="185">
        <f>IF(N90="zákl. přenesená",J90,0)</f>
        <v>0</v>
      </c>
      <c r="BH90" s="185">
        <f>IF(N90="sníž. přenesená",J90,0)</f>
        <v>0</v>
      </c>
      <c r="BI90" s="185">
        <f>IF(N90="nulová",J90,0)</f>
        <v>0</v>
      </c>
      <c r="BJ90" s="24" t="s">
        <v>80</v>
      </c>
      <c r="BK90" s="185">
        <f>ROUND(I90*H90,2)</f>
        <v>0</v>
      </c>
      <c r="BL90" s="24" t="s">
        <v>152</v>
      </c>
      <c r="BM90" s="24" t="s">
        <v>1050</v>
      </c>
    </row>
    <row r="91" spans="2:65" s="1" customFormat="1" ht="27">
      <c r="B91" s="41"/>
      <c r="D91" s="186" t="s">
        <v>286</v>
      </c>
      <c r="F91" s="187" t="s">
        <v>1051</v>
      </c>
      <c r="I91" s="188"/>
      <c r="L91" s="41"/>
      <c r="M91" s="189"/>
      <c r="N91" s="42"/>
      <c r="O91" s="42"/>
      <c r="P91" s="42"/>
      <c r="Q91" s="42"/>
      <c r="R91" s="42"/>
      <c r="S91" s="42"/>
      <c r="T91" s="70"/>
      <c r="AT91" s="24" t="s">
        <v>286</v>
      </c>
      <c r="AU91" s="24" t="s">
        <v>82</v>
      </c>
    </row>
    <row r="92" spans="2:65" s="12" customFormat="1">
      <c r="B92" s="197"/>
      <c r="D92" s="186" t="s">
        <v>156</v>
      </c>
      <c r="E92" s="198" t="s">
        <v>5</v>
      </c>
      <c r="F92" s="199" t="s">
        <v>1052</v>
      </c>
      <c r="H92" s="200">
        <v>115.5</v>
      </c>
      <c r="I92" s="201"/>
      <c r="L92" s="197"/>
      <c r="M92" s="202"/>
      <c r="N92" s="203"/>
      <c r="O92" s="203"/>
      <c r="P92" s="203"/>
      <c r="Q92" s="203"/>
      <c r="R92" s="203"/>
      <c r="S92" s="203"/>
      <c r="T92" s="204"/>
      <c r="AT92" s="198" t="s">
        <v>156</v>
      </c>
      <c r="AU92" s="198" t="s">
        <v>82</v>
      </c>
      <c r="AV92" s="12" t="s">
        <v>82</v>
      </c>
      <c r="AW92" s="12" t="s">
        <v>35</v>
      </c>
      <c r="AX92" s="12" t="s">
        <v>72</v>
      </c>
      <c r="AY92" s="198" t="s">
        <v>144</v>
      </c>
    </row>
    <row r="93" spans="2:65" s="13" customFormat="1">
      <c r="B93" s="205"/>
      <c r="D93" s="186" t="s">
        <v>156</v>
      </c>
      <c r="E93" s="206" t="s">
        <v>5</v>
      </c>
      <c r="F93" s="207" t="s">
        <v>160</v>
      </c>
      <c r="H93" s="208">
        <v>115.5</v>
      </c>
      <c r="I93" s="209"/>
      <c r="L93" s="205"/>
      <c r="M93" s="210"/>
      <c r="N93" s="211"/>
      <c r="O93" s="211"/>
      <c r="P93" s="211"/>
      <c r="Q93" s="211"/>
      <c r="R93" s="211"/>
      <c r="S93" s="211"/>
      <c r="T93" s="212"/>
      <c r="AT93" s="206" t="s">
        <v>156</v>
      </c>
      <c r="AU93" s="206" t="s">
        <v>82</v>
      </c>
      <c r="AV93" s="13" t="s">
        <v>152</v>
      </c>
      <c r="AW93" s="13" t="s">
        <v>35</v>
      </c>
      <c r="AX93" s="13" t="s">
        <v>80</v>
      </c>
      <c r="AY93" s="206" t="s">
        <v>144</v>
      </c>
    </row>
    <row r="94" spans="2:65" s="1" customFormat="1" ht="38.25" customHeight="1">
      <c r="B94" s="173"/>
      <c r="C94" s="174" t="s">
        <v>145</v>
      </c>
      <c r="D94" s="174" t="s">
        <v>147</v>
      </c>
      <c r="E94" s="175" t="s">
        <v>1053</v>
      </c>
      <c r="F94" s="176" t="s">
        <v>1054</v>
      </c>
      <c r="G94" s="177" t="s">
        <v>1055</v>
      </c>
      <c r="H94" s="178">
        <v>6</v>
      </c>
      <c r="I94" s="179"/>
      <c r="J94" s="180">
        <f>ROUND(I94*H94,2)</f>
        <v>0</v>
      </c>
      <c r="K94" s="176" t="s">
        <v>5</v>
      </c>
      <c r="L94" s="41"/>
      <c r="M94" s="181" t="s">
        <v>5</v>
      </c>
      <c r="N94" s="182" t="s">
        <v>43</v>
      </c>
      <c r="O94" s="42"/>
      <c r="P94" s="183">
        <f>O94*H94</f>
        <v>0</v>
      </c>
      <c r="Q94" s="183">
        <v>0</v>
      </c>
      <c r="R94" s="183">
        <f>Q94*H94</f>
        <v>0</v>
      </c>
      <c r="S94" s="183">
        <v>0</v>
      </c>
      <c r="T94" s="184">
        <f>S94*H94</f>
        <v>0</v>
      </c>
      <c r="AR94" s="24" t="s">
        <v>152</v>
      </c>
      <c r="AT94" s="24" t="s">
        <v>147</v>
      </c>
      <c r="AU94" s="24" t="s">
        <v>82</v>
      </c>
      <c r="AY94" s="24" t="s">
        <v>144</v>
      </c>
      <c r="BE94" s="185">
        <f>IF(N94="základní",J94,0)</f>
        <v>0</v>
      </c>
      <c r="BF94" s="185">
        <f>IF(N94="snížená",J94,0)</f>
        <v>0</v>
      </c>
      <c r="BG94" s="185">
        <f>IF(N94="zákl. přenesená",J94,0)</f>
        <v>0</v>
      </c>
      <c r="BH94" s="185">
        <f>IF(N94="sníž. přenesená",J94,0)</f>
        <v>0</v>
      </c>
      <c r="BI94" s="185">
        <f>IF(N94="nulová",J94,0)</f>
        <v>0</v>
      </c>
      <c r="BJ94" s="24" t="s">
        <v>80</v>
      </c>
      <c r="BK94" s="185">
        <f>ROUND(I94*H94,2)</f>
        <v>0</v>
      </c>
      <c r="BL94" s="24" t="s">
        <v>152</v>
      </c>
      <c r="BM94" s="24" t="s">
        <v>1056</v>
      </c>
    </row>
    <row r="95" spans="2:65" s="1" customFormat="1" ht="25.5" customHeight="1">
      <c r="B95" s="173"/>
      <c r="C95" s="213" t="s">
        <v>152</v>
      </c>
      <c r="D95" s="213" t="s">
        <v>212</v>
      </c>
      <c r="E95" s="214" t="s">
        <v>1057</v>
      </c>
      <c r="F95" s="215" t="s">
        <v>1058</v>
      </c>
      <c r="G95" s="216" t="s">
        <v>1055</v>
      </c>
      <c r="H95" s="217">
        <v>6</v>
      </c>
      <c r="I95" s="218"/>
      <c r="J95" s="219">
        <f>ROUND(I95*H95,2)</f>
        <v>0</v>
      </c>
      <c r="K95" s="215" t="s">
        <v>5</v>
      </c>
      <c r="L95" s="220"/>
      <c r="M95" s="221" t="s">
        <v>5</v>
      </c>
      <c r="N95" s="222" t="s">
        <v>43</v>
      </c>
      <c r="O95" s="42"/>
      <c r="P95" s="183">
        <f>O95*H95</f>
        <v>0</v>
      </c>
      <c r="Q95" s="183">
        <v>4.2999999999999999E-4</v>
      </c>
      <c r="R95" s="183">
        <f>Q95*H95</f>
        <v>2.5799999999999998E-3</v>
      </c>
      <c r="S95" s="183">
        <v>0</v>
      </c>
      <c r="T95" s="184">
        <f>S95*H95</f>
        <v>0</v>
      </c>
      <c r="AR95" s="24" t="s">
        <v>192</v>
      </c>
      <c r="AT95" s="24" t="s">
        <v>212</v>
      </c>
      <c r="AU95" s="24" t="s">
        <v>82</v>
      </c>
      <c r="AY95" s="24" t="s">
        <v>144</v>
      </c>
      <c r="BE95" s="185">
        <f>IF(N95="základní",J95,0)</f>
        <v>0</v>
      </c>
      <c r="BF95" s="185">
        <f>IF(N95="snížená",J95,0)</f>
        <v>0</v>
      </c>
      <c r="BG95" s="185">
        <f>IF(N95="zákl. přenesená",J95,0)</f>
        <v>0</v>
      </c>
      <c r="BH95" s="185">
        <f>IF(N95="sníž. přenesená",J95,0)</f>
        <v>0</v>
      </c>
      <c r="BI95" s="185">
        <f>IF(N95="nulová",J95,0)</f>
        <v>0</v>
      </c>
      <c r="BJ95" s="24" t="s">
        <v>80</v>
      </c>
      <c r="BK95" s="185">
        <f>ROUND(I95*H95,2)</f>
        <v>0</v>
      </c>
      <c r="BL95" s="24" t="s">
        <v>152</v>
      </c>
      <c r="BM95" s="24" t="s">
        <v>1059</v>
      </c>
    </row>
    <row r="96" spans="2:65" s="1" customFormat="1" ht="27">
      <c r="B96" s="41"/>
      <c r="D96" s="186" t="s">
        <v>286</v>
      </c>
      <c r="F96" s="187" t="s">
        <v>1060</v>
      </c>
      <c r="I96" s="188"/>
      <c r="L96" s="41"/>
      <c r="M96" s="189"/>
      <c r="N96" s="42"/>
      <c r="O96" s="42"/>
      <c r="P96" s="42"/>
      <c r="Q96" s="42"/>
      <c r="R96" s="42"/>
      <c r="S96" s="42"/>
      <c r="T96" s="70"/>
      <c r="AT96" s="24" t="s">
        <v>286</v>
      </c>
      <c r="AU96" s="24" t="s">
        <v>82</v>
      </c>
    </row>
    <row r="97" spans="2:65" s="11" customFormat="1">
      <c r="B97" s="190"/>
      <c r="D97" s="186" t="s">
        <v>156</v>
      </c>
      <c r="E97" s="191" t="s">
        <v>5</v>
      </c>
      <c r="F97" s="192" t="s">
        <v>1061</v>
      </c>
      <c r="H97" s="191" t="s">
        <v>5</v>
      </c>
      <c r="I97" s="193"/>
      <c r="L97" s="190"/>
      <c r="M97" s="194"/>
      <c r="N97" s="195"/>
      <c r="O97" s="195"/>
      <c r="P97" s="195"/>
      <c r="Q97" s="195"/>
      <c r="R97" s="195"/>
      <c r="S97" s="195"/>
      <c r="T97" s="196"/>
      <c r="AT97" s="191" t="s">
        <v>156</v>
      </c>
      <c r="AU97" s="191" t="s">
        <v>82</v>
      </c>
      <c r="AV97" s="11" t="s">
        <v>80</v>
      </c>
      <c r="AW97" s="11" t="s">
        <v>35</v>
      </c>
      <c r="AX97" s="11" t="s">
        <v>72</v>
      </c>
      <c r="AY97" s="191" t="s">
        <v>144</v>
      </c>
    </row>
    <row r="98" spans="2:65" s="12" customFormat="1">
      <c r="B98" s="197"/>
      <c r="D98" s="186" t="s">
        <v>156</v>
      </c>
      <c r="E98" s="198" t="s">
        <v>5</v>
      </c>
      <c r="F98" s="199" t="s">
        <v>181</v>
      </c>
      <c r="H98" s="200">
        <v>6</v>
      </c>
      <c r="I98" s="201"/>
      <c r="L98" s="197"/>
      <c r="M98" s="202"/>
      <c r="N98" s="203"/>
      <c r="O98" s="203"/>
      <c r="P98" s="203"/>
      <c r="Q98" s="203"/>
      <c r="R98" s="203"/>
      <c r="S98" s="203"/>
      <c r="T98" s="204"/>
      <c r="AT98" s="198" t="s">
        <v>156</v>
      </c>
      <c r="AU98" s="198" t="s">
        <v>82</v>
      </c>
      <c r="AV98" s="12" t="s">
        <v>82</v>
      </c>
      <c r="AW98" s="12" t="s">
        <v>35</v>
      </c>
      <c r="AX98" s="12" t="s">
        <v>72</v>
      </c>
      <c r="AY98" s="198" t="s">
        <v>144</v>
      </c>
    </row>
    <row r="99" spans="2:65" s="13" customFormat="1">
      <c r="B99" s="205"/>
      <c r="D99" s="186" t="s">
        <v>156</v>
      </c>
      <c r="E99" s="206" t="s">
        <v>5</v>
      </c>
      <c r="F99" s="207" t="s">
        <v>160</v>
      </c>
      <c r="H99" s="208">
        <v>6</v>
      </c>
      <c r="I99" s="209"/>
      <c r="L99" s="205"/>
      <c r="M99" s="210"/>
      <c r="N99" s="211"/>
      <c r="O99" s="211"/>
      <c r="P99" s="211"/>
      <c r="Q99" s="211"/>
      <c r="R99" s="211"/>
      <c r="S99" s="211"/>
      <c r="T99" s="212"/>
      <c r="AT99" s="206" t="s">
        <v>156</v>
      </c>
      <c r="AU99" s="206" t="s">
        <v>82</v>
      </c>
      <c r="AV99" s="13" t="s">
        <v>152</v>
      </c>
      <c r="AW99" s="13" t="s">
        <v>35</v>
      </c>
      <c r="AX99" s="13" t="s">
        <v>80</v>
      </c>
      <c r="AY99" s="206" t="s">
        <v>144</v>
      </c>
    </row>
    <row r="100" spans="2:65" s="1" customFormat="1" ht="38.25" customHeight="1">
      <c r="B100" s="173"/>
      <c r="C100" s="174" t="s">
        <v>175</v>
      </c>
      <c r="D100" s="174" t="s">
        <v>147</v>
      </c>
      <c r="E100" s="175" t="s">
        <v>1062</v>
      </c>
      <c r="F100" s="176" t="s">
        <v>1063</v>
      </c>
      <c r="G100" s="177" t="s">
        <v>212</v>
      </c>
      <c r="H100" s="178">
        <v>40</v>
      </c>
      <c r="I100" s="179"/>
      <c r="J100" s="180">
        <f>ROUND(I100*H100,2)</f>
        <v>0</v>
      </c>
      <c r="K100" s="176" t="s">
        <v>5</v>
      </c>
      <c r="L100" s="41"/>
      <c r="M100" s="181" t="s">
        <v>5</v>
      </c>
      <c r="N100" s="182" t="s">
        <v>43</v>
      </c>
      <c r="O100" s="42"/>
      <c r="P100" s="183">
        <f>O100*H100</f>
        <v>0</v>
      </c>
      <c r="Q100" s="183">
        <v>0</v>
      </c>
      <c r="R100" s="183">
        <f>Q100*H100</f>
        <v>0</v>
      </c>
      <c r="S100" s="183">
        <v>0</v>
      </c>
      <c r="T100" s="184">
        <f>S100*H100</f>
        <v>0</v>
      </c>
      <c r="AR100" s="24" t="s">
        <v>152</v>
      </c>
      <c r="AT100" s="24" t="s">
        <v>147</v>
      </c>
      <c r="AU100" s="24" t="s">
        <v>82</v>
      </c>
      <c r="AY100" s="24" t="s">
        <v>144</v>
      </c>
      <c r="BE100" s="185">
        <f>IF(N100="základní",J100,0)</f>
        <v>0</v>
      </c>
      <c r="BF100" s="185">
        <f>IF(N100="snížená",J100,0)</f>
        <v>0</v>
      </c>
      <c r="BG100" s="185">
        <f>IF(N100="zákl. přenesená",J100,0)</f>
        <v>0</v>
      </c>
      <c r="BH100" s="185">
        <f>IF(N100="sníž. přenesená",J100,0)</f>
        <v>0</v>
      </c>
      <c r="BI100" s="185">
        <f>IF(N100="nulová",J100,0)</f>
        <v>0</v>
      </c>
      <c r="BJ100" s="24" t="s">
        <v>80</v>
      </c>
      <c r="BK100" s="185">
        <f>ROUND(I100*H100,2)</f>
        <v>0</v>
      </c>
      <c r="BL100" s="24" t="s">
        <v>152</v>
      </c>
      <c r="BM100" s="24" t="s">
        <v>1064</v>
      </c>
    </row>
    <row r="101" spans="2:65" s="12" customFormat="1">
      <c r="B101" s="197"/>
      <c r="D101" s="186" t="s">
        <v>156</v>
      </c>
      <c r="E101" s="198" t="s">
        <v>5</v>
      </c>
      <c r="F101" s="199" t="s">
        <v>472</v>
      </c>
      <c r="H101" s="200">
        <v>40</v>
      </c>
      <c r="I101" s="201"/>
      <c r="L101" s="197"/>
      <c r="M101" s="202"/>
      <c r="N101" s="203"/>
      <c r="O101" s="203"/>
      <c r="P101" s="203"/>
      <c r="Q101" s="203"/>
      <c r="R101" s="203"/>
      <c r="S101" s="203"/>
      <c r="T101" s="204"/>
      <c r="AT101" s="198" t="s">
        <v>156</v>
      </c>
      <c r="AU101" s="198" t="s">
        <v>82</v>
      </c>
      <c r="AV101" s="12" t="s">
        <v>82</v>
      </c>
      <c r="AW101" s="12" t="s">
        <v>35</v>
      </c>
      <c r="AX101" s="12" t="s">
        <v>72</v>
      </c>
      <c r="AY101" s="198" t="s">
        <v>144</v>
      </c>
    </row>
    <row r="102" spans="2:65" s="13" customFormat="1">
      <c r="B102" s="205"/>
      <c r="D102" s="186" t="s">
        <v>156</v>
      </c>
      <c r="E102" s="206" t="s">
        <v>5</v>
      </c>
      <c r="F102" s="207" t="s">
        <v>160</v>
      </c>
      <c r="H102" s="208">
        <v>40</v>
      </c>
      <c r="I102" s="209"/>
      <c r="L102" s="205"/>
      <c r="M102" s="210"/>
      <c r="N102" s="211"/>
      <c r="O102" s="211"/>
      <c r="P102" s="211"/>
      <c r="Q102" s="211"/>
      <c r="R102" s="211"/>
      <c r="S102" s="211"/>
      <c r="T102" s="212"/>
      <c r="AT102" s="206" t="s">
        <v>156</v>
      </c>
      <c r="AU102" s="206" t="s">
        <v>82</v>
      </c>
      <c r="AV102" s="13" t="s">
        <v>152</v>
      </c>
      <c r="AW102" s="13" t="s">
        <v>35</v>
      </c>
      <c r="AX102" s="13" t="s">
        <v>80</v>
      </c>
      <c r="AY102" s="206" t="s">
        <v>144</v>
      </c>
    </row>
    <row r="103" spans="2:65" s="1" customFormat="1" ht="16.5" customHeight="1">
      <c r="B103" s="173"/>
      <c r="C103" s="213" t="s">
        <v>181</v>
      </c>
      <c r="D103" s="213" t="s">
        <v>212</v>
      </c>
      <c r="E103" s="214" t="s">
        <v>1065</v>
      </c>
      <c r="F103" s="215" t="s">
        <v>1066</v>
      </c>
      <c r="G103" s="216" t="s">
        <v>212</v>
      </c>
      <c r="H103" s="217">
        <v>40</v>
      </c>
      <c r="I103" s="218"/>
      <c r="J103" s="219">
        <f>ROUND(I103*H103,2)</f>
        <v>0</v>
      </c>
      <c r="K103" s="215" t="s">
        <v>5</v>
      </c>
      <c r="L103" s="220"/>
      <c r="M103" s="221" t="s">
        <v>5</v>
      </c>
      <c r="N103" s="222" t="s">
        <v>43</v>
      </c>
      <c r="O103" s="42"/>
      <c r="P103" s="183">
        <f>O103*H103</f>
        <v>0</v>
      </c>
      <c r="Q103" s="183">
        <v>5.0000000000000002E-5</v>
      </c>
      <c r="R103" s="183">
        <f>Q103*H103</f>
        <v>2E-3</v>
      </c>
      <c r="S103" s="183">
        <v>0</v>
      </c>
      <c r="T103" s="184">
        <f>S103*H103</f>
        <v>0</v>
      </c>
      <c r="AR103" s="24" t="s">
        <v>192</v>
      </c>
      <c r="AT103" s="24" t="s">
        <v>212</v>
      </c>
      <c r="AU103" s="24" t="s">
        <v>82</v>
      </c>
      <c r="AY103" s="24" t="s">
        <v>144</v>
      </c>
      <c r="BE103" s="185">
        <f>IF(N103="základní",J103,0)</f>
        <v>0</v>
      </c>
      <c r="BF103" s="185">
        <f>IF(N103="snížená",J103,0)</f>
        <v>0</v>
      </c>
      <c r="BG103" s="185">
        <f>IF(N103="zákl. přenesená",J103,0)</f>
        <v>0</v>
      </c>
      <c r="BH103" s="185">
        <f>IF(N103="sníž. přenesená",J103,0)</f>
        <v>0</v>
      </c>
      <c r="BI103" s="185">
        <f>IF(N103="nulová",J103,0)</f>
        <v>0</v>
      </c>
      <c r="BJ103" s="24" t="s">
        <v>80</v>
      </c>
      <c r="BK103" s="185">
        <f>ROUND(I103*H103,2)</f>
        <v>0</v>
      </c>
      <c r="BL103" s="24" t="s">
        <v>152</v>
      </c>
      <c r="BM103" s="24" t="s">
        <v>1067</v>
      </c>
    </row>
    <row r="104" spans="2:65" s="1" customFormat="1" ht="27">
      <c r="B104" s="41"/>
      <c r="D104" s="186" t="s">
        <v>286</v>
      </c>
      <c r="F104" s="187" t="s">
        <v>1068</v>
      </c>
      <c r="I104" s="188"/>
      <c r="L104" s="41"/>
      <c r="M104" s="189"/>
      <c r="N104" s="42"/>
      <c r="O104" s="42"/>
      <c r="P104" s="42"/>
      <c r="Q104" s="42"/>
      <c r="R104" s="42"/>
      <c r="S104" s="42"/>
      <c r="T104" s="70"/>
      <c r="AT104" s="24" t="s">
        <v>286</v>
      </c>
      <c r="AU104" s="24" t="s">
        <v>82</v>
      </c>
    </row>
    <row r="105" spans="2:65" s="1" customFormat="1" ht="25.5" customHeight="1">
      <c r="B105" s="173"/>
      <c r="C105" s="174" t="s">
        <v>188</v>
      </c>
      <c r="D105" s="174" t="s">
        <v>147</v>
      </c>
      <c r="E105" s="175" t="s">
        <v>1069</v>
      </c>
      <c r="F105" s="176" t="s">
        <v>1070</v>
      </c>
      <c r="G105" s="177" t="s">
        <v>212</v>
      </c>
      <c r="H105" s="178">
        <v>60</v>
      </c>
      <c r="I105" s="179"/>
      <c r="J105" s="180">
        <f>ROUND(I105*H105,2)</f>
        <v>0</v>
      </c>
      <c r="K105" s="176" t="s">
        <v>5</v>
      </c>
      <c r="L105" s="41"/>
      <c r="M105" s="181" t="s">
        <v>5</v>
      </c>
      <c r="N105" s="182" t="s">
        <v>43</v>
      </c>
      <c r="O105" s="42"/>
      <c r="P105" s="183">
        <f>O105*H105</f>
        <v>0</v>
      </c>
      <c r="Q105" s="183">
        <v>0</v>
      </c>
      <c r="R105" s="183">
        <f>Q105*H105</f>
        <v>0</v>
      </c>
      <c r="S105" s="183">
        <v>0</v>
      </c>
      <c r="T105" s="184">
        <f>S105*H105</f>
        <v>0</v>
      </c>
      <c r="AR105" s="24" t="s">
        <v>152</v>
      </c>
      <c r="AT105" s="24" t="s">
        <v>147</v>
      </c>
      <c r="AU105" s="24" t="s">
        <v>82</v>
      </c>
      <c r="AY105" s="24" t="s">
        <v>144</v>
      </c>
      <c r="BE105" s="185">
        <f>IF(N105="základní",J105,0)</f>
        <v>0</v>
      </c>
      <c r="BF105" s="185">
        <f>IF(N105="snížená",J105,0)</f>
        <v>0</v>
      </c>
      <c r="BG105" s="185">
        <f>IF(N105="zákl. přenesená",J105,0)</f>
        <v>0</v>
      </c>
      <c r="BH105" s="185">
        <f>IF(N105="sníž. přenesená",J105,0)</f>
        <v>0</v>
      </c>
      <c r="BI105" s="185">
        <f>IF(N105="nulová",J105,0)</f>
        <v>0</v>
      </c>
      <c r="BJ105" s="24" t="s">
        <v>80</v>
      </c>
      <c r="BK105" s="185">
        <f>ROUND(I105*H105,2)</f>
        <v>0</v>
      </c>
      <c r="BL105" s="24" t="s">
        <v>152</v>
      </c>
      <c r="BM105" s="24" t="s">
        <v>1071</v>
      </c>
    </row>
    <row r="106" spans="2:65" s="1" customFormat="1" ht="16.5" customHeight="1">
      <c r="B106" s="173"/>
      <c r="C106" s="213" t="s">
        <v>192</v>
      </c>
      <c r="D106" s="213" t="s">
        <v>212</v>
      </c>
      <c r="E106" s="214" t="s">
        <v>1072</v>
      </c>
      <c r="F106" s="215" t="s">
        <v>1073</v>
      </c>
      <c r="G106" s="216" t="s">
        <v>212</v>
      </c>
      <c r="H106" s="217">
        <v>60</v>
      </c>
      <c r="I106" s="218"/>
      <c r="J106" s="219">
        <f>ROUND(I106*H106,2)</f>
        <v>0</v>
      </c>
      <c r="K106" s="215" t="s">
        <v>5</v>
      </c>
      <c r="L106" s="220"/>
      <c r="M106" s="221" t="s">
        <v>5</v>
      </c>
      <c r="N106" s="222" t="s">
        <v>43</v>
      </c>
      <c r="O106" s="42"/>
      <c r="P106" s="183">
        <f>O106*H106</f>
        <v>0</v>
      </c>
      <c r="Q106" s="183">
        <v>1E-4</v>
      </c>
      <c r="R106" s="183">
        <f>Q106*H106</f>
        <v>6.0000000000000001E-3</v>
      </c>
      <c r="S106" s="183">
        <v>0</v>
      </c>
      <c r="T106" s="184">
        <f>S106*H106</f>
        <v>0</v>
      </c>
      <c r="AR106" s="24" t="s">
        <v>192</v>
      </c>
      <c r="AT106" s="24" t="s">
        <v>212</v>
      </c>
      <c r="AU106" s="24" t="s">
        <v>82</v>
      </c>
      <c r="AY106" s="24" t="s">
        <v>144</v>
      </c>
      <c r="BE106" s="185">
        <f>IF(N106="základní",J106,0)</f>
        <v>0</v>
      </c>
      <c r="BF106" s="185">
        <f>IF(N106="snížená",J106,0)</f>
        <v>0</v>
      </c>
      <c r="BG106" s="185">
        <f>IF(N106="zákl. přenesená",J106,0)</f>
        <v>0</v>
      </c>
      <c r="BH106" s="185">
        <f>IF(N106="sníž. přenesená",J106,0)</f>
        <v>0</v>
      </c>
      <c r="BI106" s="185">
        <f>IF(N106="nulová",J106,0)</f>
        <v>0</v>
      </c>
      <c r="BJ106" s="24" t="s">
        <v>80</v>
      </c>
      <c r="BK106" s="185">
        <f>ROUND(I106*H106,2)</f>
        <v>0</v>
      </c>
      <c r="BL106" s="24" t="s">
        <v>152</v>
      </c>
      <c r="BM106" s="24" t="s">
        <v>1074</v>
      </c>
    </row>
    <row r="107" spans="2:65" s="1" customFormat="1" ht="27">
      <c r="B107" s="41"/>
      <c r="D107" s="186" t="s">
        <v>286</v>
      </c>
      <c r="F107" s="187" t="s">
        <v>1075</v>
      </c>
      <c r="I107" s="188"/>
      <c r="L107" s="41"/>
      <c r="M107" s="189"/>
      <c r="N107" s="42"/>
      <c r="O107" s="42"/>
      <c r="P107" s="42"/>
      <c r="Q107" s="42"/>
      <c r="R107" s="42"/>
      <c r="S107" s="42"/>
      <c r="T107" s="70"/>
      <c r="AT107" s="24" t="s">
        <v>286</v>
      </c>
      <c r="AU107" s="24" t="s">
        <v>82</v>
      </c>
    </row>
    <row r="108" spans="2:65" s="1" customFormat="1" ht="25.5" customHeight="1">
      <c r="B108" s="173"/>
      <c r="C108" s="174" t="s">
        <v>196</v>
      </c>
      <c r="D108" s="174" t="s">
        <v>147</v>
      </c>
      <c r="E108" s="175" t="s">
        <v>1076</v>
      </c>
      <c r="F108" s="176" t="s">
        <v>1077</v>
      </c>
      <c r="G108" s="177" t="s">
        <v>212</v>
      </c>
      <c r="H108" s="178">
        <v>500</v>
      </c>
      <c r="I108" s="179"/>
      <c r="J108" s="180">
        <f>ROUND(I108*H108,2)</f>
        <v>0</v>
      </c>
      <c r="K108" s="176" t="s">
        <v>5</v>
      </c>
      <c r="L108" s="41"/>
      <c r="M108" s="181" t="s">
        <v>5</v>
      </c>
      <c r="N108" s="182" t="s">
        <v>43</v>
      </c>
      <c r="O108" s="42"/>
      <c r="P108" s="183">
        <f>O108*H108</f>
        <v>0</v>
      </c>
      <c r="Q108" s="183">
        <v>0</v>
      </c>
      <c r="R108" s="183">
        <f>Q108*H108</f>
        <v>0</v>
      </c>
      <c r="S108" s="183">
        <v>0</v>
      </c>
      <c r="T108" s="184">
        <f>S108*H108</f>
        <v>0</v>
      </c>
      <c r="AR108" s="24" t="s">
        <v>152</v>
      </c>
      <c r="AT108" s="24" t="s">
        <v>147</v>
      </c>
      <c r="AU108" s="24" t="s">
        <v>82</v>
      </c>
      <c r="AY108" s="24" t="s">
        <v>144</v>
      </c>
      <c r="BE108" s="185">
        <f>IF(N108="základní",J108,0)</f>
        <v>0</v>
      </c>
      <c r="BF108" s="185">
        <f>IF(N108="snížená",J108,0)</f>
        <v>0</v>
      </c>
      <c r="BG108" s="185">
        <f>IF(N108="zákl. přenesená",J108,0)</f>
        <v>0</v>
      </c>
      <c r="BH108" s="185">
        <f>IF(N108="sníž. přenesená",J108,0)</f>
        <v>0</v>
      </c>
      <c r="BI108" s="185">
        <f>IF(N108="nulová",J108,0)</f>
        <v>0</v>
      </c>
      <c r="BJ108" s="24" t="s">
        <v>80</v>
      </c>
      <c r="BK108" s="185">
        <f>ROUND(I108*H108,2)</f>
        <v>0</v>
      </c>
      <c r="BL108" s="24" t="s">
        <v>152</v>
      </c>
      <c r="BM108" s="24" t="s">
        <v>1078</v>
      </c>
    </row>
    <row r="109" spans="2:65" s="1" customFormat="1" ht="16.5" customHeight="1">
      <c r="B109" s="173"/>
      <c r="C109" s="213" t="s">
        <v>92</v>
      </c>
      <c r="D109" s="213" t="s">
        <v>212</v>
      </c>
      <c r="E109" s="214" t="s">
        <v>1079</v>
      </c>
      <c r="F109" s="215" t="s">
        <v>1080</v>
      </c>
      <c r="G109" s="216" t="s">
        <v>212</v>
      </c>
      <c r="H109" s="217">
        <v>400</v>
      </c>
      <c r="I109" s="218"/>
      <c r="J109" s="219">
        <f>ROUND(I109*H109,2)</f>
        <v>0</v>
      </c>
      <c r="K109" s="215" t="s">
        <v>5</v>
      </c>
      <c r="L109" s="220"/>
      <c r="M109" s="221" t="s">
        <v>5</v>
      </c>
      <c r="N109" s="222" t="s">
        <v>43</v>
      </c>
      <c r="O109" s="42"/>
      <c r="P109" s="183">
        <f>O109*H109</f>
        <v>0</v>
      </c>
      <c r="Q109" s="183">
        <v>1.2E-4</v>
      </c>
      <c r="R109" s="183">
        <f>Q109*H109</f>
        <v>4.8000000000000001E-2</v>
      </c>
      <c r="S109" s="183">
        <v>0</v>
      </c>
      <c r="T109" s="184">
        <f>S109*H109</f>
        <v>0</v>
      </c>
      <c r="AR109" s="24" t="s">
        <v>192</v>
      </c>
      <c r="AT109" s="24" t="s">
        <v>212</v>
      </c>
      <c r="AU109" s="24" t="s">
        <v>82</v>
      </c>
      <c r="AY109" s="24" t="s">
        <v>144</v>
      </c>
      <c r="BE109" s="185">
        <f>IF(N109="základní",J109,0)</f>
        <v>0</v>
      </c>
      <c r="BF109" s="185">
        <f>IF(N109="snížená",J109,0)</f>
        <v>0</v>
      </c>
      <c r="BG109" s="185">
        <f>IF(N109="zákl. přenesená",J109,0)</f>
        <v>0</v>
      </c>
      <c r="BH109" s="185">
        <f>IF(N109="sníž. přenesená",J109,0)</f>
        <v>0</v>
      </c>
      <c r="BI109" s="185">
        <f>IF(N109="nulová",J109,0)</f>
        <v>0</v>
      </c>
      <c r="BJ109" s="24" t="s">
        <v>80</v>
      </c>
      <c r="BK109" s="185">
        <f>ROUND(I109*H109,2)</f>
        <v>0</v>
      </c>
      <c r="BL109" s="24" t="s">
        <v>152</v>
      </c>
      <c r="BM109" s="24" t="s">
        <v>1081</v>
      </c>
    </row>
    <row r="110" spans="2:65" s="1" customFormat="1" ht="27">
      <c r="B110" s="41"/>
      <c r="D110" s="186" t="s">
        <v>286</v>
      </c>
      <c r="F110" s="187" t="s">
        <v>1082</v>
      </c>
      <c r="I110" s="188"/>
      <c r="L110" s="41"/>
      <c r="M110" s="189"/>
      <c r="N110" s="42"/>
      <c r="O110" s="42"/>
      <c r="P110" s="42"/>
      <c r="Q110" s="42"/>
      <c r="R110" s="42"/>
      <c r="S110" s="42"/>
      <c r="T110" s="70"/>
      <c r="AT110" s="24" t="s">
        <v>286</v>
      </c>
      <c r="AU110" s="24" t="s">
        <v>82</v>
      </c>
    </row>
    <row r="111" spans="2:65" s="1" customFormat="1" ht="16.5" customHeight="1">
      <c r="B111" s="173"/>
      <c r="C111" s="213" t="s">
        <v>211</v>
      </c>
      <c r="D111" s="213" t="s">
        <v>212</v>
      </c>
      <c r="E111" s="214" t="s">
        <v>1083</v>
      </c>
      <c r="F111" s="215" t="s">
        <v>1084</v>
      </c>
      <c r="G111" s="216" t="s">
        <v>212</v>
      </c>
      <c r="H111" s="217">
        <v>100</v>
      </c>
      <c r="I111" s="218"/>
      <c r="J111" s="219">
        <f>ROUND(I111*H111,2)</f>
        <v>0</v>
      </c>
      <c r="K111" s="215" t="s">
        <v>5</v>
      </c>
      <c r="L111" s="220"/>
      <c r="M111" s="221" t="s">
        <v>5</v>
      </c>
      <c r="N111" s="222" t="s">
        <v>43</v>
      </c>
      <c r="O111" s="42"/>
      <c r="P111" s="183">
        <f>O111*H111</f>
        <v>0</v>
      </c>
      <c r="Q111" s="183">
        <v>1.7000000000000001E-4</v>
      </c>
      <c r="R111" s="183">
        <f>Q111*H111</f>
        <v>1.7000000000000001E-2</v>
      </c>
      <c r="S111" s="183">
        <v>0</v>
      </c>
      <c r="T111" s="184">
        <f>S111*H111</f>
        <v>0</v>
      </c>
      <c r="AR111" s="24" t="s">
        <v>192</v>
      </c>
      <c r="AT111" s="24" t="s">
        <v>212</v>
      </c>
      <c r="AU111" s="24" t="s">
        <v>82</v>
      </c>
      <c r="AY111" s="24" t="s">
        <v>144</v>
      </c>
      <c r="BE111" s="185">
        <f>IF(N111="základní",J111,0)</f>
        <v>0</v>
      </c>
      <c r="BF111" s="185">
        <f>IF(N111="snížená",J111,0)</f>
        <v>0</v>
      </c>
      <c r="BG111" s="185">
        <f>IF(N111="zákl. přenesená",J111,0)</f>
        <v>0</v>
      </c>
      <c r="BH111" s="185">
        <f>IF(N111="sníž. přenesená",J111,0)</f>
        <v>0</v>
      </c>
      <c r="BI111" s="185">
        <f>IF(N111="nulová",J111,0)</f>
        <v>0</v>
      </c>
      <c r="BJ111" s="24" t="s">
        <v>80</v>
      </c>
      <c r="BK111" s="185">
        <f>ROUND(I111*H111,2)</f>
        <v>0</v>
      </c>
      <c r="BL111" s="24" t="s">
        <v>152</v>
      </c>
      <c r="BM111" s="24" t="s">
        <v>1085</v>
      </c>
    </row>
    <row r="112" spans="2:65" s="1" customFormat="1" ht="27">
      <c r="B112" s="41"/>
      <c r="D112" s="186" t="s">
        <v>286</v>
      </c>
      <c r="F112" s="187" t="s">
        <v>1086</v>
      </c>
      <c r="I112" s="188"/>
      <c r="L112" s="41"/>
      <c r="M112" s="189"/>
      <c r="N112" s="42"/>
      <c r="O112" s="42"/>
      <c r="P112" s="42"/>
      <c r="Q112" s="42"/>
      <c r="R112" s="42"/>
      <c r="S112" s="42"/>
      <c r="T112" s="70"/>
      <c r="AT112" s="24" t="s">
        <v>286</v>
      </c>
      <c r="AU112" s="24" t="s">
        <v>82</v>
      </c>
    </row>
    <row r="113" spans="2:65" s="1" customFormat="1" ht="25.5" customHeight="1">
      <c r="B113" s="173"/>
      <c r="C113" s="174" t="s">
        <v>219</v>
      </c>
      <c r="D113" s="174" t="s">
        <v>147</v>
      </c>
      <c r="E113" s="175" t="s">
        <v>1087</v>
      </c>
      <c r="F113" s="176" t="s">
        <v>1088</v>
      </c>
      <c r="G113" s="177" t="s">
        <v>212</v>
      </c>
      <c r="H113" s="178">
        <v>10</v>
      </c>
      <c r="I113" s="179"/>
      <c r="J113" s="180">
        <f>ROUND(I113*H113,2)</f>
        <v>0</v>
      </c>
      <c r="K113" s="176" t="s">
        <v>5</v>
      </c>
      <c r="L113" s="41"/>
      <c r="M113" s="181" t="s">
        <v>5</v>
      </c>
      <c r="N113" s="182" t="s">
        <v>43</v>
      </c>
      <c r="O113" s="42"/>
      <c r="P113" s="183">
        <f>O113*H113</f>
        <v>0</v>
      </c>
      <c r="Q113" s="183">
        <v>0</v>
      </c>
      <c r="R113" s="183">
        <f>Q113*H113</f>
        <v>0</v>
      </c>
      <c r="S113" s="183">
        <v>0</v>
      </c>
      <c r="T113" s="184">
        <f>S113*H113</f>
        <v>0</v>
      </c>
      <c r="AR113" s="24" t="s">
        <v>152</v>
      </c>
      <c r="AT113" s="24" t="s">
        <v>147</v>
      </c>
      <c r="AU113" s="24" t="s">
        <v>82</v>
      </c>
      <c r="AY113" s="24" t="s">
        <v>144</v>
      </c>
      <c r="BE113" s="185">
        <f>IF(N113="základní",J113,0)</f>
        <v>0</v>
      </c>
      <c r="BF113" s="185">
        <f>IF(N113="snížená",J113,0)</f>
        <v>0</v>
      </c>
      <c r="BG113" s="185">
        <f>IF(N113="zákl. přenesená",J113,0)</f>
        <v>0</v>
      </c>
      <c r="BH113" s="185">
        <f>IF(N113="sníž. přenesená",J113,0)</f>
        <v>0</v>
      </c>
      <c r="BI113" s="185">
        <f>IF(N113="nulová",J113,0)</f>
        <v>0</v>
      </c>
      <c r="BJ113" s="24" t="s">
        <v>80</v>
      </c>
      <c r="BK113" s="185">
        <f>ROUND(I113*H113,2)</f>
        <v>0</v>
      </c>
      <c r="BL113" s="24" t="s">
        <v>152</v>
      </c>
      <c r="BM113" s="24" t="s">
        <v>1089</v>
      </c>
    </row>
    <row r="114" spans="2:65" s="1" customFormat="1" ht="16.5" customHeight="1">
      <c r="B114" s="173"/>
      <c r="C114" s="213" t="s">
        <v>253</v>
      </c>
      <c r="D114" s="213" t="s">
        <v>212</v>
      </c>
      <c r="E114" s="214" t="s">
        <v>1090</v>
      </c>
      <c r="F114" s="215" t="s">
        <v>1091</v>
      </c>
      <c r="G114" s="216" t="s">
        <v>212</v>
      </c>
      <c r="H114" s="217">
        <v>10</v>
      </c>
      <c r="I114" s="218"/>
      <c r="J114" s="219">
        <f>ROUND(I114*H114,2)</f>
        <v>0</v>
      </c>
      <c r="K114" s="215" t="s">
        <v>5</v>
      </c>
      <c r="L114" s="220"/>
      <c r="M114" s="221" t="s">
        <v>5</v>
      </c>
      <c r="N114" s="222" t="s">
        <v>43</v>
      </c>
      <c r="O114" s="42"/>
      <c r="P114" s="183">
        <f>O114*H114</f>
        <v>0</v>
      </c>
      <c r="Q114" s="183">
        <v>6.3000000000000003E-4</v>
      </c>
      <c r="R114" s="183">
        <f>Q114*H114</f>
        <v>6.3E-3</v>
      </c>
      <c r="S114" s="183">
        <v>0</v>
      </c>
      <c r="T114" s="184">
        <f>S114*H114</f>
        <v>0</v>
      </c>
      <c r="AR114" s="24" t="s">
        <v>192</v>
      </c>
      <c r="AT114" s="24" t="s">
        <v>212</v>
      </c>
      <c r="AU114" s="24" t="s">
        <v>82</v>
      </c>
      <c r="AY114" s="24" t="s">
        <v>144</v>
      </c>
      <c r="BE114" s="185">
        <f>IF(N114="základní",J114,0)</f>
        <v>0</v>
      </c>
      <c r="BF114" s="185">
        <f>IF(N114="snížená",J114,0)</f>
        <v>0</v>
      </c>
      <c r="BG114" s="185">
        <f>IF(N114="zákl. přenesená",J114,0)</f>
        <v>0</v>
      </c>
      <c r="BH114" s="185">
        <f>IF(N114="sníž. přenesená",J114,0)</f>
        <v>0</v>
      </c>
      <c r="BI114" s="185">
        <f>IF(N114="nulová",J114,0)</f>
        <v>0</v>
      </c>
      <c r="BJ114" s="24" t="s">
        <v>80</v>
      </c>
      <c r="BK114" s="185">
        <f>ROUND(I114*H114,2)</f>
        <v>0</v>
      </c>
      <c r="BL114" s="24" t="s">
        <v>152</v>
      </c>
      <c r="BM114" s="24" t="s">
        <v>1092</v>
      </c>
    </row>
    <row r="115" spans="2:65" s="1" customFormat="1" ht="27">
      <c r="B115" s="41"/>
      <c r="D115" s="186" t="s">
        <v>286</v>
      </c>
      <c r="F115" s="187" t="s">
        <v>1093</v>
      </c>
      <c r="I115" s="188"/>
      <c r="L115" s="41"/>
      <c r="M115" s="189"/>
      <c r="N115" s="42"/>
      <c r="O115" s="42"/>
      <c r="P115" s="42"/>
      <c r="Q115" s="42"/>
      <c r="R115" s="42"/>
      <c r="S115" s="42"/>
      <c r="T115" s="70"/>
      <c r="AT115" s="24" t="s">
        <v>286</v>
      </c>
      <c r="AU115" s="24" t="s">
        <v>82</v>
      </c>
    </row>
    <row r="116" spans="2:65" s="1" customFormat="1" ht="25.5" customHeight="1">
      <c r="B116" s="173"/>
      <c r="C116" s="174" t="s">
        <v>258</v>
      </c>
      <c r="D116" s="174" t="s">
        <v>147</v>
      </c>
      <c r="E116" s="175" t="s">
        <v>1094</v>
      </c>
      <c r="F116" s="176" t="s">
        <v>1095</v>
      </c>
      <c r="G116" s="177" t="s">
        <v>212</v>
      </c>
      <c r="H116" s="178">
        <v>60</v>
      </c>
      <c r="I116" s="179"/>
      <c r="J116" s="180">
        <f>ROUND(I116*H116,2)</f>
        <v>0</v>
      </c>
      <c r="K116" s="176" t="s">
        <v>5</v>
      </c>
      <c r="L116" s="41"/>
      <c r="M116" s="181" t="s">
        <v>5</v>
      </c>
      <c r="N116" s="182" t="s">
        <v>43</v>
      </c>
      <c r="O116" s="42"/>
      <c r="P116" s="183">
        <f>O116*H116</f>
        <v>0</v>
      </c>
      <c r="Q116" s="183">
        <v>0</v>
      </c>
      <c r="R116" s="183">
        <f>Q116*H116</f>
        <v>0</v>
      </c>
      <c r="S116" s="183">
        <v>0</v>
      </c>
      <c r="T116" s="184">
        <f>S116*H116</f>
        <v>0</v>
      </c>
      <c r="AR116" s="24" t="s">
        <v>152</v>
      </c>
      <c r="AT116" s="24" t="s">
        <v>147</v>
      </c>
      <c r="AU116" s="24" t="s">
        <v>82</v>
      </c>
      <c r="AY116" s="24" t="s">
        <v>144</v>
      </c>
      <c r="BE116" s="185">
        <f>IF(N116="základní",J116,0)</f>
        <v>0</v>
      </c>
      <c r="BF116" s="185">
        <f>IF(N116="snížená",J116,0)</f>
        <v>0</v>
      </c>
      <c r="BG116" s="185">
        <f>IF(N116="zákl. přenesená",J116,0)</f>
        <v>0</v>
      </c>
      <c r="BH116" s="185">
        <f>IF(N116="sníž. přenesená",J116,0)</f>
        <v>0</v>
      </c>
      <c r="BI116" s="185">
        <f>IF(N116="nulová",J116,0)</f>
        <v>0</v>
      </c>
      <c r="BJ116" s="24" t="s">
        <v>80</v>
      </c>
      <c r="BK116" s="185">
        <f>ROUND(I116*H116,2)</f>
        <v>0</v>
      </c>
      <c r="BL116" s="24" t="s">
        <v>152</v>
      </c>
      <c r="BM116" s="24" t="s">
        <v>1096</v>
      </c>
    </row>
    <row r="117" spans="2:65" s="1" customFormat="1" ht="16.5" customHeight="1">
      <c r="B117" s="173"/>
      <c r="C117" s="213" t="s">
        <v>11</v>
      </c>
      <c r="D117" s="213" t="s">
        <v>212</v>
      </c>
      <c r="E117" s="214" t="s">
        <v>1097</v>
      </c>
      <c r="F117" s="215" t="s">
        <v>1098</v>
      </c>
      <c r="G117" s="216" t="s">
        <v>212</v>
      </c>
      <c r="H117" s="217">
        <v>60</v>
      </c>
      <c r="I117" s="218"/>
      <c r="J117" s="219">
        <f>ROUND(I117*H117,2)</f>
        <v>0</v>
      </c>
      <c r="K117" s="215" t="s">
        <v>5</v>
      </c>
      <c r="L117" s="220"/>
      <c r="M117" s="221" t="s">
        <v>5</v>
      </c>
      <c r="N117" s="222" t="s">
        <v>43</v>
      </c>
      <c r="O117" s="42"/>
      <c r="P117" s="183">
        <f>O117*H117</f>
        <v>0</v>
      </c>
      <c r="Q117" s="183">
        <v>2.5000000000000001E-4</v>
      </c>
      <c r="R117" s="183">
        <f>Q117*H117</f>
        <v>1.4999999999999999E-2</v>
      </c>
      <c r="S117" s="183">
        <v>0</v>
      </c>
      <c r="T117" s="184">
        <f>S117*H117</f>
        <v>0</v>
      </c>
      <c r="AR117" s="24" t="s">
        <v>192</v>
      </c>
      <c r="AT117" s="24" t="s">
        <v>212</v>
      </c>
      <c r="AU117" s="24" t="s">
        <v>82</v>
      </c>
      <c r="AY117" s="24" t="s">
        <v>144</v>
      </c>
      <c r="BE117" s="185">
        <f>IF(N117="základní",J117,0)</f>
        <v>0</v>
      </c>
      <c r="BF117" s="185">
        <f>IF(N117="snížená",J117,0)</f>
        <v>0</v>
      </c>
      <c r="BG117" s="185">
        <f>IF(N117="zákl. přenesená",J117,0)</f>
        <v>0</v>
      </c>
      <c r="BH117" s="185">
        <f>IF(N117="sníž. přenesená",J117,0)</f>
        <v>0</v>
      </c>
      <c r="BI117" s="185">
        <f>IF(N117="nulová",J117,0)</f>
        <v>0</v>
      </c>
      <c r="BJ117" s="24" t="s">
        <v>80</v>
      </c>
      <c r="BK117" s="185">
        <f>ROUND(I117*H117,2)</f>
        <v>0</v>
      </c>
      <c r="BL117" s="24" t="s">
        <v>152</v>
      </c>
      <c r="BM117" s="24" t="s">
        <v>1099</v>
      </c>
    </row>
    <row r="118" spans="2:65" s="1" customFormat="1" ht="27">
      <c r="B118" s="41"/>
      <c r="D118" s="186" t="s">
        <v>286</v>
      </c>
      <c r="F118" s="187" t="s">
        <v>1100</v>
      </c>
      <c r="I118" s="188"/>
      <c r="L118" s="41"/>
      <c r="M118" s="189"/>
      <c r="N118" s="42"/>
      <c r="O118" s="42"/>
      <c r="P118" s="42"/>
      <c r="Q118" s="42"/>
      <c r="R118" s="42"/>
      <c r="S118" s="42"/>
      <c r="T118" s="70"/>
      <c r="AT118" s="24" t="s">
        <v>286</v>
      </c>
      <c r="AU118" s="24" t="s">
        <v>82</v>
      </c>
    </row>
    <row r="119" spans="2:65" s="1" customFormat="1" ht="25.5" customHeight="1">
      <c r="B119" s="173"/>
      <c r="C119" s="174" t="s">
        <v>278</v>
      </c>
      <c r="D119" s="174" t="s">
        <v>147</v>
      </c>
      <c r="E119" s="175" t="s">
        <v>1101</v>
      </c>
      <c r="F119" s="176" t="s">
        <v>1102</v>
      </c>
      <c r="G119" s="177" t="s">
        <v>212</v>
      </c>
      <c r="H119" s="178">
        <v>30</v>
      </c>
      <c r="I119" s="179"/>
      <c r="J119" s="180">
        <f>ROUND(I119*H119,2)</f>
        <v>0</v>
      </c>
      <c r="K119" s="176" t="s">
        <v>5</v>
      </c>
      <c r="L119" s="41"/>
      <c r="M119" s="181" t="s">
        <v>5</v>
      </c>
      <c r="N119" s="182" t="s">
        <v>43</v>
      </c>
      <c r="O119" s="42"/>
      <c r="P119" s="183">
        <f>O119*H119</f>
        <v>0</v>
      </c>
      <c r="Q119" s="183">
        <v>0</v>
      </c>
      <c r="R119" s="183">
        <f>Q119*H119</f>
        <v>0</v>
      </c>
      <c r="S119" s="183">
        <v>0</v>
      </c>
      <c r="T119" s="184">
        <f>S119*H119</f>
        <v>0</v>
      </c>
      <c r="AR119" s="24" t="s">
        <v>152</v>
      </c>
      <c r="AT119" s="24" t="s">
        <v>147</v>
      </c>
      <c r="AU119" s="24" t="s">
        <v>82</v>
      </c>
      <c r="AY119" s="24" t="s">
        <v>144</v>
      </c>
      <c r="BE119" s="185">
        <f>IF(N119="základní",J119,0)</f>
        <v>0</v>
      </c>
      <c r="BF119" s="185">
        <f>IF(N119="snížená",J119,0)</f>
        <v>0</v>
      </c>
      <c r="BG119" s="185">
        <f>IF(N119="zákl. přenesená",J119,0)</f>
        <v>0</v>
      </c>
      <c r="BH119" s="185">
        <f>IF(N119="sníž. přenesená",J119,0)</f>
        <v>0</v>
      </c>
      <c r="BI119" s="185">
        <f>IF(N119="nulová",J119,0)</f>
        <v>0</v>
      </c>
      <c r="BJ119" s="24" t="s">
        <v>80</v>
      </c>
      <c r="BK119" s="185">
        <f>ROUND(I119*H119,2)</f>
        <v>0</v>
      </c>
      <c r="BL119" s="24" t="s">
        <v>152</v>
      </c>
      <c r="BM119" s="24" t="s">
        <v>1103</v>
      </c>
    </row>
    <row r="120" spans="2:65" s="1" customFormat="1" ht="16.5" customHeight="1">
      <c r="B120" s="173"/>
      <c r="C120" s="213" t="s">
        <v>282</v>
      </c>
      <c r="D120" s="213" t="s">
        <v>212</v>
      </c>
      <c r="E120" s="214" t="s">
        <v>1104</v>
      </c>
      <c r="F120" s="215" t="s">
        <v>1105</v>
      </c>
      <c r="G120" s="216" t="s">
        <v>212</v>
      </c>
      <c r="H120" s="217">
        <v>30</v>
      </c>
      <c r="I120" s="218"/>
      <c r="J120" s="219">
        <f>ROUND(I120*H120,2)</f>
        <v>0</v>
      </c>
      <c r="K120" s="215" t="s">
        <v>5</v>
      </c>
      <c r="L120" s="220"/>
      <c r="M120" s="221" t="s">
        <v>5</v>
      </c>
      <c r="N120" s="222" t="s">
        <v>43</v>
      </c>
      <c r="O120" s="42"/>
      <c r="P120" s="183">
        <f>O120*H120</f>
        <v>0</v>
      </c>
      <c r="Q120" s="183">
        <v>3.4000000000000002E-4</v>
      </c>
      <c r="R120" s="183">
        <f>Q120*H120</f>
        <v>1.0200000000000001E-2</v>
      </c>
      <c r="S120" s="183">
        <v>0</v>
      </c>
      <c r="T120" s="184">
        <f>S120*H120</f>
        <v>0</v>
      </c>
      <c r="AR120" s="24" t="s">
        <v>192</v>
      </c>
      <c r="AT120" s="24" t="s">
        <v>212</v>
      </c>
      <c r="AU120" s="24" t="s">
        <v>82</v>
      </c>
      <c r="AY120" s="24" t="s">
        <v>144</v>
      </c>
      <c r="BE120" s="185">
        <f>IF(N120="základní",J120,0)</f>
        <v>0</v>
      </c>
      <c r="BF120" s="185">
        <f>IF(N120="snížená",J120,0)</f>
        <v>0</v>
      </c>
      <c r="BG120" s="185">
        <f>IF(N120="zákl. přenesená",J120,0)</f>
        <v>0</v>
      </c>
      <c r="BH120" s="185">
        <f>IF(N120="sníž. přenesená",J120,0)</f>
        <v>0</v>
      </c>
      <c r="BI120" s="185">
        <f>IF(N120="nulová",J120,0)</f>
        <v>0</v>
      </c>
      <c r="BJ120" s="24" t="s">
        <v>80</v>
      </c>
      <c r="BK120" s="185">
        <f>ROUND(I120*H120,2)</f>
        <v>0</v>
      </c>
      <c r="BL120" s="24" t="s">
        <v>152</v>
      </c>
      <c r="BM120" s="24" t="s">
        <v>1106</v>
      </c>
    </row>
    <row r="121" spans="2:65" s="1" customFormat="1" ht="27">
      <c r="B121" s="41"/>
      <c r="D121" s="186" t="s">
        <v>286</v>
      </c>
      <c r="F121" s="187" t="s">
        <v>1107</v>
      </c>
      <c r="I121" s="188"/>
      <c r="L121" s="41"/>
      <c r="M121" s="189"/>
      <c r="N121" s="42"/>
      <c r="O121" s="42"/>
      <c r="P121" s="42"/>
      <c r="Q121" s="42"/>
      <c r="R121" s="42"/>
      <c r="S121" s="42"/>
      <c r="T121" s="70"/>
      <c r="AT121" s="24" t="s">
        <v>286</v>
      </c>
      <c r="AU121" s="24" t="s">
        <v>82</v>
      </c>
    </row>
    <row r="122" spans="2:65" s="1" customFormat="1" ht="25.5" customHeight="1">
      <c r="B122" s="173"/>
      <c r="C122" s="174" t="s">
        <v>289</v>
      </c>
      <c r="D122" s="174" t="s">
        <v>147</v>
      </c>
      <c r="E122" s="175" t="s">
        <v>1108</v>
      </c>
      <c r="F122" s="176" t="s">
        <v>1109</v>
      </c>
      <c r="G122" s="177" t="s">
        <v>1055</v>
      </c>
      <c r="H122" s="178">
        <v>40</v>
      </c>
      <c r="I122" s="179"/>
      <c r="J122" s="180">
        <f t="shared" ref="J122:J127" si="0">ROUND(I122*H122,2)</f>
        <v>0</v>
      </c>
      <c r="K122" s="176" t="s">
        <v>5</v>
      </c>
      <c r="L122" s="41"/>
      <c r="M122" s="181" t="s">
        <v>5</v>
      </c>
      <c r="N122" s="182" t="s">
        <v>43</v>
      </c>
      <c r="O122" s="42"/>
      <c r="P122" s="183">
        <f t="shared" ref="P122:P127" si="1">O122*H122</f>
        <v>0</v>
      </c>
      <c r="Q122" s="183">
        <v>0</v>
      </c>
      <c r="R122" s="183">
        <f t="shared" ref="R122:R127" si="2">Q122*H122</f>
        <v>0</v>
      </c>
      <c r="S122" s="183">
        <v>0</v>
      </c>
      <c r="T122" s="184">
        <f t="shared" ref="T122:T127" si="3">S122*H122</f>
        <v>0</v>
      </c>
      <c r="AR122" s="24" t="s">
        <v>152</v>
      </c>
      <c r="AT122" s="24" t="s">
        <v>147</v>
      </c>
      <c r="AU122" s="24" t="s">
        <v>82</v>
      </c>
      <c r="AY122" s="24" t="s">
        <v>144</v>
      </c>
      <c r="BE122" s="185">
        <f t="shared" ref="BE122:BE127" si="4">IF(N122="základní",J122,0)</f>
        <v>0</v>
      </c>
      <c r="BF122" s="185">
        <f t="shared" ref="BF122:BF127" si="5">IF(N122="snížená",J122,0)</f>
        <v>0</v>
      </c>
      <c r="BG122" s="185">
        <f t="shared" ref="BG122:BG127" si="6">IF(N122="zákl. přenesená",J122,0)</f>
        <v>0</v>
      </c>
      <c r="BH122" s="185">
        <f t="shared" ref="BH122:BH127" si="7">IF(N122="sníž. přenesená",J122,0)</f>
        <v>0</v>
      </c>
      <c r="BI122" s="185">
        <f t="shared" ref="BI122:BI127" si="8">IF(N122="nulová",J122,0)</f>
        <v>0</v>
      </c>
      <c r="BJ122" s="24" t="s">
        <v>80</v>
      </c>
      <c r="BK122" s="185">
        <f t="shared" ref="BK122:BK127" si="9">ROUND(I122*H122,2)</f>
        <v>0</v>
      </c>
      <c r="BL122" s="24" t="s">
        <v>152</v>
      </c>
      <c r="BM122" s="24" t="s">
        <v>1110</v>
      </c>
    </row>
    <row r="123" spans="2:65" s="1" customFormat="1" ht="25.5" customHeight="1">
      <c r="B123" s="173"/>
      <c r="C123" s="174" t="s">
        <v>305</v>
      </c>
      <c r="D123" s="174" t="s">
        <v>147</v>
      </c>
      <c r="E123" s="175" t="s">
        <v>1111</v>
      </c>
      <c r="F123" s="176" t="s">
        <v>1112</v>
      </c>
      <c r="G123" s="177" t="s">
        <v>1055</v>
      </c>
      <c r="H123" s="178">
        <v>5</v>
      </c>
      <c r="I123" s="179"/>
      <c r="J123" s="180">
        <f t="shared" si="0"/>
        <v>0</v>
      </c>
      <c r="K123" s="176" t="s">
        <v>5</v>
      </c>
      <c r="L123" s="41"/>
      <c r="M123" s="181" t="s">
        <v>5</v>
      </c>
      <c r="N123" s="182" t="s">
        <v>43</v>
      </c>
      <c r="O123" s="42"/>
      <c r="P123" s="183">
        <f t="shared" si="1"/>
        <v>0</v>
      </c>
      <c r="Q123" s="183">
        <v>0</v>
      </c>
      <c r="R123" s="183">
        <f t="shared" si="2"/>
        <v>0</v>
      </c>
      <c r="S123" s="183">
        <v>0</v>
      </c>
      <c r="T123" s="184">
        <f t="shared" si="3"/>
        <v>0</v>
      </c>
      <c r="AR123" s="24" t="s">
        <v>152</v>
      </c>
      <c r="AT123" s="24" t="s">
        <v>147</v>
      </c>
      <c r="AU123" s="24" t="s">
        <v>82</v>
      </c>
      <c r="AY123" s="24" t="s">
        <v>144</v>
      </c>
      <c r="BE123" s="185">
        <f t="shared" si="4"/>
        <v>0</v>
      </c>
      <c r="BF123" s="185">
        <f t="shared" si="5"/>
        <v>0</v>
      </c>
      <c r="BG123" s="185">
        <f t="shared" si="6"/>
        <v>0</v>
      </c>
      <c r="BH123" s="185">
        <f t="shared" si="7"/>
        <v>0</v>
      </c>
      <c r="BI123" s="185">
        <f t="shared" si="8"/>
        <v>0</v>
      </c>
      <c r="BJ123" s="24" t="s">
        <v>80</v>
      </c>
      <c r="BK123" s="185">
        <f t="shared" si="9"/>
        <v>0</v>
      </c>
      <c r="BL123" s="24" t="s">
        <v>152</v>
      </c>
      <c r="BM123" s="24" t="s">
        <v>1113</v>
      </c>
    </row>
    <row r="124" spans="2:65" s="1" customFormat="1" ht="25.5" customHeight="1">
      <c r="B124" s="173"/>
      <c r="C124" s="174" t="s">
        <v>310</v>
      </c>
      <c r="D124" s="174" t="s">
        <v>147</v>
      </c>
      <c r="E124" s="175" t="s">
        <v>1114</v>
      </c>
      <c r="F124" s="176" t="s">
        <v>1115</v>
      </c>
      <c r="G124" s="177" t="s">
        <v>1055</v>
      </c>
      <c r="H124" s="178">
        <v>10</v>
      </c>
      <c r="I124" s="179"/>
      <c r="J124" s="180">
        <f t="shared" si="0"/>
        <v>0</v>
      </c>
      <c r="K124" s="176" t="s">
        <v>5</v>
      </c>
      <c r="L124" s="41"/>
      <c r="M124" s="181" t="s">
        <v>5</v>
      </c>
      <c r="N124" s="182" t="s">
        <v>43</v>
      </c>
      <c r="O124" s="42"/>
      <c r="P124" s="183">
        <f t="shared" si="1"/>
        <v>0</v>
      </c>
      <c r="Q124" s="183">
        <v>0</v>
      </c>
      <c r="R124" s="183">
        <f t="shared" si="2"/>
        <v>0</v>
      </c>
      <c r="S124" s="183">
        <v>0</v>
      </c>
      <c r="T124" s="184">
        <f t="shared" si="3"/>
        <v>0</v>
      </c>
      <c r="AR124" s="24" t="s">
        <v>152</v>
      </c>
      <c r="AT124" s="24" t="s">
        <v>147</v>
      </c>
      <c r="AU124" s="24" t="s">
        <v>82</v>
      </c>
      <c r="AY124" s="24" t="s">
        <v>144</v>
      </c>
      <c r="BE124" s="185">
        <f t="shared" si="4"/>
        <v>0</v>
      </c>
      <c r="BF124" s="185">
        <f t="shared" si="5"/>
        <v>0</v>
      </c>
      <c r="BG124" s="185">
        <f t="shared" si="6"/>
        <v>0</v>
      </c>
      <c r="BH124" s="185">
        <f t="shared" si="7"/>
        <v>0</v>
      </c>
      <c r="BI124" s="185">
        <f t="shared" si="8"/>
        <v>0</v>
      </c>
      <c r="BJ124" s="24" t="s">
        <v>80</v>
      </c>
      <c r="BK124" s="185">
        <f t="shared" si="9"/>
        <v>0</v>
      </c>
      <c r="BL124" s="24" t="s">
        <v>152</v>
      </c>
      <c r="BM124" s="24" t="s">
        <v>1116</v>
      </c>
    </row>
    <row r="125" spans="2:65" s="1" customFormat="1" ht="25.5" customHeight="1">
      <c r="B125" s="173"/>
      <c r="C125" s="174" t="s">
        <v>10</v>
      </c>
      <c r="D125" s="174" t="s">
        <v>147</v>
      </c>
      <c r="E125" s="175" t="s">
        <v>1117</v>
      </c>
      <c r="F125" s="176" t="s">
        <v>1118</v>
      </c>
      <c r="G125" s="177" t="s">
        <v>1055</v>
      </c>
      <c r="H125" s="178">
        <v>6</v>
      </c>
      <c r="I125" s="179"/>
      <c r="J125" s="180">
        <f t="shared" si="0"/>
        <v>0</v>
      </c>
      <c r="K125" s="176" t="s">
        <v>5</v>
      </c>
      <c r="L125" s="41"/>
      <c r="M125" s="181" t="s">
        <v>5</v>
      </c>
      <c r="N125" s="182" t="s">
        <v>43</v>
      </c>
      <c r="O125" s="42"/>
      <c r="P125" s="183">
        <f t="shared" si="1"/>
        <v>0</v>
      </c>
      <c r="Q125" s="183">
        <v>0</v>
      </c>
      <c r="R125" s="183">
        <f t="shared" si="2"/>
        <v>0</v>
      </c>
      <c r="S125" s="183">
        <v>0</v>
      </c>
      <c r="T125" s="184">
        <f t="shared" si="3"/>
        <v>0</v>
      </c>
      <c r="AR125" s="24" t="s">
        <v>152</v>
      </c>
      <c r="AT125" s="24" t="s">
        <v>147</v>
      </c>
      <c r="AU125" s="24" t="s">
        <v>82</v>
      </c>
      <c r="AY125" s="24" t="s">
        <v>144</v>
      </c>
      <c r="BE125" s="185">
        <f t="shared" si="4"/>
        <v>0</v>
      </c>
      <c r="BF125" s="185">
        <f t="shared" si="5"/>
        <v>0</v>
      </c>
      <c r="BG125" s="185">
        <f t="shared" si="6"/>
        <v>0</v>
      </c>
      <c r="BH125" s="185">
        <f t="shared" si="7"/>
        <v>0</v>
      </c>
      <c r="BI125" s="185">
        <f t="shared" si="8"/>
        <v>0</v>
      </c>
      <c r="BJ125" s="24" t="s">
        <v>80</v>
      </c>
      <c r="BK125" s="185">
        <f t="shared" si="9"/>
        <v>0</v>
      </c>
      <c r="BL125" s="24" t="s">
        <v>152</v>
      </c>
      <c r="BM125" s="24" t="s">
        <v>1119</v>
      </c>
    </row>
    <row r="126" spans="2:65" s="1" customFormat="1" ht="25.5" customHeight="1">
      <c r="B126" s="173"/>
      <c r="C126" s="174" t="s">
        <v>324</v>
      </c>
      <c r="D126" s="174" t="s">
        <v>147</v>
      </c>
      <c r="E126" s="175" t="s">
        <v>1120</v>
      </c>
      <c r="F126" s="176" t="s">
        <v>1121</v>
      </c>
      <c r="G126" s="177" t="s">
        <v>1055</v>
      </c>
      <c r="H126" s="178">
        <v>1</v>
      </c>
      <c r="I126" s="179"/>
      <c r="J126" s="180">
        <f t="shared" si="0"/>
        <v>0</v>
      </c>
      <c r="K126" s="176" t="s">
        <v>5</v>
      </c>
      <c r="L126" s="41"/>
      <c r="M126" s="181" t="s">
        <v>5</v>
      </c>
      <c r="N126" s="182" t="s">
        <v>43</v>
      </c>
      <c r="O126" s="42"/>
      <c r="P126" s="183">
        <f t="shared" si="1"/>
        <v>0</v>
      </c>
      <c r="Q126" s="183">
        <v>0</v>
      </c>
      <c r="R126" s="183">
        <f t="shared" si="2"/>
        <v>0</v>
      </c>
      <c r="S126" s="183">
        <v>0</v>
      </c>
      <c r="T126" s="184">
        <f t="shared" si="3"/>
        <v>0</v>
      </c>
      <c r="AR126" s="24" t="s">
        <v>152</v>
      </c>
      <c r="AT126" s="24" t="s">
        <v>147</v>
      </c>
      <c r="AU126" s="24" t="s">
        <v>82</v>
      </c>
      <c r="AY126" s="24" t="s">
        <v>144</v>
      </c>
      <c r="BE126" s="185">
        <f t="shared" si="4"/>
        <v>0</v>
      </c>
      <c r="BF126" s="185">
        <f t="shared" si="5"/>
        <v>0</v>
      </c>
      <c r="BG126" s="185">
        <f t="shared" si="6"/>
        <v>0</v>
      </c>
      <c r="BH126" s="185">
        <f t="shared" si="7"/>
        <v>0</v>
      </c>
      <c r="BI126" s="185">
        <f t="shared" si="8"/>
        <v>0</v>
      </c>
      <c r="BJ126" s="24" t="s">
        <v>80</v>
      </c>
      <c r="BK126" s="185">
        <f t="shared" si="9"/>
        <v>0</v>
      </c>
      <c r="BL126" s="24" t="s">
        <v>152</v>
      </c>
      <c r="BM126" s="24" t="s">
        <v>1122</v>
      </c>
    </row>
    <row r="127" spans="2:65" s="1" customFormat="1" ht="16.5" customHeight="1">
      <c r="B127" s="173"/>
      <c r="C127" s="213" t="s">
        <v>328</v>
      </c>
      <c r="D127" s="213" t="s">
        <v>212</v>
      </c>
      <c r="E127" s="214" t="s">
        <v>1123</v>
      </c>
      <c r="F127" s="215" t="s">
        <v>1124</v>
      </c>
      <c r="G127" s="216" t="s">
        <v>1055</v>
      </c>
      <c r="H127" s="217">
        <v>1</v>
      </c>
      <c r="I127" s="218"/>
      <c r="J127" s="219">
        <f t="shared" si="0"/>
        <v>0</v>
      </c>
      <c r="K127" s="215" t="s">
        <v>5</v>
      </c>
      <c r="L127" s="220"/>
      <c r="M127" s="221" t="s">
        <v>5</v>
      </c>
      <c r="N127" s="222" t="s">
        <v>43</v>
      </c>
      <c r="O127" s="42"/>
      <c r="P127" s="183">
        <f t="shared" si="1"/>
        <v>0</v>
      </c>
      <c r="Q127" s="183">
        <v>0</v>
      </c>
      <c r="R127" s="183">
        <f t="shared" si="2"/>
        <v>0</v>
      </c>
      <c r="S127" s="183">
        <v>0</v>
      </c>
      <c r="T127" s="184">
        <f t="shared" si="3"/>
        <v>0</v>
      </c>
      <c r="AR127" s="24" t="s">
        <v>192</v>
      </c>
      <c r="AT127" s="24" t="s">
        <v>212</v>
      </c>
      <c r="AU127" s="24" t="s">
        <v>82</v>
      </c>
      <c r="AY127" s="24" t="s">
        <v>144</v>
      </c>
      <c r="BE127" s="185">
        <f t="shared" si="4"/>
        <v>0</v>
      </c>
      <c r="BF127" s="185">
        <f t="shared" si="5"/>
        <v>0</v>
      </c>
      <c r="BG127" s="185">
        <f t="shared" si="6"/>
        <v>0</v>
      </c>
      <c r="BH127" s="185">
        <f t="shared" si="7"/>
        <v>0</v>
      </c>
      <c r="BI127" s="185">
        <f t="shared" si="8"/>
        <v>0</v>
      </c>
      <c r="BJ127" s="24" t="s">
        <v>80</v>
      </c>
      <c r="BK127" s="185">
        <f t="shared" si="9"/>
        <v>0</v>
      </c>
      <c r="BL127" s="24" t="s">
        <v>152</v>
      </c>
      <c r="BM127" s="24" t="s">
        <v>1125</v>
      </c>
    </row>
    <row r="128" spans="2:65" s="12" customFormat="1">
      <c r="B128" s="197"/>
      <c r="D128" s="186" t="s">
        <v>156</v>
      </c>
      <c r="E128" s="198" t="s">
        <v>5</v>
      </c>
      <c r="F128" s="199" t="s">
        <v>80</v>
      </c>
      <c r="H128" s="200">
        <v>1</v>
      </c>
      <c r="I128" s="201"/>
      <c r="L128" s="197"/>
      <c r="M128" s="202"/>
      <c r="N128" s="203"/>
      <c r="O128" s="203"/>
      <c r="P128" s="203"/>
      <c r="Q128" s="203"/>
      <c r="R128" s="203"/>
      <c r="S128" s="203"/>
      <c r="T128" s="204"/>
      <c r="AT128" s="198" t="s">
        <v>156</v>
      </c>
      <c r="AU128" s="198" t="s">
        <v>82</v>
      </c>
      <c r="AV128" s="12" t="s">
        <v>82</v>
      </c>
      <c r="AW128" s="12" t="s">
        <v>35</v>
      </c>
      <c r="AX128" s="12" t="s">
        <v>72</v>
      </c>
      <c r="AY128" s="198" t="s">
        <v>144</v>
      </c>
    </row>
    <row r="129" spans="2:65" s="13" customFormat="1">
      <c r="B129" s="205"/>
      <c r="D129" s="186" t="s">
        <v>156</v>
      </c>
      <c r="E129" s="206" t="s">
        <v>5</v>
      </c>
      <c r="F129" s="207" t="s">
        <v>160</v>
      </c>
      <c r="H129" s="208">
        <v>1</v>
      </c>
      <c r="I129" s="209"/>
      <c r="L129" s="205"/>
      <c r="M129" s="210"/>
      <c r="N129" s="211"/>
      <c r="O129" s="211"/>
      <c r="P129" s="211"/>
      <c r="Q129" s="211"/>
      <c r="R129" s="211"/>
      <c r="S129" s="211"/>
      <c r="T129" s="212"/>
      <c r="AT129" s="206" t="s">
        <v>156</v>
      </c>
      <c r="AU129" s="206" t="s">
        <v>82</v>
      </c>
      <c r="AV129" s="13" t="s">
        <v>152</v>
      </c>
      <c r="AW129" s="13" t="s">
        <v>35</v>
      </c>
      <c r="AX129" s="13" t="s">
        <v>80</v>
      </c>
      <c r="AY129" s="206" t="s">
        <v>144</v>
      </c>
    </row>
    <row r="130" spans="2:65" s="1" customFormat="1" ht="25.5" customHeight="1">
      <c r="B130" s="173"/>
      <c r="C130" s="174" t="s">
        <v>336</v>
      </c>
      <c r="D130" s="174" t="s">
        <v>147</v>
      </c>
      <c r="E130" s="175" t="s">
        <v>1126</v>
      </c>
      <c r="F130" s="176" t="s">
        <v>1127</v>
      </c>
      <c r="G130" s="177" t="s">
        <v>1055</v>
      </c>
      <c r="H130" s="178">
        <v>1</v>
      </c>
      <c r="I130" s="179"/>
      <c r="J130" s="180">
        <f t="shared" ref="J130:J139" si="10">ROUND(I130*H130,2)</f>
        <v>0</v>
      </c>
      <c r="K130" s="176" t="s">
        <v>5</v>
      </c>
      <c r="L130" s="41"/>
      <c r="M130" s="181" t="s">
        <v>5</v>
      </c>
      <c r="N130" s="182" t="s">
        <v>43</v>
      </c>
      <c r="O130" s="42"/>
      <c r="P130" s="183">
        <f t="shared" ref="P130:P139" si="11">O130*H130</f>
        <v>0</v>
      </c>
      <c r="Q130" s="183">
        <v>0</v>
      </c>
      <c r="R130" s="183">
        <f t="shared" ref="R130:R139" si="12">Q130*H130</f>
        <v>0</v>
      </c>
      <c r="S130" s="183">
        <v>0</v>
      </c>
      <c r="T130" s="184">
        <f t="shared" ref="T130:T139" si="13">S130*H130</f>
        <v>0</v>
      </c>
      <c r="AR130" s="24" t="s">
        <v>152</v>
      </c>
      <c r="AT130" s="24" t="s">
        <v>147</v>
      </c>
      <c r="AU130" s="24" t="s">
        <v>82</v>
      </c>
      <c r="AY130" s="24" t="s">
        <v>144</v>
      </c>
      <c r="BE130" s="185">
        <f t="shared" ref="BE130:BE139" si="14">IF(N130="základní",J130,0)</f>
        <v>0</v>
      </c>
      <c r="BF130" s="185">
        <f t="shared" ref="BF130:BF139" si="15">IF(N130="snížená",J130,0)</f>
        <v>0</v>
      </c>
      <c r="BG130" s="185">
        <f t="shared" ref="BG130:BG139" si="16">IF(N130="zákl. přenesená",J130,0)</f>
        <v>0</v>
      </c>
      <c r="BH130" s="185">
        <f t="shared" ref="BH130:BH139" si="17">IF(N130="sníž. přenesená",J130,0)</f>
        <v>0</v>
      </c>
      <c r="BI130" s="185">
        <f t="shared" ref="BI130:BI139" si="18">IF(N130="nulová",J130,0)</f>
        <v>0</v>
      </c>
      <c r="BJ130" s="24" t="s">
        <v>80</v>
      </c>
      <c r="BK130" s="185">
        <f t="shared" ref="BK130:BK139" si="19">ROUND(I130*H130,2)</f>
        <v>0</v>
      </c>
      <c r="BL130" s="24" t="s">
        <v>152</v>
      </c>
      <c r="BM130" s="24" t="s">
        <v>1128</v>
      </c>
    </row>
    <row r="131" spans="2:65" s="1" customFormat="1" ht="25.5" customHeight="1">
      <c r="B131" s="173"/>
      <c r="C131" s="174" t="s">
        <v>353</v>
      </c>
      <c r="D131" s="174" t="s">
        <v>147</v>
      </c>
      <c r="E131" s="175" t="s">
        <v>1129</v>
      </c>
      <c r="F131" s="176" t="s">
        <v>1130</v>
      </c>
      <c r="G131" s="177" t="s">
        <v>1055</v>
      </c>
      <c r="H131" s="178">
        <v>20</v>
      </c>
      <c r="I131" s="179"/>
      <c r="J131" s="180">
        <f t="shared" si="10"/>
        <v>0</v>
      </c>
      <c r="K131" s="176" t="s">
        <v>5</v>
      </c>
      <c r="L131" s="41"/>
      <c r="M131" s="181" t="s">
        <v>5</v>
      </c>
      <c r="N131" s="182" t="s">
        <v>43</v>
      </c>
      <c r="O131" s="42"/>
      <c r="P131" s="183">
        <f t="shared" si="11"/>
        <v>0</v>
      </c>
      <c r="Q131" s="183">
        <v>0</v>
      </c>
      <c r="R131" s="183">
        <f t="shared" si="12"/>
        <v>0</v>
      </c>
      <c r="S131" s="183">
        <v>0</v>
      </c>
      <c r="T131" s="184">
        <f t="shared" si="13"/>
        <v>0</v>
      </c>
      <c r="AR131" s="24" t="s">
        <v>152</v>
      </c>
      <c r="AT131" s="24" t="s">
        <v>147</v>
      </c>
      <c r="AU131" s="24" t="s">
        <v>82</v>
      </c>
      <c r="AY131" s="24" t="s">
        <v>144</v>
      </c>
      <c r="BE131" s="185">
        <f t="shared" si="14"/>
        <v>0</v>
      </c>
      <c r="BF131" s="185">
        <f t="shared" si="15"/>
        <v>0</v>
      </c>
      <c r="BG131" s="185">
        <f t="shared" si="16"/>
        <v>0</v>
      </c>
      <c r="BH131" s="185">
        <f t="shared" si="17"/>
        <v>0</v>
      </c>
      <c r="BI131" s="185">
        <f t="shared" si="18"/>
        <v>0</v>
      </c>
      <c r="BJ131" s="24" t="s">
        <v>80</v>
      </c>
      <c r="BK131" s="185">
        <f t="shared" si="19"/>
        <v>0</v>
      </c>
      <c r="BL131" s="24" t="s">
        <v>152</v>
      </c>
      <c r="BM131" s="24" t="s">
        <v>1131</v>
      </c>
    </row>
    <row r="132" spans="2:65" s="1" customFormat="1" ht="25.5" customHeight="1">
      <c r="B132" s="173"/>
      <c r="C132" s="174" t="s">
        <v>369</v>
      </c>
      <c r="D132" s="174" t="s">
        <v>147</v>
      </c>
      <c r="E132" s="175" t="s">
        <v>1132</v>
      </c>
      <c r="F132" s="176" t="s">
        <v>1133</v>
      </c>
      <c r="G132" s="177" t="s">
        <v>1055</v>
      </c>
      <c r="H132" s="178">
        <v>3</v>
      </c>
      <c r="I132" s="179"/>
      <c r="J132" s="180">
        <f t="shared" si="10"/>
        <v>0</v>
      </c>
      <c r="K132" s="176" t="s">
        <v>5</v>
      </c>
      <c r="L132" s="41"/>
      <c r="M132" s="181" t="s">
        <v>5</v>
      </c>
      <c r="N132" s="182" t="s">
        <v>43</v>
      </c>
      <c r="O132" s="42"/>
      <c r="P132" s="183">
        <f t="shared" si="11"/>
        <v>0</v>
      </c>
      <c r="Q132" s="183">
        <v>0</v>
      </c>
      <c r="R132" s="183">
        <f t="shared" si="12"/>
        <v>0</v>
      </c>
      <c r="S132" s="183">
        <v>0</v>
      </c>
      <c r="T132" s="184">
        <f t="shared" si="13"/>
        <v>0</v>
      </c>
      <c r="AR132" s="24" t="s">
        <v>152</v>
      </c>
      <c r="AT132" s="24" t="s">
        <v>147</v>
      </c>
      <c r="AU132" s="24" t="s">
        <v>82</v>
      </c>
      <c r="AY132" s="24" t="s">
        <v>144</v>
      </c>
      <c r="BE132" s="185">
        <f t="shared" si="14"/>
        <v>0</v>
      </c>
      <c r="BF132" s="185">
        <f t="shared" si="15"/>
        <v>0</v>
      </c>
      <c r="BG132" s="185">
        <f t="shared" si="16"/>
        <v>0</v>
      </c>
      <c r="BH132" s="185">
        <f t="shared" si="17"/>
        <v>0</v>
      </c>
      <c r="BI132" s="185">
        <f t="shared" si="18"/>
        <v>0</v>
      </c>
      <c r="BJ132" s="24" t="s">
        <v>80</v>
      </c>
      <c r="BK132" s="185">
        <f t="shared" si="19"/>
        <v>0</v>
      </c>
      <c r="BL132" s="24" t="s">
        <v>152</v>
      </c>
      <c r="BM132" s="24" t="s">
        <v>1134</v>
      </c>
    </row>
    <row r="133" spans="2:65" s="1" customFormat="1" ht="16.5" customHeight="1">
      <c r="B133" s="173"/>
      <c r="C133" s="213" t="s">
        <v>373</v>
      </c>
      <c r="D133" s="213" t="s">
        <v>212</v>
      </c>
      <c r="E133" s="214" t="s">
        <v>1135</v>
      </c>
      <c r="F133" s="215" t="s">
        <v>1136</v>
      </c>
      <c r="G133" s="216" t="s">
        <v>1055</v>
      </c>
      <c r="H133" s="217">
        <v>20</v>
      </c>
      <c r="I133" s="218"/>
      <c r="J133" s="219">
        <f t="shared" si="10"/>
        <v>0</v>
      </c>
      <c r="K133" s="215" t="s">
        <v>5</v>
      </c>
      <c r="L133" s="220"/>
      <c r="M133" s="221" t="s">
        <v>5</v>
      </c>
      <c r="N133" s="222" t="s">
        <v>43</v>
      </c>
      <c r="O133" s="42"/>
      <c r="P133" s="183">
        <f t="shared" si="11"/>
        <v>0</v>
      </c>
      <c r="Q133" s="183">
        <v>3.0000000000000001E-5</v>
      </c>
      <c r="R133" s="183">
        <f t="shared" si="12"/>
        <v>6.0000000000000006E-4</v>
      </c>
      <c r="S133" s="183">
        <v>0</v>
      </c>
      <c r="T133" s="184">
        <f t="shared" si="13"/>
        <v>0</v>
      </c>
      <c r="AR133" s="24" t="s">
        <v>192</v>
      </c>
      <c r="AT133" s="24" t="s">
        <v>212</v>
      </c>
      <c r="AU133" s="24" t="s">
        <v>82</v>
      </c>
      <c r="AY133" s="24" t="s">
        <v>144</v>
      </c>
      <c r="BE133" s="185">
        <f t="shared" si="14"/>
        <v>0</v>
      </c>
      <c r="BF133" s="185">
        <f t="shared" si="15"/>
        <v>0</v>
      </c>
      <c r="BG133" s="185">
        <f t="shared" si="16"/>
        <v>0</v>
      </c>
      <c r="BH133" s="185">
        <f t="shared" si="17"/>
        <v>0</v>
      </c>
      <c r="BI133" s="185">
        <f t="shared" si="18"/>
        <v>0</v>
      </c>
      <c r="BJ133" s="24" t="s">
        <v>80</v>
      </c>
      <c r="BK133" s="185">
        <f t="shared" si="19"/>
        <v>0</v>
      </c>
      <c r="BL133" s="24" t="s">
        <v>152</v>
      </c>
      <c r="BM133" s="24" t="s">
        <v>1137</v>
      </c>
    </row>
    <row r="134" spans="2:65" s="1" customFormat="1" ht="16.5" customHeight="1">
      <c r="B134" s="173"/>
      <c r="C134" s="213" t="s">
        <v>389</v>
      </c>
      <c r="D134" s="213" t="s">
        <v>212</v>
      </c>
      <c r="E134" s="214" t="s">
        <v>1138</v>
      </c>
      <c r="F134" s="215" t="s">
        <v>1139</v>
      </c>
      <c r="G134" s="216" t="s">
        <v>1055</v>
      </c>
      <c r="H134" s="217">
        <v>3</v>
      </c>
      <c r="I134" s="218"/>
      <c r="J134" s="219">
        <f t="shared" si="10"/>
        <v>0</v>
      </c>
      <c r="K134" s="215" t="s">
        <v>5</v>
      </c>
      <c r="L134" s="220"/>
      <c r="M134" s="221" t="s">
        <v>5</v>
      </c>
      <c r="N134" s="222" t="s">
        <v>43</v>
      </c>
      <c r="O134" s="42"/>
      <c r="P134" s="183">
        <f t="shared" si="11"/>
        <v>0</v>
      </c>
      <c r="Q134" s="183">
        <v>4.4999999999999999E-4</v>
      </c>
      <c r="R134" s="183">
        <f t="shared" si="12"/>
        <v>1.3500000000000001E-3</v>
      </c>
      <c r="S134" s="183">
        <v>0</v>
      </c>
      <c r="T134" s="184">
        <f t="shared" si="13"/>
        <v>0</v>
      </c>
      <c r="AR134" s="24" t="s">
        <v>192</v>
      </c>
      <c r="AT134" s="24" t="s">
        <v>212</v>
      </c>
      <c r="AU134" s="24" t="s">
        <v>82</v>
      </c>
      <c r="AY134" s="24" t="s">
        <v>144</v>
      </c>
      <c r="BE134" s="185">
        <f t="shared" si="14"/>
        <v>0</v>
      </c>
      <c r="BF134" s="185">
        <f t="shared" si="15"/>
        <v>0</v>
      </c>
      <c r="BG134" s="185">
        <f t="shared" si="16"/>
        <v>0</v>
      </c>
      <c r="BH134" s="185">
        <f t="shared" si="17"/>
        <v>0</v>
      </c>
      <c r="BI134" s="185">
        <f t="shared" si="18"/>
        <v>0</v>
      </c>
      <c r="BJ134" s="24" t="s">
        <v>80</v>
      </c>
      <c r="BK134" s="185">
        <f t="shared" si="19"/>
        <v>0</v>
      </c>
      <c r="BL134" s="24" t="s">
        <v>152</v>
      </c>
      <c r="BM134" s="24" t="s">
        <v>1140</v>
      </c>
    </row>
    <row r="135" spans="2:65" s="1" customFormat="1" ht="25.5" customHeight="1">
      <c r="B135" s="173"/>
      <c r="C135" s="174" t="s">
        <v>397</v>
      </c>
      <c r="D135" s="174" t="s">
        <v>147</v>
      </c>
      <c r="E135" s="175" t="s">
        <v>1141</v>
      </c>
      <c r="F135" s="176" t="s">
        <v>1142</v>
      </c>
      <c r="G135" s="177" t="s">
        <v>1055</v>
      </c>
      <c r="H135" s="178">
        <v>2</v>
      </c>
      <c r="I135" s="179"/>
      <c r="J135" s="180">
        <f t="shared" si="10"/>
        <v>0</v>
      </c>
      <c r="K135" s="176" t="s">
        <v>5</v>
      </c>
      <c r="L135" s="41"/>
      <c r="M135" s="181" t="s">
        <v>5</v>
      </c>
      <c r="N135" s="182" t="s">
        <v>43</v>
      </c>
      <c r="O135" s="42"/>
      <c r="P135" s="183">
        <f t="shared" si="11"/>
        <v>0</v>
      </c>
      <c r="Q135" s="183">
        <v>0</v>
      </c>
      <c r="R135" s="183">
        <f t="shared" si="12"/>
        <v>0</v>
      </c>
      <c r="S135" s="183">
        <v>0</v>
      </c>
      <c r="T135" s="184">
        <f t="shared" si="13"/>
        <v>0</v>
      </c>
      <c r="AR135" s="24" t="s">
        <v>152</v>
      </c>
      <c r="AT135" s="24" t="s">
        <v>147</v>
      </c>
      <c r="AU135" s="24" t="s">
        <v>82</v>
      </c>
      <c r="AY135" s="24" t="s">
        <v>144</v>
      </c>
      <c r="BE135" s="185">
        <f t="shared" si="14"/>
        <v>0</v>
      </c>
      <c r="BF135" s="185">
        <f t="shared" si="15"/>
        <v>0</v>
      </c>
      <c r="BG135" s="185">
        <f t="shared" si="16"/>
        <v>0</v>
      </c>
      <c r="BH135" s="185">
        <f t="shared" si="17"/>
        <v>0</v>
      </c>
      <c r="BI135" s="185">
        <f t="shared" si="18"/>
        <v>0</v>
      </c>
      <c r="BJ135" s="24" t="s">
        <v>80</v>
      </c>
      <c r="BK135" s="185">
        <f t="shared" si="19"/>
        <v>0</v>
      </c>
      <c r="BL135" s="24" t="s">
        <v>152</v>
      </c>
      <c r="BM135" s="24" t="s">
        <v>1143</v>
      </c>
    </row>
    <row r="136" spans="2:65" s="1" customFormat="1" ht="25.5" customHeight="1">
      <c r="B136" s="173"/>
      <c r="C136" s="213" t="s">
        <v>403</v>
      </c>
      <c r="D136" s="213" t="s">
        <v>212</v>
      </c>
      <c r="E136" s="214" t="s">
        <v>1144</v>
      </c>
      <c r="F136" s="215" t="s">
        <v>1145</v>
      </c>
      <c r="G136" s="216" t="s">
        <v>1146</v>
      </c>
      <c r="H136" s="217">
        <v>2</v>
      </c>
      <c r="I136" s="218"/>
      <c r="J136" s="219">
        <f t="shared" si="10"/>
        <v>0</v>
      </c>
      <c r="K136" s="215" t="s">
        <v>5</v>
      </c>
      <c r="L136" s="220"/>
      <c r="M136" s="221" t="s">
        <v>5</v>
      </c>
      <c r="N136" s="222" t="s">
        <v>43</v>
      </c>
      <c r="O136" s="42"/>
      <c r="P136" s="183">
        <f t="shared" si="11"/>
        <v>0</v>
      </c>
      <c r="Q136" s="183">
        <v>0</v>
      </c>
      <c r="R136" s="183">
        <f t="shared" si="12"/>
        <v>0</v>
      </c>
      <c r="S136" s="183">
        <v>0</v>
      </c>
      <c r="T136" s="184">
        <f t="shared" si="13"/>
        <v>0</v>
      </c>
      <c r="AR136" s="24" t="s">
        <v>192</v>
      </c>
      <c r="AT136" s="24" t="s">
        <v>212</v>
      </c>
      <c r="AU136" s="24" t="s">
        <v>82</v>
      </c>
      <c r="AY136" s="24" t="s">
        <v>144</v>
      </c>
      <c r="BE136" s="185">
        <f t="shared" si="14"/>
        <v>0</v>
      </c>
      <c r="BF136" s="185">
        <f t="shared" si="15"/>
        <v>0</v>
      </c>
      <c r="BG136" s="185">
        <f t="shared" si="16"/>
        <v>0</v>
      </c>
      <c r="BH136" s="185">
        <f t="shared" si="17"/>
        <v>0</v>
      </c>
      <c r="BI136" s="185">
        <f t="shared" si="18"/>
        <v>0</v>
      </c>
      <c r="BJ136" s="24" t="s">
        <v>80</v>
      </c>
      <c r="BK136" s="185">
        <f t="shared" si="19"/>
        <v>0</v>
      </c>
      <c r="BL136" s="24" t="s">
        <v>152</v>
      </c>
      <c r="BM136" s="24" t="s">
        <v>1147</v>
      </c>
    </row>
    <row r="137" spans="2:65" s="1" customFormat="1" ht="38.25" customHeight="1">
      <c r="B137" s="173"/>
      <c r="C137" s="174" t="s">
        <v>411</v>
      </c>
      <c r="D137" s="174" t="s">
        <v>147</v>
      </c>
      <c r="E137" s="175" t="s">
        <v>1148</v>
      </c>
      <c r="F137" s="176" t="s">
        <v>1149</v>
      </c>
      <c r="G137" s="177" t="s">
        <v>163</v>
      </c>
      <c r="H137" s="178">
        <v>20</v>
      </c>
      <c r="I137" s="179"/>
      <c r="J137" s="180">
        <f t="shared" si="10"/>
        <v>0</v>
      </c>
      <c r="K137" s="176" t="s">
        <v>5</v>
      </c>
      <c r="L137" s="41"/>
      <c r="M137" s="181" t="s">
        <v>5</v>
      </c>
      <c r="N137" s="182" t="s">
        <v>43</v>
      </c>
      <c r="O137" s="42"/>
      <c r="P137" s="183">
        <f t="shared" si="11"/>
        <v>0</v>
      </c>
      <c r="Q137" s="183">
        <v>0</v>
      </c>
      <c r="R137" s="183">
        <f t="shared" si="12"/>
        <v>0</v>
      </c>
      <c r="S137" s="183">
        <v>0</v>
      </c>
      <c r="T137" s="184">
        <f t="shared" si="13"/>
        <v>0</v>
      </c>
      <c r="AR137" s="24" t="s">
        <v>470</v>
      </c>
      <c r="AT137" s="24" t="s">
        <v>147</v>
      </c>
      <c r="AU137" s="24" t="s">
        <v>82</v>
      </c>
      <c r="AY137" s="24" t="s">
        <v>144</v>
      </c>
      <c r="BE137" s="185">
        <f t="shared" si="14"/>
        <v>0</v>
      </c>
      <c r="BF137" s="185">
        <f t="shared" si="15"/>
        <v>0</v>
      </c>
      <c r="BG137" s="185">
        <f t="shared" si="16"/>
        <v>0</v>
      </c>
      <c r="BH137" s="185">
        <f t="shared" si="17"/>
        <v>0</v>
      </c>
      <c r="BI137" s="185">
        <f t="shared" si="18"/>
        <v>0</v>
      </c>
      <c r="BJ137" s="24" t="s">
        <v>80</v>
      </c>
      <c r="BK137" s="185">
        <f t="shared" si="19"/>
        <v>0</v>
      </c>
      <c r="BL137" s="24" t="s">
        <v>470</v>
      </c>
      <c r="BM137" s="24" t="s">
        <v>1150</v>
      </c>
    </row>
    <row r="138" spans="2:65" s="1" customFormat="1" ht="25.5" customHeight="1">
      <c r="B138" s="173"/>
      <c r="C138" s="213" t="s">
        <v>415</v>
      </c>
      <c r="D138" s="213" t="s">
        <v>212</v>
      </c>
      <c r="E138" s="214" t="s">
        <v>1151</v>
      </c>
      <c r="F138" s="215" t="s">
        <v>1152</v>
      </c>
      <c r="G138" s="216" t="s">
        <v>163</v>
      </c>
      <c r="H138" s="217">
        <v>20</v>
      </c>
      <c r="I138" s="218"/>
      <c r="J138" s="219">
        <f t="shared" si="10"/>
        <v>0</v>
      </c>
      <c r="K138" s="215" t="s">
        <v>5</v>
      </c>
      <c r="L138" s="220"/>
      <c r="M138" s="221" t="s">
        <v>5</v>
      </c>
      <c r="N138" s="222" t="s">
        <v>43</v>
      </c>
      <c r="O138" s="42"/>
      <c r="P138" s="183">
        <f t="shared" si="11"/>
        <v>0</v>
      </c>
      <c r="Q138" s="183">
        <v>9.0000000000000006E-5</v>
      </c>
      <c r="R138" s="183">
        <f t="shared" si="12"/>
        <v>1.8000000000000002E-3</v>
      </c>
      <c r="S138" s="183">
        <v>0</v>
      </c>
      <c r="T138" s="184">
        <f t="shared" si="13"/>
        <v>0</v>
      </c>
      <c r="AR138" s="24" t="s">
        <v>979</v>
      </c>
      <c r="AT138" s="24" t="s">
        <v>212</v>
      </c>
      <c r="AU138" s="24" t="s">
        <v>82</v>
      </c>
      <c r="AY138" s="24" t="s">
        <v>144</v>
      </c>
      <c r="BE138" s="185">
        <f t="shared" si="14"/>
        <v>0</v>
      </c>
      <c r="BF138" s="185">
        <f t="shared" si="15"/>
        <v>0</v>
      </c>
      <c r="BG138" s="185">
        <f t="shared" si="16"/>
        <v>0</v>
      </c>
      <c r="BH138" s="185">
        <f t="shared" si="17"/>
        <v>0</v>
      </c>
      <c r="BI138" s="185">
        <f t="shared" si="18"/>
        <v>0</v>
      </c>
      <c r="BJ138" s="24" t="s">
        <v>80</v>
      </c>
      <c r="BK138" s="185">
        <f t="shared" si="19"/>
        <v>0</v>
      </c>
      <c r="BL138" s="24" t="s">
        <v>979</v>
      </c>
      <c r="BM138" s="24" t="s">
        <v>1153</v>
      </c>
    </row>
    <row r="139" spans="2:65" s="1" customFormat="1" ht="25.5" customHeight="1">
      <c r="B139" s="173"/>
      <c r="C139" s="174" t="s">
        <v>427</v>
      </c>
      <c r="D139" s="174" t="s">
        <v>147</v>
      </c>
      <c r="E139" s="175" t="s">
        <v>1154</v>
      </c>
      <c r="F139" s="176" t="s">
        <v>1155</v>
      </c>
      <c r="G139" s="177" t="s">
        <v>163</v>
      </c>
      <c r="H139" s="178">
        <v>10</v>
      </c>
      <c r="I139" s="179"/>
      <c r="J139" s="180">
        <f t="shared" si="10"/>
        <v>0</v>
      </c>
      <c r="K139" s="176" t="s">
        <v>5</v>
      </c>
      <c r="L139" s="41"/>
      <c r="M139" s="181" t="s">
        <v>5</v>
      </c>
      <c r="N139" s="182" t="s">
        <v>43</v>
      </c>
      <c r="O139" s="42"/>
      <c r="P139" s="183">
        <f t="shared" si="11"/>
        <v>0</v>
      </c>
      <c r="Q139" s="183">
        <v>0</v>
      </c>
      <c r="R139" s="183">
        <f t="shared" si="12"/>
        <v>0</v>
      </c>
      <c r="S139" s="183">
        <v>0</v>
      </c>
      <c r="T139" s="184">
        <f t="shared" si="13"/>
        <v>0</v>
      </c>
      <c r="AR139" s="24" t="s">
        <v>470</v>
      </c>
      <c r="AT139" s="24" t="s">
        <v>147</v>
      </c>
      <c r="AU139" s="24" t="s">
        <v>82</v>
      </c>
      <c r="AY139" s="24" t="s">
        <v>144</v>
      </c>
      <c r="BE139" s="185">
        <f t="shared" si="14"/>
        <v>0</v>
      </c>
      <c r="BF139" s="185">
        <f t="shared" si="15"/>
        <v>0</v>
      </c>
      <c r="BG139" s="185">
        <f t="shared" si="16"/>
        <v>0</v>
      </c>
      <c r="BH139" s="185">
        <f t="shared" si="17"/>
        <v>0</v>
      </c>
      <c r="BI139" s="185">
        <f t="shared" si="18"/>
        <v>0</v>
      </c>
      <c r="BJ139" s="24" t="s">
        <v>80</v>
      </c>
      <c r="BK139" s="185">
        <f t="shared" si="19"/>
        <v>0</v>
      </c>
      <c r="BL139" s="24" t="s">
        <v>470</v>
      </c>
      <c r="BM139" s="24" t="s">
        <v>1156</v>
      </c>
    </row>
    <row r="140" spans="2:65" s="12" customFormat="1">
      <c r="B140" s="197"/>
      <c r="D140" s="186" t="s">
        <v>156</v>
      </c>
      <c r="E140" s="198" t="s">
        <v>5</v>
      </c>
      <c r="F140" s="199" t="s">
        <v>92</v>
      </c>
      <c r="H140" s="200">
        <v>10</v>
      </c>
      <c r="I140" s="201"/>
      <c r="L140" s="197"/>
      <c r="M140" s="202"/>
      <c r="N140" s="203"/>
      <c r="O140" s="203"/>
      <c r="P140" s="203"/>
      <c r="Q140" s="203"/>
      <c r="R140" s="203"/>
      <c r="S140" s="203"/>
      <c r="T140" s="204"/>
      <c r="AT140" s="198" t="s">
        <v>156</v>
      </c>
      <c r="AU140" s="198" t="s">
        <v>82</v>
      </c>
      <c r="AV140" s="12" t="s">
        <v>82</v>
      </c>
      <c r="AW140" s="12" t="s">
        <v>35</v>
      </c>
      <c r="AX140" s="12" t="s">
        <v>72</v>
      </c>
      <c r="AY140" s="198" t="s">
        <v>144</v>
      </c>
    </row>
    <row r="141" spans="2:65" s="13" customFormat="1">
      <c r="B141" s="205"/>
      <c r="D141" s="186" t="s">
        <v>156</v>
      </c>
      <c r="E141" s="206" t="s">
        <v>5</v>
      </c>
      <c r="F141" s="207" t="s">
        <v>160</v>
      </c>
      <c r="H141" s="208">
        <v>10</v>
      </c>
      <c r="I141" s="209"/>
      <c r="L141" s="205"/>
      <c r="M141" s="210"/>
      <c r="N141" s="211"/>
      <c r="O141" s="211"/>
      <c r="P141" s="211"/>
      <c r="Q141" s="211"/>
      <c r="R141" s="211"/>
      <c r="S141" s="211"/>
      <c r="T141" s="212"/>
      <c r="AT141" s="206" t="s">
        <v>156</v>
      </c>
      <c r="AU141" s="206" t="s">
        <v>82</v>
      </c>
      <c r="AV141" s="13" t="s">
        <v>152</v>
      </c>
      <c r="AW141" s="13" t="s">
        <v>35</v>
      </c>
      <c r="AX141" s="13" t="s">
        <v>80</v>
      </c>
      <c r="AY141" s="206" t="s">
        <v>144</v>
      </c>
    </row>
    <row r="142" spans="2:65" s="1" customFormat="1" ht="25.5" customHeight="1">
      <c r="B142" s="173"/>
      <c r="C142" s="213" t="s">
        <v>431</v>
      </c>
      <c r="D142" s="213" t="s">
        <v>212</v>
      </c>
      <c r="E142" s="214" t="s">
        <v>1157</v>
      </c>
      <c r="F142" s="215" t="s">
        <v>1158</v>
      </c>
      <c r="G142" s="216" t="s">
        <v>163</v>
      </c>
      <c r="H142" s="217">
        <v>10</v>
      </c>
      <c r="I142" s="218"/>
      <c r="J142" s="219">
        <f>ROUND(I142*H142,2)</f>
        <v>0</v>
      </c>
      <c r="K142" s="215" t="s">
        <v>5</v>
      </c>
      <c r="L142" s="220"/>
      <c r="M142" s="221" t="s">
        <v>5</v>
      </c>
      <c r="N142" s="222" t="s">
        <v>43</v>
      </c>
      <c r="O142" s="42"/>
      <c r="P142" s="183">
        <f>O142*H142</f>
        <v>0</v>
      </c>
      <c r="Q142" s="183">
        <v>2.0000000000000002E-5</v>
      </c>
      <c r="R142" s="183">
        <f>Q142*H142</f>
        <v>2.0000000000000001E-4</v>
      </c>
      <c r="S142" s="183">
        <v>0</v>
      </c>
      <c r="T142" s="184">
        <f>S142*H142</f>
        <v>0</v>
      </c>
      <c r="AR142" s="24" t="s">
        <v>979</v>
      </c>
      <c r="AT142" s="24" t="s">
        <v>212</v>
      </c>
      <c r="AU142" s="24" t="s">
        <v>82</v>
      </c>
      <c r="AY142" s="24" t="s">
        <v>144</v>
      </c>
      <c r="BE142" s="185">
        <f>IF(N142="základní",J142,0)</f>
        <v>0</v>
      </c>
      <c r="BF142" s="185">
        <f>IF(N142="snížená",J142,0)</f>
        <v>0</v>
      </c>
      <c r="BG142" s="185">
        <f>IF(N142="zákl. přenesená",J142,0)</f>
        <v>0</v>
      </c>
      <c r="BH142" s="185">
        <f>IF(N142="sníž. přenesená",J142,0)</f>
        <v>0</v>
      </c>
      <c r="BI142" s="185">
        <f>IF(N142="nulová",J142,0)</f>
        <v>0</v>
      </c>
      <c r="BJ142" s="24" t="s">
        <v>80</v>
      </c>
      <c r="BK142" s="185">
        <f>ROUND(I142*H142,2)</f>
        <v>0</v>
      </c>
      <c r="BL142" s="24" t="s">
        <v>979</v>
      </c>
      <c r="BM142" s="24" t="s">
        <v>1159</v>
      </c>
    </row>
    <row r="143" spans="2:65" s="12" customFormat="1">
      <c r="B143" s="197"/>
      <c r="D143" s="186" t="s">
        <v>156</v>
      </c>
      <c r="E143" s="198" t="s">
        <v>5</v>
      </c>
      <c r="F143" s="199" t="s">
        <v>92</v>
      </c>
      <c r="H143" s="200">
        <v>10</v>
      </c>
      <c r="I143" s="201"/>
      <c r="L143" s="197"/>
      <c r="M143" s="202"/>
      <c r="N143" s="203"/>
      <c r="O143" s="203"/>
      <c r="P143" s="203"/>
      <c r="Q143" s="203"/>
      <c r="R143" s="203"/>
      <c r="S143" s="203"/>
      <c r="T143" s="204"/>
      <c r="AT143" s="198" t="s">
        <v>156</v>
      </c>
      <c r="AU143" s="198" t="s">
        <v>82</v>
      </c>
      <c r="AV143" s="12" t="s">
        <v>82</v>
      </c>
      <c r="AW143" s="12" t="s">
        <v>35</v>
      </c>
      <c r="AX143" s="12" t="s">
        <v>72</v>
      </c>
      <c r="AY143" s="198" t="s">
        <v>144</v>
      </c>
    </row>
    <row r="144" spans="2:65" s="13" customFormat="1">
      <c r="B144" s="205"/>
      <c r="D144" s="186" t="s">
        <v>156</v>
      </c>
      <c r="E144" s="206" t="s">
        <v>5</v>
      </c>
      <c r="F144" s="207" t="s">
        <v>160</v>
      </c>
      <c r="H144" s="208">
        <v>10</v>
      </c>
      <c r="I144" s="209"/>
      <c r="L144" s="205"/>
      <c r="M144" s="210"/>
      <c r="N144" s="211"/>
      <c r="O144" s="211"/>
      <c r="P144" s="211"/>
      <c r="Q144" s="211"/>
      <c r="R144" s="211"/>
      <c r="S144" s="211"/>
      <c r="T144" s="212"/>
      <c r="AT144" s="206" t="s">
        <v>156</v>
      </c>
      <c r="AU144" s="206" t="s">
        <v>82</v>
      </c>
      <c r="AV144" s="13" t="s">
        <v>152</v>
      </c>
      <c r="AW144" s="13" t="s">
        <v>35</v>
      </c>
      <c r="AX144" s="13" t="s">
        <v>80</v>
      </c>
      <c r="AY144" s="206" t="s">
        <v>144</v>
      </c>
    </row>
    <row r="145" spans="2:65" s="1" customFormat="1" ht="25.5" customHeight="1">
      <c r="B145" s="173"/>
      <c r="C145" s="174" t="s">
        <v>438</v>
      </c>
      <c r="D145" s="174" t="s">
        <v>147</v>
      </c>
      <c r="E145" s="175" t="s">
        <v>1160</v>
      </c>
      <c r="F145" s="176" t="s">
        <v>1161</v>
      </c>
      <c r="G145" s="177" t="s">
        <v>163</v>
      </c>
      <c r="H145" s="178">
        <v>2</v>
      </c>
      <c r="I145" s="179"/>
      <c r="J145" s="180">
        <f t="shared" ref="J145:J154" si="20">ROUND(I145*H145,2)</f>
        <v>0</v>
      </c>
      <c r="K145" s="176" t="s">
        <v>5</v>
      </c>
      <c r="L145" s="41"/>
      <c r="M145" s="181" t="s">
        <v>5</v>
      </c>
      <c r="N145" s="182" t="s">
        <v>43</v>
      </c>
      <c r="O145" s="42"/>
      <c r="P145" s="183">
        <f t="shared" ref="P145:P154" si="21">O145*H145</f>
        <v>0</v>
      </c>
      <c r="Q145" s="183">
        <v>0</v>
      </c>
      <c r="R145" s="183">
        <f t="shared" ref="R145:R154" si="22">Q145*H145</f>
        <v>0</v>
      </c>
      <c r="S145" s="183">
        <v>0</v>
      </c>
      <c r="T145" s="184">
        <f t="shared" ref="T145:T154" si="23">S145*H145</f>
        <v>0</v>
      </c>
      <c r="AR145" s="24" t="s">
        <v>470</v>
      </c>
      <c r="AT145" s="24" t="s">
        <v>147</v>
      </c>
      <c r="AU145" s="24" t="s">
        <v>82</v>
      </c>
      <c r="AY145" s="24" t="s">
        <v>144</v>
      </c>
      <c r="BE145" s="185">
        <f t="shared" ref="BE145:BE154" si="24">IF(N145="základní",J145,0)</f>
        <v>0</v>
      </c>
      <c r="BF145" s="185">
        <f t="shared" ref="BF145:BF154" si="25">IF(N145="snížená",J145,0)</f>
        <v>0</v>
      </c>
      <c r="BG145" s="185">
        <f t="shared" ref="BG145:BG154" si="26">IF(N145="zákl. přenesená",J145,0)</f>
        <v>0</v>
      </c>
      <c r="BH145" s="185">
        <f t="shared" ref="BH145:BH154" si="27">IF(N145="sníž. přenesená",J145,0)</f>
        <v>0</v>
      </c>
      <c r="BI145" s="185">
        <f t="shared" ref="BI145:BI154" si="28">IF(N145="nulová",J145,0)</f>
        <v>0</v>
      </c>
      <c r="BJ145" s="24" t="s">
        <v>80</v>
      </c>
      <c r="BK145" s="185">
        <f t="shared" ref="BK145:BK154" si="29">ROUND(I145*H145,2)</f>
        <v>0</v>
      </c>
      <c r="BL145" s="24" t="s">
        <v>470</v>
      </c>
      <c r="BM145" s="24" t="s">
        <v>1162</v>
      </c>
    </row>
    <row r="146" spans="2:65" s="1" customFormat="1" ht="25.5" customHeight="1">
      <c r="B146" s="173"/>
      <c r="C146" s="213" t="s">
        <v>442</v>
      </c>
      <c r="D146" s="213" t="s">
        <v>212</v>
      </c>
      <c r="E146" s="214" t="s">
        <v>1163</v>
      </c>
      <c r="F146" s="215" t="s">
        <v>1164</v>
      </c>
      <c r="G146" s="216" t="s">
        <v>163</v>
      </c>
      <c r="H146" s="217">
        <v>2</v>
      </c>
      <c r="I146" s="218"/>
      <c r="J146" s="219">
        <f t="shared" si="20"/>
        <v>0</v>
      </c>
      <c r="K146" s="215" t="s">
        <v>5</v>
      </c>
      <c r="L146" s="220"/>
      <c r="M146" s="221" t="s">
        <v>5</v>
      </c>
      <c r="N146" s="222" t="s">
        <v>43</v>
      </c>
      <c r="O146" s="42"/>
      <c r="P146" s="183">
        <f t="shared" si="21"/>
        <v>0</v>
      </c>
      <c r="Q146" s="183">
        <v>6.0000000000000002E-5</v>
      </c>
      <c r="R146" s="183">
        <f t="shared" si="22"/>
        <v>1.2E-4</v>
      </c>
      <c r="S146" s="183">
        <v>0</v>
      </c>
      <c r="T146" s="184">
        <f t="shared" si="23"/>
        <v>0</v>
      </c>
      <c r="AR146" s="24" t="s">
        <v>979</v>
      </c>
      <c r="AT146" s="24" t="s">
        <v>212</v>
      </c>
      <c r="AU146" s="24" t="s">
        <v>82</v>
      </c>
      <c r="AY146" s="24" t="s">
        <v>144</v>
      </c>
      <c r="BE146" s="185">
        <f t="shared" si="24"/>
        <v>0</v>
      </c>
      <c r="BF146" s="185">
        <f t="shared" si="25"/>
        <v>0</v>
      </c>
      <c r="BG146" s="185">
        <f t="shared" si="26"/>
        <v>0</v>
      </c>
      <c r="BH146" s="185">
        <f t="shared" si="27"/>
        <v>0</v>
      </c>
      <c r="BI146" s="185">
        <f t="shared" si="28"/>
        <v>0</v>
      </c>
      <c r="BJ146" s="24" t="s">
        <v>80</v>
      </c>
      <c r="BK146" s="185">
        <f t="shared" si="29"/>
        <v>0</v>
      </c>
      <c r="BL146" s="24" t="s">
        <v>979</v>
      </c>
      <c r="BM146" s="24" t="s">
        <v>1165</v>
      </c>
    </row>
    <row r="147" spans="2:65" s="1" customFormat="1" ht="25.5" customHeight="1">
      <c r="B147" s="173"/>
      <c r="C147" s="174" t="s">
        <v>452</v>
      </c>
      <c r="D147" s="174" t="s">
        <v>147</v>
      </c>
      <c r="E147" s="175" t="s">
        <v>1166</v>
      </c>
      <c r="F147" s="176" t="s">
        <v>1167</v>
      </c>
      <c r="G147" s="177" t="s">
        <v>1055</v>
      </c>
      <c r="H147" s="178">
        <v>1</v>
      </c>
      <c r="I147" s="179"/>
      <c r="J147" s="180">
        <f t="shared" si="20"/>
        <v>0</v>
      </c>
      <c r="K147" s="176" t="s">
        <v>5</v>
      </c>
      <c r="L147" s="41"/>
      <c r="M147" s="181" t="s">
        <v>5</v>
      </c>
      <c r="N147" s="182" t="s">
        <v>43</v>
      </c>
      <c r="O147" s="42"/>
      <c r="P147" s="183">
        <f t="shared" si="21"/>
        <v>0</v>
      </c>
      <c r="Q147" s="183">
        <v>0</v>
      </c>
      <c r="R147" s="183">
        <f t="shared" si="22"/>
        <v>0</v>
      </c>
      <c r="S147" s="183">
        <v>0</v>
      </c>
      <c r="T147" s="184">
        <f t="shared" si="23"/>
        <v>0</v>
      </c>
      <c r="AR147" s="24" t="s">
        <v>152</v>
      </c>
      <c r="AT147" s="24" t="s">
        <v>147</v>
      </c>
      <c r="AU147" s="24" t="s">
        <v>82</v>
      </c>
      <c r="AY147" s="24" t="s">
        <v>144</v>
      </c>
      <c r="BE147" s="185">
        <f t="shared" si="24"/>
        <v>0</v>
      </c>
      <c r="BF147" s="185">
        <f t="shared" si="25"/>
        <v>0</v>
      </c>
      <c r="BG147" s="185">
        <f t="shared" si="26"/>
        <v>0</v>
      </c>
      <c r="BH147" s="185">
        <f t="shared" si="27"/>
        <v>0</v>
      </c>
      <c r="BI147" s="185">
        <f t="shared" si="28"/>
        <v>0</v>
      </c>
      <c r="BJ147" s="24" t="s">
        <v>80</v>
      </c>
      <c r="BK147" s="185">
        <f t="shared" si="29"/>
        <v>0</v>
      </c>
      <c r="BL147" s="24" t="s">
        <v>152</v>
      </c>
      <c r="BM147" s="24" t="s">
        <v>1168</v>
      </c>
    </row>
    <row r="148" spans="2:65" s="1" customFormat="1" ht="16.5" customHeight="1">
      <c r="B148" s="173"/>
      <c r="C148" s="213" t="s">
        <v>459</v>
      </c>
      <c r="D148" s="213" t="s">
        <v>212</v>
      </c>
      <c r="E148" s="214" t="s">
        <v>1169</v>
      </c>
      <c r="F148" s="215" t="s">
        <v>1170</v>
      </c>
      <c r="G148" s="216" t="s">
        <v>1055</v>
      </c>
      <c r="H148" s="217">
        <v>1</v>
      </c>
      <c r="I148" s="218"/>
      <c r="J148" s="219">
        <f t="shared" si="20"/>
        <v>0</v>
      </c>
      <c r="K148" s="215" t="s">
        <v>5</v>
      </c>
      <c r="L148" s="220"/>
      <c r="M148" s="221" t="s">
        <v>5</v>
      </c>
      <c r="N148" s="222" t="s">
        <v>43</v>
      </c>
      <c r="O148" s="42"/>
      <c r="P148" s="183">
        <f t="shared" si="21"/>
        <v>0</v>
      </c>
      <c r="Q148" s="183">
        <v>9.1E-4</v>
      </c>
      <c r="R148" s="183">
        <f t="shared" si="22"/>
        <v>9.1E-4</v>
      </c>
      <c r="S148" s="183">
        <v>0</v>
      </c>
      <c r="T148" s="184">
        <f t="shared" si="23"/>
        <v>0</v>
      </c>
      <c r="AR148" s="24" t="s">
        <v>192</v>
      </c>
      <c r="AT148" s="24" t="s">
        <v>212</v>
      </c>
      <c r="AU148" s="24" t="s">
        <v>82</v>
      </c>
      <c r="AY148" s="24" t="s">
        <v>144</v>
      </c>
      <c r="BE148" s="185">
        <f t="shared" si="24"/>
        <v>0</v>
      </c>
      <c r="BF148" s="185">
        <f t="shared" si="25"/>
        <v>0</v>
      </c>
      <c r="BG148" s="185">
        <f t="shared" si="26"/>
        <v>0</v>
      </c>
      <c r="BH148" s="185">
        <f t="shared" si="27"/>
        <v>0</v>
      </c>
      <c r="BI148" s="185">
        <f t="shared" si="28"/>
        <v>0</v>
      </c>
      <c r="BJ148" s="24" t="s">
        <v>80</v>
      </c>
      <c r="BK148" s="185">
        <f t="shared" si="29"/>
        <v>0</v>
      </c>
      <c r="BL148" s="24" t="s">
        <v>152</v>
      </c>
      <c r="BM148" s="24" t="s">
        <v>1171</v>
      </c>
    </row>
    <row r="149" spans="2:65" s="1" customFormat="1" ht="25.5" customHeight="1">
      <c r="B149" s="173"/>
      <c r="C149" s="174" t="s">
        <v>465</v>
      </c>
      <c r="D149" s="174" t="s">
        <v>147</v>
      </c>
      <c r="E149" s="175" t="s">
        <v>1172</v>
      </c>
      <c r="F149" s="176" t="s">
        <v>1173</v>
      </c>
      <c r="G149" s="177" t="s">
        <v>1055</v>
      </c>
      <c r="H149" s="178">
        <v>20</v>
      </c>
      <c r="I149" s="179"/>
      <c r="J149" s="180">
        <f t="shared" si="20"/>
        <v>0</v>
      </c>
      <c r="K149" s="176" t="s">
        <v>5</v>
      </c>
      <c r="L149" s="41"/>
      <c r="M149" s="181" t="s">
        <v>5</v>
      </c>
      <c r="N149" s="182" t="s">
        <v>43</v>
      </c>
      <c r="O149" s="42"/>
      <c r="P149" s="183">
        <f t="shared" si="21"/>
        <v>0</v>
      </c>
      <c r="Q149" s="183">
        <v>0</v>
      </c>
      <c r="R149" s="183">
        <f t="shared" si="22"/>
        <v>0</v>
      </c>
      <c r="S149" s="183">
        <v>0</v>
      </c>
      <c r="T149" s="184">
        <f t="shared" si="23"/>
        <v>0</v>
      </c>
      <c r="AR149" s="24" t="s">
        <v>152</v>
      </c>
      <c r="AT149" s="24" t="s">
        <v>147</v>
      </c>
      <c r="AU149" s="24" t="s">
        <v>82</v>
      </c>
      <c r="AY149" s="24" t="s">
        <v>144</v>
      </c>
      <c r="BE149" s="185">
        <f t="shared" si="24"/>
        <v>0</v>
      </c>
      <c r="BF149" s="185">
        <f t="shared" si="25"/>
        <v>0</v>
      </c>
      <c r="BG149" s="185">
        <f t="shared" si="26"/>
        <v>0</v>
      </c>
      <c r="BH149" s="185">
        <f t="shared" si="27"/>
        <v>0</v>
      </c>
      <c r="BI149" s="185">
        <f t="shared" si="28"/>
        <v>0</v>
      </c>
      <c r="BJ149" s="24" t="s">
        <v>80</v>
      </c>
      <c r="BK149" s="185">
        <f t="shared" si="29"/>
        <v>0</v>
      </c>
      <c r="BL149" s="24" t="s">
        <v>152</v>
      </c>
      <c r="BM149" s="24" t="s">
        <v>1174</v>
      </c>
    </row>
    <row r="150" spans="2:65" s="1" customFormat="1" ht="16.5" customHeight="1">
      <c r="B150" s="173"/>
      <c r="C150" s="213" t="s">
        <v>472</v>
      </c>
      <c r="D150" s="213" t="s">
        <v>212</v>
      </c>
      <c r="E150" s="214" t="s">
        <v>1175</v>
      </c>
      <c r="F150" s="215" t="s">
        <v>1176</v>
      </c>
      <c r="G150" s="216" t="s">
        <v>1055</v>
      </c>
      <c r="H150" s="217">
        <v>20</v>
      </c>
      <c r="I150" s="218"/>
      <c r="J150" s="219">
        <f t="shared" si="20"/>
        <v>0</v>
      </c>
      <c r="K150" s="215" t="s">
        <v>5</v>
      </c>
      <c r="L150" s="220"/>
      <c r="M150" s="221" t="s">
        <v>5</v>
      </c>
      <c r="N150" s="222" t="s">
        <v>43</v>
      </c>
      <c r="O150" s="42"/>
      <c r="P150" s="183">
        <f t="shared" si="21"/>
        <v>0</v>
      </c>
      <c r="Q150" s="183">
        <v>2.2000000000000001E-4</v>
      </c>
      <c r="R150" s="183">
        <f t="shared" si="22"/>
        <v>4.4000000000000003E-3</v>
      </c>
      <c r="S150" s="183">
        <v>0</v>
      </c>
      <c r="T150" s="184">
        <f t="shared" si="23"/>
        <v>0</v>
      </c>
      <c r="AR150" s="24" t="s">
        <v>192</v>
      </c>
      <c r="AT150" s="24" t="s">
        <v>212</v>
      </c>
      <c r="AU150" s="24" t="s">
        <v>82</v>
      </c>
      <c r="AY150" s="24" t="s">
        <v>144</v>
      </c>
      <c r="BE150" s="185">
        <f t="shared" si="24"/>
        <v>0</v>
      </c>
      <c r="BF150" s="185">
        <f t="shared" si="25"/>
        <v>0</v>
      </c>
      <c r="BG150" s="185">
        <f t="shared" si="26"/>
        <v>0</v>
      </c>
      <c r="BH150" s="185">
        <f t="shared" si="27"/>
        <v>0</v>
      </c>
      <c r="BI150" s="185">
        <f t="shared" si="28"/>
        <v>0</v>
      </c>
      <c r="BJ150" s="24" t="s">
        <v>80</v>
      </c>
      <c r="BK150" s="185">
        <f t="shared" si="29"/>
        <v>0</v>
      </c>
      <c r="BL150" s="24" t="s">
        <v>152</v>
      </c>
      <c r="BM150" s="24" t="s">
        <v>1177</v>
      </c>
    </row>
    <row r="151" spans="2:65" s="1" customFormat="1" ht="25.5" customHeight="1">
      <c r="B151" s="173"/>
      <c r="C151" s="174" t="s">
        <v>478</v>
      </c>
      <c r="D151" s="174" t="s">
        <v>147</v>
      </c>
      <c r="E151" s="175" t="s">
        <v>1178</v>
      </c>
      <c r="F151" s="176" t="s">
        <v>1179</v>
      </c>
      <c r="G151" s="177" t="s">
        <v>1055</v>
      </c>
      <c r="H151" s="178">
        <v>1</v>
      </c>
      <c r="I151" s="179"/>
      <c r="J151" s="180">
        <f t="shared" si="20"/>
        <v>0</v>
      </c>
      <c r="K151" s="176" t="s">
        <v>5</v>
      </c>
      <c r="L151" s="41"/>
      <c r="M151" s="181" t="s">
        <v>5</v>
      </c>
      <c r="N151" s="182" t="s">
        <v>43</v>
      </c>
      <c r="O151" s="42"/>
      <c r="P151" s="183">
        <f t="shared" si="21"/>
        <v>0</v>
      </c>
      <c r="Q151" s="183">
        <v>0</v>
      </c>
      <c r="R151" s="183">
        <f t="shared" si="22"/>
        <v>0</v>
      </c>
      <c r="S151" s="183">
        <v>0</v>
      </c>
      <c r="T151" s="184">
        <f t="shared" si="23"/>
        <v>0</v>
      </c>
      <c r="AR151" s="24" t="s">
        <v>152</v>
      </c>
      <c r="AT151" s="24" t="s">
        <v>147</v>
      </c>
      <c r="AU151" s="24" t="s">
        <v>82</v>
      </c>
      <c r="AY151" s="24" t="s">
        <v>144</v>
      </c>
      <c r="BE151" s="185">
        <f t="shared" si="24"/>
        <v>0</v>
      </c>
      <c r="BF151" s="185">
        <f t="shared" si="25"/>
        <v>0</v>
      </c>
      <c r="BG151" s="185">
        <f t="shared" si="26"/>
        <v>0</v>
      </c>
      <c r="BH151" s="185">
        <f t="shared" si="27"/>
        <v>0</v>
      </c>
      <c r="BI151" s="185">
        <f t="shared" si="28"/>
        <v>0</v>
      </c>
      <c r="BJ151" s="24" t="s">
        <v>80</v>
      </c>
      <c r="BK151" s="185">
        <f t="shared" si="29"/>
        <v>0</v>
      </c>
      <c r="BL151" s="24" t="s">
        <v>152</v>
      </c>
      <c r="BM151" s="24" t="s">
        <v>1180</v>
      </c>
    </row>
    <row r="152" spans="2:65" s="1" customFormat="1" ht="16.5" customHeight="1">
      <c r="B152" s="173"/>
      <c r="C152" s="213" t="s">
        <v>483</v>
      </c>
      <c r="D152" s="213" t="s">
        <v>212</v>
      </c>
      <c r="E152" s="214" t="s">
        <v>1181</v>
      </c>
      <c r="F152" s="215" t="s">
        <v>1182</v>
      </c>
      <c r="G152" s="216" t="s">
        <v>1055</v>
      </c>
      <c r="H152" s="217">
        <v>1</v>
      </c>
      <c r="I152" s="218"/>
      <c r="J152" s="219">
        <f t="shared" si="20"/>
        <v>0</v>
      </c>
      <c r="K152" s="215" t="s">
        <v>5</v>
      </c>
      <c r="L152" s="220"/>
      <c r="M152" s="221" t="s">
        <v>5</v>
      </c>
      <c r="N152" s="222" t="s">
        <v>43</v>
      </c>
      <c r="O152" s="42"/>
      <c r="P152" s="183">
        <f t="shared" si="21"/>
        <v>0</v>
      </c>
      <c r="Q152" s="183">
        <v>2.7999999999999998E-4</v>
      </c>
      <c r="R152" s="183">
        <f t="shared" si="22"/>
        <v>2.7999999999999998E-4</v>
      </c>
      <c r="S152" s="183">
        <v>0</v>
      </c>
      <c r="T152" s="184">
        <f t="shared" si="23"/>
        <v>0</v>
      </c>
      <c r="AR152" s="24" t="s">
        <v>192</v>
      </c>
      <c r="AT152" s="24" t="s">
        <v>212</v>
      </c>
      <c r="AU152" s="24" t="s">
        <v>82</v>
      </c>
      <c r="AY152" s="24" t="s">
        <v>144</v>
      </c>
      <c r="BE152" s="185">
        <f t="shared" si="24"/>
        <v>0</v>
      </c>
      <c r="BF152" s="185">
        <f t="shared" si="25"/>
        <v>0</v>
      </c>
      <c r="BG152" s="185">
        <f t="shared" si="26"/>
        <v>0</v>
      </c>
      <c r="BH152" s="185">
        <f t="shared" si="27"/>
        <v>0</v>
      </c>
      <c r="BI152" s="185">
        <f t="shared" si="28"/>
        <v>0</v>
      </c>
      <c r="BJ152" s="24" t="s">
        <v>80</v>
      </c>
      <c r="BK152" s="185">
        <f t="shared" si="29"/>
        <v>0</v>
      </c>
      <c r="BL152" s="24" t="s">
        <v>152</v>
      </c>
      <c r="BM152" s="24" t="s">
        <v>1183</v>
      </c>
    </row>
    <row r="153" spans="2:65" s="1" customFormat="1" ht="25.5" customHeight="1">
      <c r="B153" s="173"/>
      <c r="C153" s="174" t="s">
        <v>490</v>
      </c>
      <c r="D153" s="174" t="s">
        <v>147</v>
      </c>
      <c r="E153" s="175" t="s">
        <v>1184</v>
      </c>
      <c r="F153" s="176" t="s">
        <v>1185</v>
      </c>
      <c r="G153" s="177" t="s">
        <v>1055</v>
      </c>
      <c r="H153" s="178">
        <v>1</v>
      </c>
      <c r="I153" s="179"/>
      <c r="J153" s="180">
        <f t="shared" si="20"/>
        <v>0</v>
      </c>
      <c r="K153" s="176" t="s">
        <v>5</v>
      </c>
      <c r="L153" s="41"/>
      <c r="M153" s="181" t="s">
        <v>5</v>
      </c>
      <c r="N153" s="182" t="s">
        <v>43</v>
      </c>
      <c r="O153" s="42"/>
      <c r="P153" s="183">
        <f t="shared" si="21"/>
        <v>0</v>
      </c>
      <c r="Q153" s="183">
        <v>0</v>
      </c>
      <c r="R153" s="183">
        <f t="shared" si="22"/>
        <v>0</v>
      </c>
      <c r="S153" s="183">
        <v>0</v>
      </c>
      <c r="T153" s="184">
        <f t="shared" si="23"/>
        <v>0</v>
      </c>
      <c r="AR153" s="24" t="s">
        <v>152</v>
      </c>
      <c r="AT153" s="24" t="s">
        <v>147</v>
      </c>
      <c r="AU153" s="24" t="s">
        <v>82</v>
      </c>
      <c r="AY153" s="24" t="s">
        <v>144</v>
      </c>
      <c r="BE153" s="185">
        <f t="shared" si="24"/>
        <v>0</v>
      </c>
      <c r="BF153" s="185">
        <f t="shared" si="25"/>
        <v>0</v>
      </c>
      <c r="BG153" s="185">
        <f t="shared" si="26"/>
        <v>0</v>
      </c>
      <c r="BH153" s="185">
        <f t="shared" si="27"/>
        <v>0</v>
      </c>
      <c r="BI153" s="185">
        <f t="shared" si="28"/>
        <v>0</v>
      </c>
      <c r="BJ153" s="24" t="s">
        <v>80</v>
      </c>
      <c r="BK153" s="185">
        <f t="shared" si="29"/>
        <v>0</v>
      </c>
      <c r="BL153" s="24" t="s">
        <v>152</v>
      </c>
      <c r="BM153" s="24" t="s">
        <v>1186</v>
      </c>
    </row>
    <row r="154" spans="2:65" s="1" customFormat="1" ht="16.5" customHeight="1">
      <c r="B154" s="173"/>
      <c r="C154" s="213" t="s">
        <v>496</v>
      </c>
      <c r="D154" s="213" t="s">
        <v>212</v>
      </c>
      <c r="E154" s="214" t="s">
        <v>1187</v>
      </c>
      <c r="F154" s="215" t="s">
        <v>1188</v>
      </c>
      <c r="G154" s="216" t="s">
        <v>1055</v>
      </c>
      <c r="H154" s="217">
        <v>1</v>
      </c>
      <c r="I154" s="218"/>
      <c r="J154" s="219">
        <f t="shared" si="20"/>
        <v>0</v>
      </c>
      <c r="K154" s="215" t="s">
        <v>5</v>
      </c>
      <c r="L154" s="220"/>
      <c r="M154" s="221" t="s">
        <v>5</v>
      </c>
      <c r="N154" s="222" t="s">
        <v>43</v>
      </c>
      <c r="O154" s="42"/>
      <c r="P154" s="183">
        <f t="shared" si="21"/>
        <v>0</v>
      </c>
      <c r="Q154" s="183">
        <v>9.7999999999999997E-4</v>
      </c>
      <c r="R154" s="183">
        <f t="shared" si="22"/>
        <v>9.7999999999999997E-4</v>
      </c>
      <c r="S154" s="183">
        <v>0</v>
      </c>
      <c r="T154" s="184">
        <f t="shared" si="23"/>
        <v>0</v>
      </c>
      <c r="AR154" s="24" t="s">
        <v>192</v>
      </c>
      <c r="AT154" s="24" t="s">
        <v>212</v>
      </c>
      <c r="AU154" s="24" t="s">
        <v>82</v>
      </c>
      <c r="AY154" s="24" t="s">
        <v>144</v>
      </c>
      <c r="BE154" s="185">
        <f t="shared" si="24"/>
        <v>0</v>
      </c>
      <c r="BF154" s="185">
        <f t="shared" si="25"/>
        <v>0</v>
      </c>
      <c r="BG154" s="185">
        <f t="shared" si="26"/>
        <v>0</v>
      </c>
      <c r="BH154" s="185">
        <f t="shared" si="27"/>
        <v>0</v>
      </c>
      <c r="BI154" s="185">
        <f t="shared" si="28"/>
        <v>0</v>
      </c>
      <c r="BJ154" s="24" t="s">
        <v>80</v>
      </c>
      <c r="BK154" s="185">
        <f t="shared" si="29"/>
        <v>0</v>
      </c>
      <c r="BL154" s="24" t="s">
        <v>152</v>
      </c>
      <c r="BM154" s="24" t="s">
        <v>1189</v>
      </c>
    </row>
    <row r="155" spans="2:65" s="11" customFormat="1">
      <c r="B155" s="190"/>
      <c r="D155" s="186" t="s">
        <v>156</v>
      </c>
      <c r="E155" s="191" t="s">
        <v>5</v>
      </c>
      <c r="F155" s="192" t="s">
        <v>1190</v>
      </c>
      <c r="H155" s="191" t="s">
        <v>5</v>
      </c>
      <c r="I155" s="193"/>
      <c r="L155" s="190"/>
      <c r="M155" s="194"/>
      <c r="N155" s="195"/>
      <c r="O155" s="195"/>
      <c r="P155" s="195"/>
      <c r="Q155" s="195"/>
      <c r="R155" s="195"/>
      <c r="S155" s="195"/>
      <c r="T155" s="196"/>
      <c r="AT155" s="191" t="s">
        <v>156</v>
      </c>
      <c r="AU155" s="191" t="s">
        <v>82</v>
      </c>
      <c r="AV155" s="11" t="s">
        <v>80</v>
      </c>
      <c r="AW155" s="11" t="s">
        <v>35</v>
      </c>
      <c r="AX155" s="11" t="s">
        <v>72</v>
      </c>
      <c r="AY155" s="191" t="s">
        <v>144</v>
      </c>
    </row>
    <row r="156" spans="2:65" s="12" customFormat="1">
      <c r="B156" s="197"/>
      <c r="D156" s="186" t="s">
        <v>156</v>
      </c>
      <c r="E156" s="198" t="s">
        <v>1191</v>
      </c>
      <c r="F156" s="199" t="s">
        <v>80</v>
      </c>
      <c r="H156" s="200">
        <v>1</v>
      </c>
      <c r="I156" s="201"/>
      <c r="L156" s="197"/>
      <c r="M156" s="202"/>
      <c r="N156" s="203"/>
      <c r="O156" s="203"/>
      <c r="P156" s="203"/>
      <c r="Q156" s="203"/>
      <c r="R156" s="203"/>
      <c r="S156" s="203"/>
      <c r="T156" s="204"/>
      <c r="AT156" s="198" t="s">
        <v>156</v>
      </c>
      <c r="AU156" s="198" t="s">
        <v>82</v>
      </c>
      <c r="AV156" s="12" t="s">
        <v>82</v>
      </c>
      <c r="AW156" s="12" t="s">
        <v>35</v>
      </c>
      <c r="AX156" s="12" t="s">
        <v>72</v>
      </c>
      <c r="AY156" s="198" t="s">
        <v>144</v>
      </c>
    </row>
    <row r="157" spans="2:65" s="12" customFormat="1">
      <c r="B157" s="197"/>
      <c r="D157" s="186" t="s">
        <v>156</v>
      </c>
      <c r="E157" s="198" t="s">
        <v>1192</v>
      </c>
      <c r="F157" s="199" t="s">
        <v>1193</v>
      </c>
      <c r="H157" s="200">
        <v>1</v>
      </c>
      <c r="I157" s="201"/>
      <c r="L157" s="197"/>
      <c r="M157" s="202"/>
      <c r="N157" s="203"/>
      <c r="O157" s="203"/>
      <c r="P157" s="203"/>
      <c r="Q157" s="203"/>
      <c r="R157" s="203"/>
      <c r="S157" s="203"/>
      <c r="T157" s="204"/>
      <c r="AT157" s="198" t="s">
        <v>156</v>
      </c>
      <c r="AU157" s="198" t="s">
        <v>82</v>
      </c>
      <c r="AV157" s="12" t="s">
        <v>82</v>
      </c>
      <c r="AW157" s="12" t="s">
        <v>35</v>
      </c>
      <c r="AX157" s="12" t="s">
        <v>80</v>
      </c>
      <c r="AY157" s="198" t="s">
        <v>144</v>
      </c>
    </row>
    <row r="158" spans="2:65" s="1" customFormat="1" ht="16.5" customHeight="1">
      <c r="B158" s="173"/>
      <c r="C158" s="174" t="s">
        <v>501</v>
      </c>
      <c r="D158" s="174" t="s">
        <v>147</v>
      </c>
      <c r="E158" s="175" t="s">
        <v>1194</v>
      </c>
      <c r="F158" s="176" t="s">
        <v>1195</v>
      </c>
      <c r="G158" s="177" t="s">
        <v>1055</v>
      </c>
      <c r="H158" s="178">
        <v>7</v>
      </c>
      <c r="I158" s="179"/>
      <c r="J158" s="180">
        <f>ROUND(I158*H158,2)</f>
        <v>0</v>
      </c>
      <c r="K158" s="176" t="s">
        <v>5</v>
      </c>
      <c r="L158" s="41"/>
      <c r="M158" s="181" t="s">
        <v>5</v>
      </c>
      <c r="N158" s="182" t="s">
        <v>43</v>
      </c>
      <c r="O158" s="42"/>
      <c r="P158" s="183">
        <f>O158*H158</f>
        <v>0</v>
      </c>
      <c r="Q158" s="183">
        <v>0</v>
      </c>
      <c r="R158" s="183">
        <f>Q158*H158</f>
        <v>0</v>
      </c>
      <c r="S158" s="183">
        <v>0</v>
      </c>
      <c r="T158" s="184">
        <f>S158*H158</f>
        <v>0</v>
      </c>
      <c r="AR158" s="24" t="s">
        <v>152</v>
      </c>
      <c r="AT158" s="24" t="s">
        <v>147</v>
      </c>
      <c r="AU158" s="24" t="s">
        <v>82</v>
      </c>
      <c r="AY158" s="24" t="s">
        <v>144</v>
      </c>
      <c r="BE158" s="185">
        <f>IF(N158="základní",J158,0)</f>
        <v>0</v>
      </c>
      <c r="BF158" s="185">
        <f>IF(N158="snížená",J158,0)</f>
        <v>0</v>
      </c>
      <c r="BG158" s="185">
        <f>IF(N158="zákl. přenesená",J158,0)</f>
        <v>0</v>
      </c>
      <c r="BH158" s="185">
        <f>IF(N158="sníž. přenesená",J158,0)</f>
        <v>0</v>
      </c>
      <c r="BI158" s="185">
        <f>IF(N158="nulová",J158,0)</f>
        <v>0</v>
      </c>
      <c r="BJ158" s="24" t="s">
        <v>80</v>
      </c>
      <c r="BK158" s="185">
        <f>ROUND(I158*H158,2)</f>
        <v>0</v>
      </c>
      <c r="BL158" s="24" t="s">
        <v>152</v>
      </c>
      <c r="BM158" s="24" t="s">
        <v>1196</v>
      </c>
    </row>
    <row r="159" spans="2:65" s="12" customFormat="1">
      <c r="B159" s="197"/>
      <c r="D159" s="186" t="s">
        <v>156</v>
      </c>
      <c r="E159" s="198" t="s">
        <v>1197</v>
      </c>
      <c r="F159" s="199" t="s">
        <v>1198</v>
      </c>
      <c r="H159" s="200">
        <v>7</v>
      </c>
      <c r="I159" s="201"/>
      <c r="L159" s="197"/>
      <c r="M159" s="202"/>
      <c r="N159" s="203"/>
      <c r="O159" s="203"/>
      <c r="P159" s="203"/>
      <c r="Q159" s="203"/>
      <c r="R159" s="203"/>
      <c r="S159" s="203"/>
      <c r="T159" s="204"/>
      <c r="AT159" s="198" t="s">
        <v>156</v>
      </c>
      <c r="AU159" s="198" t="s">
        <v>82</v>
      </c>
      <c r="AV159" s="12" t="s">
        <v>82</v>
      </c>
      <c r="AW159" s="12" t="s">
        <v>35</v>
      </c>
      <c r="AX159" s="12" t="s">
        <v>72</v>
      </c>
      <c r="AY159" s="198" t="s">
        <v>144</v>
      </c>
    </row>
    <row r="160" spans="2:65" s="12" customFormat="1">
      <c r="B160" s="197"/>
      <c r="D160" s="186" t="s">
        <v>156</v>
      </c>
      <c r="E160" s="198" t="s">
        <v>1199</v>
      </c>
      <c r="F160" s="199" t="s">
        <v>1200</v>
      </c>
      <c r="H160" s="200">
        <v>7</v>
      </c>
      <c r="I160" s="201"/>
      <c r="L160" s="197"/>
      <c r="M160" s="202"/>
      <c r="N160" s="203"/>
      <c r="O160" s="203"/>
      <c r="P160" s="203"/>
      <c r="Q160" s="203"/>
      <c r="R160" s="203"/>
      <c r="S160" s="203"/>
      <c r="T160" s="204"/>
      <c r="AT160" s="198" t="s">
        <v>156</v>
      </c>
      <c r="AU160" s="198" t="s">
        <v>82</v>
      </c>
      <c r="AV160" s="12" t="s">
        <v>82</v>
      </c>
      <c r="AW160" s="12" t="s">
        <v>35</v>
      </c>
      <c r="AX160" s="12" t="s">
        <v>80</v>
      </c>
      <c r="AY160" s="198" t="s">
        <v>144</v>
      </c>
    </row>
    <row r="161" spans="2:65" s="1" customFormat="1" ht="16.5" customHeight="1">
      <c r="B161" s="173"/>
      <c r="C161" s="213" t="s">
        <v>509</v>
      </c>
      <c r="D161" s="213" t="s">
        <v>212</v>
      </c>
      <c r="E161" s="214" t="s">
        <v>1201</v>
      </c>
      <c r="F161" s="215" t="s">
        <v>1202</v>
      </c>
      <c r="G161" s="216" t="s">
        <v>1055</v>
      </c>
      <c r="H161" s="217">
        <v>5</v>
      </c>
      <c r="I161" s="218"/>
      <c r="J161" s="219">
        <f>ROUND(I161*H161,2)</f>
        <v>0</v>
      </c>
      <c r="K161" s="215" t="s">
        <v>5</v>
      </c>
      <c r="L161" s="220"/>
      <c r="M161" s="221" t="s">
        <v>5</v>
      </c>
      <c r="N161" s="222" t="s">
        <v>43</v>
      </c>
      <c r="O161" s="42"/>
      <c r="P161" s="183">
        <f>O161*H161</f>
        <v>0</v>
      </c>
      <c r="Q161" s="183">
        <v>4.0000000000000002E-4</v>
      </c>
      <c r="R161" s="183">
        <f>Q161*H161</f>
        <v>2E-3</v>
      </c>
      <c r="S161" s="183">
        <v>0</v>
      </c>
      <c r="T161" s="184">
        <f>S161*H161</f>
        <v>0</v>
      </c>
      <c r="AR161" s="24" t="s">
        <v>192</v>
      </c>
      <c r="AT161" s="24" t="s">
        <v>212</v>
      </c>
      <c r="AU161" s="24" t="s">
        <v>82</v>
      </c>
      <c r="AY161" s="24" t="s">
        <v>144</v>
      </c>
      <c r="BE161" s="185">
        <f>IF(N161="základní",J161,0)</f>
        <v>0</v>
      </c>
      <c r="BF161" s="185">
        <f>IF(N161="snížená",J161,0)</f>
        <v>0</v>
      </c>
      <c r="BG161" s="185">
        <f>IF(N161="zákl. přenesená",J161,0)</f>
        <v>0</v>
      </c>
      <c r="BH161" s="185">
        <f>IF(N161="sníž. přenesená",J161,0)</f>
        <v>0</v>
      </c>
      <c r="BI161" s="185">
        <f>IF(N161="nulová",J161,0)</f>
        <v>0</v>
      </c>
      <c r="BJ161" s="24" t="s">
        <v>80</v>
      </c>
      <c r="BK161" s="185">
        <f>ROUND(I161*H161,2)</f>
        <v>0</v>
      </c>
      <c r="BL161" s="24" t="s">
        <v>152</v>
      </c>
      <c r="BM161" s="24" t="s">
        <v>1203</v>
      </c>
    </row>
    <row r="162" spans="2:65" s="1" customFormat="1" ht="27">
      <c r="B162" s="41"/>
      <c r="D162" s="186" t="s">
        <v>286</v>
      </c>
      <c r="F162" s="187" t="s">
        <v>1204</v>
      </c>
      <c r="I162" s="188"/>
      <c r="L162" s="41"/>
      <c r="M162" s="189"/>
      <c r="N162" s="42"/>
      <c r="O162" s="42"/>
      <c r="P162" s="42"/>
      <c r="Q162" s="42"/>
      <c r="R162" s="42"/>
      <c r="S162" s="42"/>
      <c r="T162" s="70"/>
      <c r="AT162" s="24" t="s">
        <v>286</v>
      </c>
      <c r="AU162" s="24" t="s">
        <v>82</v>
      </c>
    </row>
    <row r="163" spans="2:65" s="1" customFormat="1" ht="16.5" customHeight="1">
      <c r="B163" s="173"/>
      <c r="C163" s="213" t="s">
        <v>515</v>
      </c>
      <c r="D163" s="213" t="s">
        <v>212</v>
      </c>
      <c r="E163" s="214" t="s">
        <v>1205</v>
      </c>
      <c r="F163" s="215" t="s">
        <v>1206</v>
      </c>
      <c r="G163" s="216" t="s">
        <v>1055</v>
      </c>
      <c r="H163" s="217">
        <v>2</v>
      </c>
      <c r="I163" s="218"/>
      <c r="J163" s="219">
        <f>ROUND(I163*H163,2)</f>
        <v>0</v>
      </c>
      <c r="K163" s="215" t="s">
        <v>5</v>
      </c>
      <c r="L163" s="220"/>
      <c r="M163" s="221" t="s">
        <v>5</v>
      </c>
      <c r="N163" s="222" t="s">
        <v>43</v>
      </c>
      <c r="O163" s="42"/>
      <c r="P163" s="183">
        <f>O163*H163</f>
        <v>0</v>
      </c>
      <c r="Q163" s="183">
        <v>4.0000000000000002E-4</v>
      </c>
      <c r="R163" s="183">
        <f>Q163*H163</f>
        <v>8.0000000000000004E-4</v>
      </c>
      <c r="S163" s="183">
        <v>0</v>
      </c>
      <c r="T163" s="184">
        <f>S163*H163</f>
        <v>0</v>
      </c>
      <c r="AR163" s="24" t="s">
        <v>192</v>
      </c>
      <c r="AT163" s="24" t="s">
        <v>212</v>
      </c>
      <c r="AU163" s="24" t="s">
        <v>82</v>
      </c>
      <c r="AY163" s="24" t="s">
        <v>144</v>
      </c>
      <c r="BE163" s="185">
        <f>IF(N163="základní",J163,0)</f>
        <v>0</v>
      </c>
      <c r="BF163" s="185">
        <f>IF(N163="snížená",J163,0)</f>
        <v>0</v>
      </c>
      <c r="BG163" s="185">
        <f>IF(N163="zákl. přenesená",J163,0)</f>
        <v>0</v>
      </c>
      <c r="BH163" s="185">
        <f>IF(N163="sníž. přenesená",J163,0)</f>
        <v>0</v>
      </c>
      <c r="BI163" s="185">
        <f>IF(N163="nulová",J163,0)</f>
        <v>0</v>
      </c>
      <c r="BJ163" s="24" t="s">
        <v>80</v>
      </c>
      <c r="BK163" s="185">
        <f>ROUND(I163*H163,2)</f>
        <v>0</v>
      </c>
      <c r="BL163" s="24" t="s">
        <v>152</v>
      </c>
      <c r="BM163" s="24" t="s">
        <v>1207</v>
      </c>
    </row>
    <row r="164" spans="2:65" s="1" customFormat="1" ht="27">
      <c r="B164" s="41"/>
      <c r="D164" s="186" t="s">
        <v>286</v>
      </c>
      <c r="F164" s="187" t="s">
        <v>1208</v>
      </c>
      <c r="I164" s="188"/>
      <c r="L164" s="41"/>
      <c r="M164" s="189"/>
      <c r="N164" s="42"/>
      <c r="O164" s="42"/>
      <c r="P164" s="42"/>
      <c r="Q164" s="42"/>
      <c r="R164" s="42"/>
      <c r="S164" s="42"/>
      <c r="T164" s="70"/>
      <c r="AT164" s="24" t="s">
        <v>286</v>
      </c>
      <c r="AU164" s="24" t="s">
        <v>82</v>
      </c>
    </row>
    <row r="165" spans="2:65" s="1" customFormat="1" ht="16.5" customHeight="1">
      <c r="B165" s="173"/>
      <c r="C165" s="213" t="s">
        <v>522</v>
      </c>
      <c r="D165" s="213" t="s">
        <v>212</v>
      </c>
      <c r="E165" s="214" t="s">
        <v>1209</v>
      </c>
      <c r="F165" s="215" t="s">
        <v>1210</v>
      </c>
      <c r="G165" s="216" t="s">
        <v>1055</v>
      </c>
      <c r="H165" s="217">
        <v>1</v>
      </c>
      <c r="I165" s="218"/>
      <c r="J165" s="219">
        <f>ROUND(I165*H165,2)</f>
        <v>0</v>
      </c>
      <c r="K165" s="215" t="s">
        <v>5</v>
      </c>
      <c r="L165" s="220"/>
      <c r="M165" s="221" t="s">
        <v>5</v>
      </c>
      <c r="N165" s="222" t="s">
        <v>43</v>
      </c>
      <c r="O165" s="42"/>
      <c r="P165" s="183">
        <f>O165*H165</f>
        <v>0</v>
      </c>
      <c r="Q165" s="183">
        <v>4.0000000000000002E-4</v>
      </c>
      <c r="R165" s="183">
        <f>Q165*H165</f>
        <v>4.0000000000000002E-4</v>
      </c>
      <c r="S165" s="183">
        <v>0</v>
      </c>
      <c r="T165" s="184">
        <f>S165*H165</f>
        <v>0</v>
      </c>
      <c r="AR165" s="24" t="s">
        <v>192</v>
      </c>
      <c r="AT165" s="24" t="s">
        <v>212</v>
      </c>
      <c r="AU165" s="24" t="s">
        <v>82</v>
      </c>
      <c r="AY165" s="24" t="s">
        <v>144</v>
      </c>
      <c r="BE165" s="185">
        <f>IF(N165="základní",J165,0)</f>
        <v>0</v>
      </c>
      <c r="BF165" s="185">
        <f>IF(N165="snížená",J165,0)</f>
        <v>0</v>
      </c>
      <c r="BG165" s="185">
        <f>IF(N165="zákl. přenesená",J165,0)</f>
        <v>0</v>
      </c>
      <c r="BH165" s="185">
        <f>IF(N165="sníž. přenesená",J165,0)</f>
        <v>0</v>
      </c>
      <c r="BI165" s="185">
        <f>IF(N165="nulová",J165,0)</f>
        <v>0</v>
      </c>
      <c r="BJ165" s="24" t="s">
        <v>80</v>
      </c>
      <c r="BK165" s="185">
        <f>ROUND(I165*H165,2)</f>
        <v>0</v>
      </c>
      <c r="BL165" s="24" t="s">
        <v>152</v>
      </c>
      <c r="BM165" s="24" t="s">
        <v>1211</v>
      </c>
    </row>
    <row r="166" spans="2:65" s="1" customFormat="1" ht="27">
      <c r="B166" s="41"/>
      <c r="D166" s="186" t="s">
        <v>286</v>
      </c>
      <c r="F166" s="187" t="s">
        <v>1212</v>
      </c>
      <c r="I166" s="188"/>
      <c r="L166" s="41"/>
      <c r="M166" s="189"/>
      <c r="N166" s="42"/>
      <c r="O166" s="42"/>
      <c r="P166" s="42"/>
      <c r="Q166" s="42"/>
      <c r="R166" s="42"/>
      <c r="S166" s="42"/>
      <c r="T166" s="70"/>
      <c r="AT166" s="24" t="s">
        <v>286</v>
      </c>
      <c r="AU166" s="24" t="s">
        <v>82</v>
      </c>
    </row>
    <row r="167" spans="2:65" s="1" customFormat="1" ht="16.5" customHeight="1">
      <c r="B167" s="173"/>
      <c r="C167" s="213" t="s">
        <v>526</v>
      </c>
      <c r="D167" s="213" t="s">
        <v>212</v>
      </c>
      <c r="E167" s="214" t="s">
        <v>1213</v>
      </c>
      <c r="F167" s="215" t="s">
        <v>1214</v>
      </c>
      <c r="G167" s="216" t="s">
        <v>1055</v>
      </c>
      <c r="H167" s="217">
        <v>1</v>
      </c>
      <c r="I167" s="218"/>
      <c r="J167" s="219">
        <f>ROUND(I167*H167,2)</f>
        <v>0</v>
      </c>
      <c r="K167" s="215" t="s">
        <v>5</v>
      </c>
      <c r="L167" s="220"/>
      <c r="M167" s="221" t="s">
        <v>5</v>
      </c>
      <c r="N167" s="222" t="s">
        <v>43</v>
      </c>
      <c r="O167" s="42"/>
      <c r="P167" s="183">
        <f>O167*H167</f>
        <v>0</v>
      </c>
      <c r="Q167" s="183">
        <v>4.0000000000000002E-4</v>
      </c>
      <c r="R167" s="183">
        <f>Q167*H167</f>
        <v>4.0000000000000002E-4</v>
      </c>
      <c r="S167" s="183">
        <v>0</v>
      </c>
      <c r="T167" s="184">
        <f>S167*H167</f>
        <v>0</v>
      </c>
      <c r="AR167" s="24" t="s">
        <v>192</v>
      </c>
      <c r="AT167" s="24" t="s">
        <v>212</v>
      </c>
      <c r="AU167" s="24" t="s">
        <v>82</v>
      </c>
      <c r="AY167" s="24" t="s">
        <v>144</v>
      </c>
      <c r="BE167" s="185">
        <f>IF(N167="základní",J167,0)</f>
        <v>0</v>
      </c>
      <c r="BF167" s="185">
        <f>IF(N167="snížená",J167,0)</f>
        <v>0</v>
      </c>
      <c r="BG167" s="185">
        <f>IF(N167="zákl. přenesená",J167,0)</f>
        <v>0</v>
      </c>
      <c r="BH167" s="185">
        <f>IF(N167="sníž. přenesená",J167,0)</f>
        <v>0</v>
      </c>
      <c r="BI167" s="185">
        <f>IF(N167="nulová",J167,0)</f>
        <v>0</v>
      </c>
      <c r="BJ167" s="24" t="s">
        <v>80</v>
      </c>
      <c r="BK167" s="185">
        <f>ROUND(I167*H167,2)</f>
        <v>0</v>
      </c>
      <c r="BL167" s="24" t="s">
        <v>152</v>
      </c>
      <c r="BM167" s="24" t="s">
        <v>1215</v>
      </c>
    </row>
    <row r="168" spans="2:65" s="1" customFormat="1" ht="27">
      <c r="B168" s="41"/>
      <c r="D168" s="186" t="s">
        <v>286</v>
      </c>
      <c r="F168" s="187" t="s">
        <v>1216</v>
      </c>
      <c r="I168" s="188"/>
      <c r="L168" s="41"/>
      <c r="M168" s="189"/>
      <c r="N168" s="42"/>
      <c r="O168" s="42"/>
      <c r="P168" s="42"/>
      <c r="Q168" s="42"/>
      <c r="R168" s="42"/>
      <c r="S168" s="42"/>
      <c r="T168" s="70"/>
      <c r="AT168" s="24" t="s">
        <v>286</v>
      </c>
      <c r="AU168" s="24" t="s">
        <v>82</v>
      </c>
    </row>
    <row r="169" spans="2:65" s="1" customFormat="1" ht="16.5" customHeight="1">
      <c r="B169" s="173"/>
      <c r="C169" s="174" t="s">
        <v>531</v>
      </c>
      <c r="D169" s="174" t="s">
        <v>147</v>
      </c>
      <c r="E169" s="175" t="s">
        <v>1217</v>
      </c>
      <c r="F169" s="176" t="s">
        <v>1218</v>
      </c>
      <c r="G169" s="177" t="s">
        <v>1055</v>
      </c>
      <c r="H169" s="178">
        <v>2</v>
      </c>
      <c r="I169" s="179"/>
      <c r="J169" s="180">
        <f>ROUND(I169*H169,2)</f>
        <v>0</v>
      </c>
      <c r="K169" s="176" t="s">
        <v>5</v>
      </c>
      <c r="L169" s="41"/>
      <c r="M169" s="181" t="s">
        <v>5</v>
      </c>
      <c r="N169" s="182" t="s">
        <v>43</v>
      </c>
      <c r="O169" s="42"/>
      <c r="P169" s="183">
        <f>O169*H169</f>
        <v>0</v>
      </c>
      <c r="Q169" s="183">
        <v>0</v>
      </c>
      <c r="R169" s="183">
        <f>Q169*H169</f>
        <v>0</v>
      </c>
      <c r="S169" s="183">
        <v>0</v>
      </c>
      <c r="T169" s="184">
        <f>S169*H169</f>
        <v>0</v>
      </c>
      <c r="AR169" s="24" t="s">
        <v>152</v>
      </c>
      <c r="AT169" s="24" t="s">
        <v>147</v>
      </c>
      <c r="AU169" s="24" t="s">
        <v>82</v>
      </c>
      <c r="AY169" s="24" t="s">
        <v>144</v>
      </c>
      <c r="BE169" s="185">
        <f>IF(N169="základní",J169,0)</f>
        <v>0</v>
      </c>
      <c r="BF169" s="185">
        <f>IF(N169="snížená",J169,0)</f>
        <v>0</v>
      </c>
      <c r="BG169" s="185">
        <f>IF(N169="zákl. přenesená",J169,0)</f>
        <v>0</v>
      </c>
      <c r="BH169" s="185">
        <f>IF(N169="sníž. přenesená",J169,0)</f>
        <v>0</v>
      </c>
      <c r="BI169" s="185">
        <f>IF(N169="nulová",J169,0)</f>
        <v>0</v>
      </c>
      <c r="BJ169" s="24" t="s">
        <v>80</v>
      </c>
      <c r="BK169" s="185">
        <f>ROUND(I169*H169,2)</f>
        <v>0</v>
      </c>
      <c r="BL169" s="24" t="s">
        <v>152</v>
      </c>
      <c r="BM169" s="24" t="s">
        <v>1219</v>
      </c>
    </row>
    <row r="170" spans="2:65" s="12" customFormat="1">
      <c r="B170" s="197"/>
      <c r="D170" s="186" t="s">
        <v>156</v>
      </c>
      <c r="E170" s="198" t="s">
        <v>1220</v>
      </c>
      <c r="F170" s="199" t="s">
        <v>1221</v>
      </c>
      <c r="H170" s="200">
        <v>2</v>
      </c>
      <c r="I170" s="201"/>
      <c r="L170" s="197"/>
      <c r="M170" s="202"/>
      <c r="N170" s="203"/>
      <c r="O170" s="203"/>
      <c r="P170" s="203"/>
      <c r="Q170" s="203"/>
      <c r="R170" s="203"/>
      <c r="S170" s="203"/>
      <c r="T170" s="204"/>
      <c r="AT170" s="198" t="s">
        <v>156</v>
      </c>
      <c r="AU170" s="198" t="s">
        <v>82</v>
      </c>
      <c r="AV170" s="12" t="s">
        <v>82</v>
      </c>
      <c r="AW170" s="12" t="s">
        <v>35</v>
      </c>
      <c r="AX170" s="12" t="s">
        <v>72</v>
      </c>
      <c r="AY170" s="198" t="s">
        <v>144</v>
      </c>
    </row>
    <row r="171" spans="2:65" s="12" customFormat="1">
      <c r="B171" s="197"/>
      <c r="D171" s="186" t="s">
        <v>156</v>
      </c>
      <c r="E171" s="198" t="s">
        <v>1222</v>
      </c>
      <c r="F171" s="199" t="s">
        <v>1223</v>
      </c>
      <c r="H171" s="200">
        <v>2</v>
      </c>
      <c r="I171" s="201"/>
      <c r="L171" s="197"/>
      <c r="M171" s="202"/>
      <c r="N171" s="203"/>
      <c r="O171" s="203"/>
      <c r="P171" s="203"/>
      <c r="Q171" s="203"/>
      <c r="R171" s="203"/>
      <c r="S171" s="203"/>
      <c r="T171" s="204"/>
      <c r="AT171" s="198" t="s">
        <v>156</v>
      </c>
      <c r="AU171" s="198" t="s">
        <v>82</v>
      </c>
      <c r="AV171" s="12" t="s">
        <v>82</v>
      </c>
      <c r="AW171" s="12" t="s">
        <v>35</v>
      </c>
      <c r="AX171" s="12" t="s">
        <v>80</v>
      </c>
      <c r="AY171" s="198" t="s">
        <v>144</v>
      </c>
    </row>
    <row r="172" spans="2:65" s="1" customFormat="1" ht="25.5" customHeight="1">
      <c r="B172" s="173"/>
      <c r="C172" s="174" t="s">
        <v>535</v>
      </c>
      <c r="D172" s="174" t="s">
        <v>147</v>
      </c>
      <c r="E172" s="175" t="s">
        <v>1224</v>
      </c>
      <c r="F172" s="176" t="s">
        <v>1225</v>
      </c>
      <c r="G172" s="177" t="s">
        <v>1055</v>
      </c>
      <c r="H172" s="178">
        <v>1</v>
      </c>
      <c r="I172" s="179"/>
      <c r="J172" s="180">
        <f>ROUND(I172*H172,2)</f>
        <v>0</v>
      </c>
      <c r="K172" s="176" t="s">
        <v>5</v>
      </c>
      <c r="L172" s="41"/>
      <c r="M172" s="181" t="s">
        <v>5</v>
      </c>
      <c r="N172" s="182" t="s">
        <v>43</v>
      </c>
      <c r="O172" s="42"/>
      <c r="P172" s="183">
        <f>O172*H172</f>
        <v>0</v>
      </c>
      <c r="Q172" s="183">
        <v>0</v>
      </c>
      <c r="R172" s="183">
        <f>Q172*H172</f>
        <v>0</v>
      </c>
      <c r="S172" s="183">
        <v>0</v>
      </c>
      <c r="T172" s="184">
        <f>S172*H172</f>
        <v>0</v>
      </c>
      <c r="AR172" s="24" t="s">
        <v>152</v>
      </c>
      <c r="AT172" s="24" t="s">
        <v>147</v>
      </c>
      <c r="AU172" s="24" t="s">
        <v>82</v>
      </c>
      <c r="AY172" s="24" t="s">
        <v>144</v>
      </c>
      <c r="BE172" s="185">
        <f>IF(N172="základní",J172,0)</f>
        <v>0</v>
      </c>
      <c r="BF172" s="185">
        <f>IF(N172="snížená",J172,0)</f>
        <v>0</v>
      </c>
      <c r="BG172" s="185">
        <f>IF(N172="zákl. přenesená",J172,0)</f>
        <v>0</v>
      </c>
      <c r="BH172" s="185">
        <f>IF(N172="sníž. přenesená",J172,0)</f>
        <v>0</v>
      </c>
      <c r="BI172" s="185">
        <f>IF(N172="nulová",J172,0)</f>
        <v>0</v>
      </c>
      <c r="BJ172" s="24" t="s">
        <v>80</v>
      </c>
      <c r="BK172" s="185">
        <f>ROUND(I172*H172,2)</f>
        <v>0</v>
      </c>
      <c r="BL172" s="24" t="s">
        <v>152</v>
      </c>
      <c r="BM172" s="24" t="s">
        <v>1226</v>
      </c>
    </row>
    <row r="173" spans="2:65" s="1" customFormat="1" ht="16.5" customHeight="1">
      <c r="B173" s="173"/>
      <c r="C173" s="213" t="s">
        <v>541</v>
      </c>
      <c r="D173" s="213" t="s">
        <v>212</v>
      </c>
      <c r="E173" s="214" t="s">
        <v>1227</v>
      </c>
      <c r="F173" s="215" t="s">
        <v>1228</v>
      </c>
      <c r="G173" s="216" t="s">
        <v>1055</v>
      </c>
      <c r="H173" s="217">
        <v>1</v>
      </c>
      <c r="I173" s="218"/>
      <c r="J173" s="219">
        <f>ROUND(I173*H173,2)</f>
        <v>0</v>
      </c>
      <c r="K173" s="215" t="s">
        <v>5</v>
      </c>
      <c r="L173" s="220"/>
      <c r="M173" s="221" t="s">
        <v>5</v>
      </c>
      <c r="N173" s="222" t="s">
        <v>43</v>
      </c>
      <c r="O173" s="42"/>
      <c r="P173" s="183">
        <f>O173*H173</f>
        <v>0</v>
      </c>
      <c r="Q173" s="183">
        <v>4.6999999999999999E-4</v>
      </c>
      <c r="R173" s="183">
        <f>Q173*H173</f>
        <v>4.6999999999999999E-4</v>
      </c>
      <c r="S173" s="183">
        <v>0</v>
      </c>
      <c r="T173" s="184">
        <f>S173*H173</f>
        <v>0</v>
      </c>
      <c r="AR173" s="24" t="s">
        <v>192</v>
      </c>
      <c r="AT173" s="24" t="s">
        <v>212</v>
      </c>
      <c r="AU173" s="24" t="s">
        <v>82</v>
      </c>
      <c r="AY173" s="24" t="s">
        <v>144</v>
      </c>
      <c r="BE173" s="185">
        <f>IF(N173="základní",J173,0)</f>
        <v>0</v>
      </c>
      <c r="BF173" s="185">
        <f>IF(N173="snížená",J173,0)</f>
        <v>0</v>
      </c>
      <c r="BG173" s="185">
        <f>IF(N173="zákl. přenesená",J173,0)</f>
        <v>0</v>
      </c>
      <c r="BH173" s="185">
        <f>IF(N173="sníž. přenesená",J173,0)</f>
        <v>0</v>
      </c>
      <c r="BI173" s="185">
        <f>IF(N173="nulová",J173,0)</f>
        <v>0</v>
      </c>
      <c r="BJ173" s="24" t="s">
        <v>80</v>
      </c>
      <c r="BK173" s="185">
        <f>ROUND(I173*H173,2)</f>
        <v>0</v>
      </c>
      <c r="BL173" s="24" t="s">
        <v>152</v>
      </c>
      <c r="BM173" s="24" t="s">
        <v>1229</v>
      </c>
    </row>
    <row r="174" spans="2:65" s="1" customFormat="1" ht="27">
      <c r="B174" s="41"/>
      <c r="D174" s="186" t="s">
        <v>286</v>
      </c>
      <c r="F174" s="187" t="s">
        <v>1230</v>
      </c>
      <c r="I174" s="188"/>
      <c r="L174" s="41"/>
      <c r="M174" s="189"/>
      <c r="N174" s="42"/>
      <c r="O174" s="42"/>
      <c r="P174" s="42"/>
      <c r="Q174" s="42"/>
      <c r="R174" s="42"/>
      <c r="S174" s="42"/>
      <c r="T174" s="70"/>
      <c r="AT174" s="24" t="s">
        <v>286</v>
      </c>
      <c r="AU174" s="24" t="s">
        <v>82</v>
      </c>
    </row>
    <row r="175" spans="2:65" s="1" customFormat="1" ht="25.5" customHeight="1">
      <c r="B175" s="173"/>
      <c r="C175" s="174" t="s">
        <v>545</v>
      </c>
      <c r="D175" s="174" t="s">
        <v>147</v>
      </c>
      <c r="E175" s="175" t="s">
        <v>1231</v>
      </c>
      <c r="F175" s="176" t="s">
        <v>1232</v>
      </c>
      <c r="G175" s="177" t="s">
        <v>1055</v>
      </c>
      <c r="H175" s="178">
        <v>1</v>
      </c>
      <c r="I175" s="179"/>
      <c r="J175" s="180">
        <f>ROUND(I175*H175,2)</f>
        <v>0</v>
      </c>
      <c r="K175" s="176" t="s">
        <v>5</v>
      </c>
      <c r="L175" s="41"/>
      <c r="M175" s="181" t="s">
        <v>5</v>
      </c>
      <c r="N175" s="182" t="s">
        <v>43</v>
      </c>
      <c r="O175" s="42"/>
      <c r="P175" s="183">
        <f>O175*H175</f>
        <v>0</v>
      </c>
      <c r="Q175" s="183">
        <v>0</v>
      </c>
      <c r="R175" s="183">
        <f>Q175*H175</f>
        <v>0</v>
      </c>
      <c r="S175" s="183">
        <v>0</v>
      </c>
      <c r="T175" s="184">
        <f>S175*H175</f>
        <v>0</v>
      </c>
      <c r="AR175" s="24" t="s">
        <v>152</v>
      </c>
      <c r="AT175" s="24" t="s">
        <v>147</v>
      </c>
      <c r="AU175" s="24" t="s">
        <v>82</v>
      </c>
      <c r="AY175" s="24" t="s">
        <v>144</v>
      </c>
      <c r="BE175" s="185">
        <f>IF(N175="základní",J175,0)</f>
        <v>0</v>
      </c>
      <c r="BF175" s="185">
        <f>IF(N175="snížená",J175,0)</f>
        <v>0</v>
      </c>
      <c r="BG175" s="185">
        <f>IF(N175="zákl. přenesená",J175,0)</f>
        <v>0</v>
      </c>
      <c r="BH175" s="185">
        <f>IF(N175="sníž. přenesená",J175,0)</f>
        <v>0</v>
      </c>
      <c r="BI175" s="185">
        <f>IF(N175="nulová",J175,0)</f>
        <v>0</v>
      </c>
      <c r="BJ175" s="24" t="s">
        <v>80</v>
      </c>
      <c r="BK175" s="185">
        <f>ROUND(I175*H175,2)</f>
        <v>0</v>
      </c>
      <c r="BL175" s="24" t="s">
        <v>152</v>
      </c>
      <c r="BM175" s="24" t="s">
        <v>1233</v>
      </c>
    </row>
    <row r="176" spans="2:65" s="1" customFormat="1" ht="16.5" customHeight="1">
      <c r="B176" s="173"/>
      <c r="C176" s="213" t="s">
        <v>554</v>
      </c>
      <c r="D176" s="213" t="s">
        <v>212</v>
      </c>
      <c r="E176" s="214" t="s">
        <v>1234</v>
      </c>
      <c r="F176" s="215" t="s">
        <v>1235</v>
      </c>
      <c r="G176" s="216" t="s">
        <v>1055</v>
      </c>
      <c r="H176" s="217">
        <v>1</v>
      </c>
      <c r="I176" s="218"/>
      <c r="J176" s="219">
        <f>ROUND(I176*H176,2)</f>
        <v>0</v>
      </c>
      <c r="K176" s="215" t="s">
        <v>5</v>
      </c>
      <c r="L176" s="220"/>
      <c r="M176" s="221" t="s">
        <v>5</v>
      </c>
      <c r="N176" s="222" t="s">
        <v>43</v>
      </c>
      <c r="O176" s="42"/>
      <c r="P176" s="183">
        <f>O176*H176</f>
        <v>0</v>
      </c>
      <c r="Q176" s="183">
        <v>0</v>
      </c>
      <c r="R176" s="183">
        <f>Q176*H176</f>
        <v>0</v>
      </c>
      <c r="S176" s="183">
        <v>0</v>
      </c>
      <c r="T176" s="184">
        <f>S176*H176</f>
        <v>0</v>
      </c>
      <c r="AR176" s="24" t="s">
        <v>192</v>
      </c>
      <c r="AT176" s="24" t="s">
        <v>212</v>
      </c>
      <c r="AU176" s="24" t="s">
        <v>82</v>
      </c>
      <c r="AY176" s="24" t="s">
        <v>144</v>
      </c>
      <c r="BE176" s="185">
        <f>IF(N176="základní",J176,0)</f>
        <v>0</v>
      </c>
      <c r="BF176" s="185">
        <f>IF(N176="snížená",J176,0)</f>
        <v>0</v>
      </c>
      <c r="BG176" s="185">
        <f>IF(N176="zákl. přenesená",J176,0)</f>
        <v>0</v>
      </c>
      <c r="BH176" s="185">
        <f>IF(N176="sníž. přenesená",J176,0)</f>
        <v>0</v>
      </c>
      <c r="BI176" s="185">
        <f>IF(N176="nulová",J176,0)</f>
        <v>0</v>
      </c>
      <c r="BJ176" s="24" t="s">
        <v>80</v>
      </c>
      <c r="BK176" s="185">
        <f>ROUND(I176*H176,2)</f>
        <v>0</v>
      </c>
      <c r="BL176" s="24" t="s">
        <v>152</v>
      </c>
      <c r="BM176" s="24" t="s">
        <v>1236</v>
      </c>
    </row>
    <row r="177" spans="2:65" s="11" customFormat="1">
      <c r="B177" s="190"/>
      <c r="D177" s="186" t="s">
        <v>156</v>
      </c>
      <c r="E177" s="191" t="s">
        <v>5</v>
      </c>
      <c r="F177" s="192" t="s">
        <v>1237</v>
      </c>
      <c r="H177" s="191" t="s">
        <v>5</v>
      </c>
      <c r="I177" s="193"/>
      <c r="L177" s="190"/>
      <c r="M177" s="194"/>
      <c r="N177" s="195"/>
      <c r="O177" s="195"/>
      <c r="P177" s="195"/>
      <c r="Q177" s="195"/>
      <c r="R177" s="195"/>
      <c r="S177" s="195"/>
      <c r="T177" s="196"/>
      <c r="AT177" s="191" t="s">
        <v>156</v>
      </c>
      <c r="AU177" s="191" t="s">
        <v>82</v>
      </c>
      <c r="AV177" s="11" t="s">
        <v>80</v>
      </c>
      <c r="AW177" s="11" t="s">
        <v>35</v>
      </c>
      <c r="AX177" s="11" t="s">
        <v>72</v>
      </c>
      <c r="AY177" s="191" t="s">
        <v>144</v>
      </c>
    </row>
    <row r="178" spans="2:65" s="12" customFormat="1">
      <c r="B178" s="197"/>
      <c r="D178" s="186" t="s">
        <v>156</v>
      </c>
      <c r="E178" s="198" t="s">
        <v>1238</v>
      </c>
      <c r="F178" s="199" t="s">
        <v>80</v>
      </c>
      <c r="H178" s="200">
        <v>1</v>
      </c>
      <c r="I178" s="201"/>
      <c r="L178" s="197"/>
      <c r="M178" s="202"/>
      <c r="N178" s="203"/>
      <c r="O178" s="203"/>
      <c r="P178" s="203"/>
      <c r="Q178" s="203"/>
      <c r="R178" s="203"/>
      <c r="S178" s="203"/>
      <c r="T178" s="204"/>
      <c r="AT178" s="198" t="s">
        <v>156</v>
      </c>
      <c r="AU178" s="198" t="s">
        <v>82</v>
      </c>
      <c r="AV178" s="12" t="s">
        <v>82</v>
      </c>
      <c r="AW178" s="12" t="s">
        <v>35</v>
      </c>
      <c r="AX178" s="12" t="s">
        <v>72</v>
      </c>
      <c r="AY178" s="198" t="s">
        <v>144</v>
      </c>
    </row>
    <row r="179" spans="2:65" s="12" customFormat="1">
      <c r="B179" s="197"/>
      <c r="D179" s="186" t="s">
        <v>156</v>
      </c>
      <c r="E179" s="198" t="s">
        <v>1239</v>
      </c>
      <c r="F179" s="199" t="s">
        <v>1240</v>
      </c>
      <c r="H179" s="200">
        <v>1</v>
      </c>
      <c r="I179" s="201"/>
      <c r="L179" s="197"/>
      <c r="M179" s="202"/>
      <c r="N179" s="203"/>
      <c r="O179" s="203"/>
      <c r="P179" s="203"/>
      <c r="Q179" s="203"/>
      <c r="R179" s="203"/>
      <c r="S179" s="203"/>
      <c r="T179" s="204"/>
      <c r="AT179" s="198" t="s">
        <v>156</v>
      </c>
      <c r="AU179" s="198" t="s">
        <v>82</v>
      </c>
      <c r="AV179" s="12" t="s">
        <v>82</v>
      </c>
      <c r="AW179" s="12" t="s">
        <v>35</v>
      </c>
      <c r="AX179" s="12" t="s">
        <v>80</v>
      </c>
      <c r="AY179" s="198" t="s">
        <v>144</v>
      </c>
    </row>
    <row r="180" spans="2:65" s="1" customFormat="1" ht="38.25" customHeight="1">
      <c r="B180" s="173"/>
      <c r="C180" s="174" t="s">
        <v>559</v>
      </c>
      <c r="D180" s="174" t="s">
        <v>147</v>
      </c>
      <c r="E180" s="175" t="s">
        <v>1241</v>
      </c>
      <c r="F180" s="176" t="s">
        <v>1242</v>
      </c>
      <c r="G180" s="177" t="s">
        <v>1055</v>
      </c>
      <c r="H180" s="178">
        <v>25</v>
      </c>
      <c r="I180" s="179"/>
      <c r="J180" s="180">
        <f>ROUND(I180*H180,2)</f>
        <v>0</v>
      </c>
      <c r="K180" s="176" t="s">
        <v>5</v>
      </c>
      <c r="L180" s="41"/>
      <c r="M180" s="181" t="s">
        <v>5</v>
      </c>
      <c r="N180" s="182" t="s">
        <v>43</v>
      </c>
      <c r="O180" s="42"/>
      <c r="P180" s="183">
        <f>O180*H180</f>
        <v>0</v>
      </c>
      <c r="Q180" s="183">
        <v>0</v>
      </c>
      <c r="R180" s="183">
        <f>Q180*H180</f>
        <v>0</v>
      </c>
      <c r="S180" s="183">
        <v>0</v>
      </c>
      <c r="T180" s="184">
        <f>S180*H180</f>
        <v>0</v>
      </c>
      <c r="AR180" s="24" t="s">
        <v>152</v>
      </c>
      <c r="AT180" s="24" t="s">
        <v>147</v>
      </c>
      <c r="AU180" s="24" t="s">
        <v>82</v>
      </c>
      <c r="AY180" s="24" t="s">
        <v>144</v>
      </c>
      <c r="BE180" s="185">
        <f>IF(N180="základní",J180,0)</f>
        <v>0</v>
      </c>
      <c r="BF180" s="185">
        <f>IF(N180="snížená",J180,0)</f>
        <v>0</v>
      </c>
      <c r="BG180" s="185">
        <f>IF(N180="zákl. přenesená",J180,0)</f>
        <v>0</v>
      </c>
      <c r="BH180" s="185">
        <f>IF(N180="sníž. přenesená",J180,0)</f>
        <v>0</v>
      </c>
      <c r="BI180" s="185">
        <f>IF(N180="nulová",J180,0)</f>
        <v>0</v>
      </c>
      <c r="BJ180" s="24" t="s">
        <v>80</v>
      </c>
      <c r="BK180" s="185">
        <f>ROUND(I180*H180,2)</f>
        <v>0</v>
      </c>
      <c r="BL180" s="24" t="s">
        <v>152</v>
      </c>
      <c r="BM180" s="24" t="s">
        <v>1243</v>
      </c>
    </row>
    <row r="181" spans="2:65" s="1" customFormat="1" ht="16.5" customHeight="1">
      <c r="B181" s="173"/>
      <c r="C181" s="213" t="s">
        <v>570</v>
      </c>
      <c r="D181" s="213" t="s">
        <v>212</v>
      </c>
      <c r="E181" s="214" t="s">
        <v>1244</v>
      </c>
      <c r="F181" s="215" t="s">
        <v>1245</v>
      </c>
      <c r="G181" s="216" t="s">
        <v>1055</v>
      </c>
      <c r="H181" s="217">
        <v>25</v>
      </c>
      <c r="I181" s="218"/>
      <c r="J181" s="219">
        <f>ROUND(I181*H181,2)</f>
        <v>0</v>
      </c>
      <c r="K181" s="215" t="s">
        <v>5</v>
      </c>
      <c r="L181" s="220"/>
      <c r="M181" s="221" t="s">
        <v>5</v>
      </c>
      <c r="N181" s="222" t="s">
        <v>43</v>
      </c>
      <c r="O181" s="42"/>
      <c r="P181" s="183">
        <f>O181*H181</f>
        <v>0</v>
      </c>
      <c r="Q181" s="183">
        <v>0</v>
      </c>
      <c r="R181" s="183">
        <f>Q181*H181</f>
        <v>0</v>
      </c>
      <c r="S181" s="183">
        <v>0</v>
      </c>
      <c r="T181" s="184">
        <f>S181*H181</f>
        <v>0</v>
      </c>
      <c r="AR181" s="24" t="s">
        <v>192</v>
      </c>
      <c r="AT181" s="24" t="s">
        <v>212</v>
      </c>
      <c r="AU181" s="24" t="s">
        <v>82</v>
      </c>
      <c r="AY181" s="24" t="s">
        <v>144</v>
      </c>
      <c r="BE181" s="185">
        <f>IF(N181="základní",J181,0)</f>
        <v>0</v>
      </c>
      <c r="BF181" s="185">
        <f>IF(N181="snížená",J181,0)</f>
        <v>0</v>
      </c>
      <c r="BG181" s="185">
        <f>IF(N181="zákl. přenesená",J181,0)</f>
        <v>0</v>
      </c>
      <c r="BH181" s="185">
        <f>IF(N181="sníž. přenesená",J181,0)</f>
        <v>0</v>
      </c>
      <c r="BI181" s="185">
        <f>IF(N181="nulová",J181,0)</f>
        <v>0</v>
      </c>
      <c r="BJ181" s="24" t="s">
        <v>80</v>
      </c>
      <c r="BK181" s="185">
        <f>ROUND(I181*H181,2)</f>
        <v>0</v>
      </c>
      <c r="BL181" s="24" t="s">
        <v>152</v>
      </c>
      <c r="BM181" s="24" t="s">
        <v>1246</v>
      </c>
    </row>
    <row r="182" spans="2:65" s="12" customFormat="1">
      <c r="B182" s="197"/>
      <c r="D182" s="186" t="s">
        <v>156</v>
      </c>
      <c r="E182" s="198" t="s">
        <v>5</v>
      </c>
      <c r="F182" s="199" t="s">
        <v>353</v>
      </c>
      <c r="H182" s="200">
        <v>25</v>
      </c>
      <c r="I182" s="201"/>
      <c r="L182" s="197"/>
      <c r="M182" s="202"/>
      <c r="N182" s="203"/>
      <c r="O182" s="203"/>
      <c r="P182" s="203"/>
      <c r="Q182" s="203"/>
      <c r="R182" s="203"/>
      <c r="S182" s="203"/>
      <c r="T182" s="204"/>
      <c r="AT182" s="198" t="s">
        <v>156</v>
      </c>
      <c r="AU182" s="198" t="s">
        <v>82</v>
      </c>
      <c r="AV182" s="12" t="s">
        <v>82</v>
      </c>
      <c r="AW182" s="12" t="s">
        <v>35</v>
      </c>
      <c r="AX182" s="12" t="s">
        <v>72</v>
      </c>
      <c r="AY182" s="198" t="s">
        <v>144</v>
      </c>
    </row>
    <row r="183" spans="2:65" s="13" customFormat="1">
      <c r="B183" s="205"/>
      <c r="D183" s="186" t="s">
        <v>156</v>
      </c>
      <c r="E183" s="206" t="s">
        <v>5</v>
      </c>
      <c r="F183" s="207" t="s">
        <v>160</v>
      </c>
      <c r="H183" s="208">
        <v>25</v>
      </c>
      <c r="I183" s="209"/>
      <c r="L183" s="205"/>
      <c r="M183" s="210"/>
      <c r="N183" s="211"/>
      <c r="O183" s="211"/>
      <c r="P183" s="211"/>
      <c r="Q183" s="211"/>
      <c r="R183" s="211"/>
      <c r="S183" s="211"/>
      <c r="T183" s="212"/>
      <c r="AT183" s="206" t="s">
        <v>156</v>
      </c>
      <c r="AU183" s="206" t="s">
        <v>82</v>
      </c>
      <c r="AV183" s="13" t="s">
        <v>152</v>
      </c>
      <c r="AW183" s="13" t="s">
        <v>35</v>
      </c>
      <c r="AX183" s="13" t="s">
        <v>80</v>
      </c>
      <c r="AY183" s="206" t="s">
        <v>144</v>
      </c>
    </row>
    <row r="184" spans="2:65" s="1" customFormat="1" ht="16.5" customHeight="1">
      <c r="B184" s="173"/>
      <c r="C184" s="174" t="s">
        <v>575</v>
      </c>
      <c r="D184" s="174" t="s">
        <v>147</v>
      </c>
      <c r="E184" s="175" t="s">
        <v>1247</v>
      </c>
      <c r="F184" s="176" t="s">
        <v>1248</v>
      </c>
      <c r="G184" s="177" t="s">
        <v>163</v>
      </c>
      <c r="H184" s="178">
        <v>3</v>
      </c>
      <c r="I184" s="179"/>
      <c r="J184" s="180">
        <f>ROUND(I184*H184,2)</f>
        <v>0</v>
      </c>
      <c r="K184" s="176" t="s">
        <v>5</v>
      </c>
      <c r="L184" s="41"/>
      <c r="M184" s="181" t="s">
        <v>5</v>
      </c>
      <c r="N184" s="182" t="s">
        <v>43</v>
      </c>
      <c r="O184" s="42"/>
      <c r="P184" s="183">
        <f>O184*H184</f>
        <v>0</v>
      </c>
      <c r="Q184" s="183">
        <v>0</v>
      </c>
      <c r="R184" s="183">
        <f>Q184*H184</f>
        <v>0</v>
      </c>
      <c r="S184" s="183">
        <v>0</v>
      </c>
      <c r="T184" s="184">
        <f>S184*H184</f>
        <v>0</v>
      </c>
      <c r="AR184" s="24" t="s">
        <v>152</v>
      </c>
      <c r="AT184" s="24" t="s">
        <v>147</v>
      </c>
      <c r="AU184" s="24" t="s">
        <v>82</v>
      </c>
      <c r="AY184" s="24" t="s">
        <v>144</v>
      </c>
      <c r="BE184" s="185">
        <f>IF(N184="základní",J184,0)</f>
        <v>0</v>
      </c>
      <c r="BF184" s="185">
        <f>IF(N184="snížená",J184,0)</f>
        <v>0</v>
      </c>
      <c r="BG184" s="185">
        <f>IF(N184="zákl. přenesená",J184,0)</f>
        <v>0</v>
      </c>
      <c r="BH184" s="185">
        <f>IF(N184="sníž. přenesená",J184,0)</f>
        <v>0</v>
      </c>
      <c r="BI184" s="185">
        <f>IF(N184="nulová",J184,0)</f>
        <v>0</v>
      </c>
      <c r="BJ184" s="24" t="s">
        <v>80</v>
      </c>
      <c r="BK184" s="185">
        <f>ROUND(I184*H184,2)</f>
        <v>0</v>
      </c>
      <c r="BL184" s="24" t="s">
        <v>152</v>
      </c>
      <c r="BM184" s="24" t="s">
        <v>1249</v>
      </c>
    </row>
    <row r="185" spans="2:65" s="12" customFormat="1">
      <c r="B185" s="197"/>
      <c r="D185" s="186" t="s">
        <v>156</v>
      </c>
      <c r="E185" s="198" t="s">
        <v>5</v>
      </c>
      <c r="F185" s="199" t="s">
        <v>1250</v>
      </c>
      <c r="H185" s="200">
        <v>3</v>
      </c>
      <c r="I185" s="201"/>
      <c r="L185" s="197"/>
      <c r="M185" s="202"/>
      <c r="N185" s="203"/>
      <c r="O185" s="203"/>
      <c r="P185" s="203"/>
      <c r="Q185" s="203"/>
      <c r="R185" s="203"/>
      <c r="S185" s="203"/>
      <c r="T185" s="204"/>
      <c r="AT185" s="198" t="s">
        <v>156</v>
      </c>
      <c r="AU185" s="198" t="s">
        <v>82</v>
      </c>
      <c r="AV185" s="12" t="s">
        <v>82</v>
      </c>
      <c r="AW185" s="12" t="s">
        <v>35</v>
      </c>
      <c r="AX185" s="12" t="s">
        <v>72</v>
      </c>
      <c r="AY185" s="198" t="s">
        <v>144</v>
      </c>
    </row>
    <row r="186" spans="2:65" s="13" customFormat="1">
      <c r="B186" s="205"/>
      <c r="D186" s="186" t="s">
        <v>156</v>
      </c>
      <c r="E186" s="206" t="s">
        <v>5</v>
      </c>
      <c r="F186" s="207" t="s">
        <v>160</v>
      </c>
      <c r="H186" s="208">
        <v>3</v>
      </c>
      <c r="I186" s="209"/>
      <c r="L186" s="205"/>
      <c r="M186" s="210"/>
      <c r="N186" s="211"/>
      <c r="O186" s="211"/>
      <c r="P186" s="211"/>
      <c r="Q186" s="211"/>
      <c r="R186" s="211"/>
      <c r="S186" s="211"/>
      <c r="T186" s="212"/>
      <c r="AT186" s="206" t="s">
        <v>156</v>
      </c>
      <c r="AU186" s="206" t="s">
        <v>82</v>
      </c>
      <c r="AV186" s="13" t="s">
        <v>152</v>
      </c>
      <c r="AW186" s="13" t="s">
        <v>35</v>
      </c>
      <c r="AX186" s="13" t="s">
        <v>80</v>
      </c>
      <c r="AY186" s="206" t="s">
        <v>144</v>
      </c>
    </row>
    <row r="187" spans="2:65" s="1" customFormat="1" ht="25.5" customHeight="1">
      <c r="B187" s="173"/>
      <c r="C187" s="174" t="s">
        <v>581</v>
      </c>
      <c r="D187" s="174" t="s">
        <v>147</v>
      </c>
      <c r="E187" s="175" t="s">
        <v>1251</v>
      </c>
      <c r="F187" s="176" t="s">
        <v>1252</v>
      </c>
      <c r="G187" s="177" t="s">
        <v>163</v>
      </c>
      <c r="H187" s="178">
        <v>5</v>
      </c>
      <c r="I187" s="179"/>
      <c r="J187" s="180">
        <f>ROUND(I187*H187,2)</f>
        <v>0</v>
      </c>
      <c r="K187" s="176" t="s">
        <v>5</v>
      </c>
      <c r="L187" s="41"/>
      <c r="M187" s="181" t="s">
        <v>5</v>
      </c>
      <c r="N187" s="182" t="s">
        <v>43</v>
      </c>
      <c r="O187" s="42"/>
      <c r="P187" s="183">
        <f>O187*H187</f>
        <v>0</v>
      </c>
      <c r="Q187" s="183">
        <v>0</v>
      </c>
      <c r="R187" s="183">
        <f>Q187*H187</f>
        <v>0</v>
      </c>
      <c r="S187" s="183">
        <v>0</v>
      </c>
      <c r="T187" s="184">
        <f>S187*H187</f>
        <v>0</v>
      </c>
      <c r="AR187" s="24" t="s">
        <v>152</v>
      </c>
      <c r="AT187" s="24" t="s">
        <v>147</v>
      </c>
      <c r="AU187" s="24" t="s">
        <v>82</v>
      </c>
      <c r="AY187" s="24" t="s">
        <v>144</v>
      </c>
      <c r="BE187" s="185">
        <f>IF(N187="základní",J187,0)</f>
        <v>0</v>
      </c>
      <c r="BF187" s="185">
        <f>IF(N187="snížená",J187,0)</f>
        <v>0</v>
      </c>
      <c r="BG187" s="185">
        <f>IF(N187="zákl. přenesená",J187,0)</f>
        <v>0</v>
      </c>
      <c r="BH187" s="185">
        <f>IF(N187="sníž. přenesená",J187,0)</f>
        <v>0</v>
      </c>
      <c r="BI187" s="185">
        <f>IF(N187="nulová",J187,0)</f>
        <v>0</v>
      </c>
      <c r="BJ187" s="24" t="s">
        <v>80</v>
      </c>
      <c r="BK187" s="185">
        <f>ROUND(I187*H187,2)</f>
        <v>0</v>
      </c>
      <c r="BL187" s="24" t="s">
        <v>152</v>
      </c>
      <c r="BM187" s="24" t="s">
        <v>1253</v>
      </c>
    </row>
    <row r="188" spans="2:65" s="12" customFormat="1">
      <c r="B188" s="197"/>
      <c r="D188" s="186" t="s">
        <v>156</v>
      </c>
      <c r="E188" s="198" t="s">
        <v>5</v>
      </c>
      <c r="F188" s="199" t="s">
        <v>175</v>
      </c>
      <c r="H188" s="200">
        <v>5</v>
      </c>
      <c r="I188" s="201"/>
      <c r="L188" s="197"/>
      <c r="M188" s="202"/>
      <c r="N188" s="203"/>
      <c r="O188" s="203"/>
      <c r="P188" s="203"/>
      <c r="Q188" s="203"/>
      <c r="R188" s="203"/>
      <c r="S188" s="203"/>
      <c r="T188" s="204"/>
      <c r="AT188" s="198" t="s">
        <v>156</v>
      </c>
      <c r="AU188" s="198" t="s">
        <v>82</v>
      </c>
      <c r="AV188" s="12" t="s">
        <v>82</v>
      </c>
      <c r="AW188" s="12" t="s">
        <v>35</v>
      </c>
      <c r="AX188" s="12" t="s">
        <v>72</v>
      </c>
      <c r="AY188" s="198" t="s">
        <v>144</v>
      </c>
    </row>
    <row r="189" spans="2:65" s="13" customFormat="1">
      <c r="B189" s="205"/>
      <c r="D189" s="186" t="s">
        <v>156</v>
      </c>
      <c r="E189" s="206" t="s">
        <v>5</v>
      </c>
      <c r="F189" s="207" t="s">
        <v>160</v>
      </c>
      <c r="H189" s="208">
        <v>5</v>
      </c>
      <c r="I189" s="209"/>
      <c r="L189" s="205"/>
      <c r="M189" s="210"/>
      <c r="N189" s="211"/>
      <c r="O189" s="211"/>
      <c r="P189" s="211"/>
      <c r="Q189" s="211"/>
      <c r="R189" s="211"/>
      <c r="S189" s="211"/>
      <c r="T189" s="212"/>
      <c r="AT189" s="206" t="s">
        <v>156</v>
      </c>
      <c r="AU189" s="206" t="s">
        <v>82</v>
      </c>
      <c r="AV189" s="13" t="s">
        <v>152</v>
      </c>
      <c r="AW189" s="13" t="s">
        <v>35</v>
      </c>
      <c r="AX189" s="13" t="s">
        <v>80</v>
      </c>
      <c r="AY189" s="206" t="s">
        <v>144</v>
      </c>
    </row>
    <row r="190" spans="2:65" s="1" customFormat="1" ht="25.5" customHeight="1">
      <c r="B190" s="173"/>
      <c r="C190" s="174" t="s">
        <v>587</v>
      </c>
      <c r="D190" s="174" t="s">
        <v>147</v>
      </c>
      <c r="E190" s="175" t="s">
        <v>1254</v>
      </c>
      <c r="F190" s="176" t="s">
        <v>1255</v>
      </c>
      <c r="G190" s="177" t="s">
        <v>212</v>
      </c>
      <c r="H190" s="178">
        <v>160</v>
      </c>
      <c r="I190" s="179"/>
      <c r="J190" s="180">
        <f>ROUND(I190*H190,2)</f>
        <v>0</v>
      </c>
      <c r="K190" s="176" t="s">
        <v>5</v>
      </c>
      <c r="L190" s="41"/>
      <c r="M190" s="181" t="s">
        <v>5</v>
      </c>
      <c r="N190" s="182" t="s">
        <v>43</v>
      </c>
      <c r="O190" s="42"/>
      <c r="P190" s="183">
        <f>O190*H190</f>
        <v>0</v>
      </c>
      <c r="Q190" s="183">
        <v>0</v>
      </c>
      <c r="R190" s="183">
        <f>Q190*H190</f>
        <v>0</v>
      </c>
      <c r="S190" s="183">
        <v>0</v>
      </c>
      <c r="T190" s="184">
        <f>S190*H190</f>
        <v>0</v>
      </c>
      <c r="AR190" s="24" t="s">
        <v>152</v>
      </c>
      <c r="AT190" s="24" t="s">
        <v>147</v>
      </c>
      <c r="AU190" s="24" t="s">
        <v>82</v>
      </c>
      <c r="AY190" s="24" t="s">
        <v>144</v>
      </c>
      <c r="BE190" s="185">
        <f>IF(N190="základní",J190,0)</f>
        <v>0</v>
      </c>
      <c r="BF190" s="185">
        <f>IF(N190="snížená",J190,0)</f>
        <v>0</v>
      </c>
      <c r="BG190" s="185">
        <f>IF(N190="zákl. přenesená",J190,0)</f>
        <v>0</v>
      </c>
      <c r="BH190" s="185">
        <f>IF(N190="sníž. přenesená",J190,0)</f>
        <v>0</v>
      </c>
      <c r="BI190" s="185">
        <f>IF(N190="nulová",J190,0)</f>
        <v>0</v>
      </c>
      <c r="BJ190" s="24" t="s">
        <v>80</v>
      </c>
      <c r="BK190" s="185">
        <f>ROUND(I190*H190,2)</f>
        <v>0</v>
      </c>
      <c r="BL190" s="24" t="s">
        <v>152</v>
      </c>
      <c r="BM190" s="24" t="s">
        <v>1256</v>
      </c>
    </row>
    <row r="191" spans="2:65" s="1" customFormat="1" ht="16.5" customHeight="1">
      <c r="B191" s="173"/>
      <c r="C191" s="213" t="s">
        <v>592</v>
      </c>
      <c r="D191" s="213" t="s">
        <v>212</v>
      </c>
      <c r="E191" s="214" t="s">
        <v>1257</v>
      </c>
      <c r="F191" s="215" t="s">
        <v>1258</v>
      </c>
      <c r="G191" s="216" t="s">
        <v>1055</v>
      </c>
      <c r="H191" s="217">
        <v>70</v>
      </c>
      <c r="I191" s="218"/>
      <c r="J191" s="219">
        <f>ROUND(I191*H191,2)</f>
        <v>0</v>
      </c>
      <c r="K191" s="215" t="s">
        <v>5</v>
      </c>
      <c r="L191" s="220"/>
      <c r="M191" s="221" t="s">
        <v>5</v>
      </c>
      <c r="N191" s="222" t="s">
        <v>43</v>
      </c>
      <c r="O191" s="42"/>
      <c r="P191" s="183">
        <f>O191*H191</f>
        <v>0</v>
      </c>
      <c r="Q191" s="183">
        <v>1.1E-4</v>
      </c>
      <c r="R191" s="183">
        <f>Q191*H191</f>
        <v>7.7000000000000002E-3</v>
      </c>
      <c r="S191" s="183">
        <v>0</v>
      </c>
      <c r="T191" s="184">
        <f>S191*H191</f>
        <v>0</v>
      </c>
      <c r="AR191" s="24" t="s">
        <v>192</v>
      </c>
      <c r="AT191" s="24" t="s">
        <v>212</v>
      </c>
      <c r="AU191" s="24" t="s">
        <v>82</v>
      </c>
      <c r="AY191" s="24" t="s">
        <v>144</v>
      </c>
      <c r="BE191" s="185">
        <f>IF(N191="základní",J191,0)</f>
        <v>0</v>
      </c>
      <c r="BF191" s="185">
        <f>IF(N191="snížená",J191,0)</f>
        <v>0</v>
      </c>
      <c r="BG191" s="185">
        <f>IF(N191="zákl. přenesená",J191,0)</f>
        <v>0</v>
      </c>
      <c r="BH191" s="185">
        <f>IF(N191="sníž. přenesená",J191,0)</f>
        <v>0</v>
      </c>
      <c r="BI191" s="185">
        <f>IF(N191="nulová",J191,0)</f>
        <v>0</v>
      </c>
      <c r="BJ191" s="24" t="s">
        <v>80</v>
      </c>
      <c r="BK191" s="185">
        <f>ROUND(I191*H191,2)</f>
        <v>0</v>
      </c>
      <c r="BL191" s="24" t="s">
        <v>152</v>
      </c>
      <c r="BM191" s="24" t="s">
        <v>1259</v>
      </c>
    </row>
    <row r="192" spans="2:65" s="1" customFormat="1" ht="16.5" customHeight="1">
      <c r="B192" s="173"/>
      <c r="C192" s="213" t="s">
        <v>597</v>
      </c>
      <c r="D192" s="213" t="s">
        <v>212</v>
      </c>
      <c r="E192" s="214" t="s">
        <v>1260</v>
      </c>
      <c r="F192" s="215" t="s">
        <v>1261</v>
      </c>
      <c r="G192" s="216" t="s">
        <v>1262</v>
      </c>
      <c r="H192" s="217">
        <v>69.412000000000006</v>
      </c>
      <c r="I192" s="218"/>
      <c r="J192" s="219">
        <f>ROUND(I192*H192,2)</f>
        <v>0</v>
      </c>
      <c r="K192" s="215" t="s">
        <v>5</v>
      </c>
      <c r="L192" s="220"/>
      <c r="M192" s="221" t="s">
        <v>5</v>
      </c>
      <c r="N192" s="222" t="s">
        <v>43</v>
      </c>
      <c r="O192" s="42"/>
      <c r="P192" s="183">
        <f>O192*H192</f>
        <v>0</v>
      </c>
      <c r="Q192" s="183">
        <v>1E-3</v>
      </c>
      <c r="R192" s="183">
        <f>Q192*H192</f>
        <v>6.9412000000000001E-2</v>
      </c>
      <c r="S192" s="183">
        <v>0</v>
      </c>
      <c r="T192" s="184">
        <f>S192*H192</f>
        <v>0</v>
      </c>
      <c r="AR192" s="24" t="s">
        <v>192</v>
      </c>
      <c r="AT192" s="24" t="s">
        <v>212</v>
      </c>
      <c r="AU192" s="24" t="s">
        <v>82</v>
      </c>
      <c r="AY192" s="24" t="s">
        <v>144</v>
      </c>
      <c r="BE192" s="185">
        <f>IF(N192="základní",J192,0)</f>
        <v>0</v>
      </c>
      <c r="BF192" s="185">
        <f>IF(N192="snížená",J192,0)</f>
        <v>0</v>
      </c>
      <c r="BG192" s="185">
        <f>IF(N192="zákl. přenesená",J192,0)</f>
        <v>0</v>
      </c>
      <c r="BH192" s="185">
        <f>IF(N192="sníž. přenesená",J192,0)</f>
        <v>0</v>
      </c>
      <c r="BI192" s="185">
        <f>IF(N192="nulová",J192,0)</f>
        <v>0</v>
      </c>
      <c r="BJ192" s="24" t="s">
        <v>80</v>
      </c>
      <c r="BK192" s="185">
        <f>ROUND(I192*H192,2)</f>
        <v>0</v>
      </c>
      <c r="BL192" s="24" t="s">
        <v>152</v>
      </c>
      <c r="BM192" s="24" t="s">
        <v>1263</v>
      </c>
    </row>
    <row r="193" spans="2:65" s="1" customFormat="1" ht="27">
      <c r="B193" s="41"/>
      <c r="D193" s="186" t="s">
        <v>286</v>
      </c>
      <c r="F193" s="187" t="s">
        <v>1264</v>
      </c>
      <c r="I193" s="188"/>
      <c r="L193" s="41"/>
      <c r="M193" s="189"/>
      <c r="N193" s="42"/>
      <c r="O193" s="42"/>
      <c r="P193" s="42"/>
      <c r="Q193" s="42"/>
      <c r="R193" s="42"/>
      <c r="S193" s="42"/>
      <c r="T193" s="70"/>
      <c r="AT193" s="24" t="s">
        <v>286</v>
      </c>
      <c r="AU193" s="24" t="s">
        <v>82</v>
      </c>
    </row>
    <row r="194" spans="2:65" s="12" customFormat="1">
      <c r="B194" s="197"/>
      <c r="D194" s="186" t="s">
        <v>156</v>
      </c>
      <c r="E194" s="198" t="s">
        <v>1265</v>
      </c>
      <c r="F194" s="199" t="s">
        <v>1266</v>
      </c>
      <c r="H194" s="200">
        <v>69.412000000000006</v>
      </c>
      <c r="I194" s="201"/>
      <c r="L194" s="197"/>
      <c r="M194" s="202"/>
      <c r="N194" s="203"/>
      <c r="O194" s="203"/>
      <c r="P194" s="203"/>
      <c r="Q194" s="203"/>
      <c r="R194" s="203"/>
      <c r="S194" s="203"/>
      <c r="T194" s="204"/>
      <c r="AT194" s="198" t="s">
        <v>156</v>
      </c>
      <c r="AU194" s="198" t="s">
        <v>82</v>
      </c>
      <c r="AV194" s="12" t="s">
        <v>82</v>
      </c>
      <c r="AW194" s="12" t="s">
        <v>35</v>
      </c>
      <c r="AX194" s="12" t="s">
        <v>72</v>
      </c>
      <c r="AY194" s="198" t="s">
        <v>144</v>
      </c>
    </row>
    <row r="195" spans="2:65" s="12" customFormat="1">
      <c r="B195" s="197"/>
      <c r="D195" s="186" t="s">
        <v>156</v>
      </c>
      <c r="E195" s="198" t="s">
        <v>1267</v>
      </c>
      <c r="F195" s="199" t="s">
        <v>1268</v>
      </c>
      <c r="H195" s="200">
        <v>69.412000000000006</v>
      </c>
      <c r="I195" s="201"/>
      <c r="L195" s="197"/>
      <c r="M195" s="202"/>
      <c r="N195" s="203"/>
      <c r="O195" s="203"/>
      <c r="P195" s="203"/>
      <c r="Q195" s="203"/>
      <c r="R195" s="203"/>
      <c r="S195" s="203"/>
      <c r="T195" s="204"/>
      <c r="AT195" s="198" t="s">
        <v>156</v>
      </c>
      <c r="AU195" s="198" t="s">
        <v>82</v>
      </c>
      <c r="AV195" s="12" t="s">
        <v>82</v>
      </c>
      <c r="AW195" s="12" t="s">
        <v>35</v>
      </c>
      <c r="AX195" s="12" t="s">
        <v>80</v>
      </c>
      <c r="AY195" s="198" t="s">
        <v>144</v>
      </c>
    </row>
    <row r="196" spans="2:65" s="1" customFormat="1" ht="25.5" customHeight="1">
      <c r="B196" s="173"/>
      <c r="C196" s="174" t="s">
        <v>603</v>
      </c>
      <c r="D196" s="174" t="s">
        <v>147</v>
      </c>
      <c r="E196" s="175" t="s">
        <v>1269</v>
      </c>
      <c r="F196" s="176" t="s">
        <v>1270</v>
      </c>
      <c r="G196" s="177" t="s">
        <v>1055</v>
      </c>
      <c r="H196" s="178">
        <v>4</v>
      </c>
      <c r="I196" s="179"/>
      <c r="J196" s="180">
        <f t="shared" ref="J196:J205" si="30">ROUND(I196*H196,2)</f>
        <v>0</v>
      </c>
      <c r="K196" s="176" t="s">
        <v>5</v>
      </c>
      <c r="L196" s="41"/>
      <c r="M196" s="181" t="s">
        <v>5</v>
      </c>
      <c r="N196" s="182" t="s">
        <v>43</v>
      </c>
      <c r="O196" s="42"/>
      <c r="P196" s="183">
        <f t="shared" ref="P196:P205" si="31">O196*H196</f>
        <v>0</v>
      </c>
      <c r="Q196" s="183">
        <v>0</v>
      </c>
      <c r="R196" s="183">
        <f t="shared" ref="R196:R205" si="32">Q196*H196</f>
        <v>0</v>
      </c>
      <c r="S196" s="183">
        <v>0</v>
      </c>
      <c r="T196" s="184">
        <f t="shared" ref="T196:T205" si="33">S196*H196</f>
        <v>0</v>
      </c>
      <c r="AR196" s="24" t="s">
        <v>152</v>
      </c>
      <c r="AT196" s="24" t="s">
        <v>147</v>
      </c>
      <c r="AU196" s="24" t="s">
        <v>82</v>
      </c>
      <c r="AY196" s="24" t="s">
        <v>144</v>
      </c>
      <c r="BE196" s="185">
        <f t="shared" ref="BE196:BE205" si="34">IF(N196="základní",J196,0)</f>
        <v>0</v>
      </c>
      <c r="BF196" s="185">
        <f t="shared" ref="BF196:BF205" si="35">IF(N196="snížená",J196,0)</f>
        <v>0</v>
      </c>
      <c r="BG196" s="185">
        <f t="shared" ref="BG196:BG205" si="36">IF(N196="zákl. přenesená",J196,0)</f>
        <v>0</v>
      </c>
      <c r="BH196" s="185">
        <f t="shared" ref="BH196:BH205" si="37">IF(N196="sníž. přenesená",J196,0)</f>
        <v>0</v>
      </c>
      <c r="BI196" s="185">
        <f t="shared" ref="BI196:BI205" si="38">IF(N196="nulová",J196,0)</f>
        <v>0</v>
      </c>
      <c r="BJ196" s="24" t="s">
        <v>80</v>
      </c>
      <c r="BK196" s="185">
        <f t="shared" ref="BK196:BK205" si="39">ROUND(I196*H196,2)</f>
        <v>0</v>
      </c>
      <c r="BL196" s="24" t="s">
        <v>152</v>
      </c>
      <c r="BM196" s="24" t="s">
        <v>1271</v>
      </c>
    </row>
    <row r="197" spans="2:65" s="1" customFormat="1" ht="16.5" customHeight="1">
      <c r="B197" s="173"/>
      <c r="C197" s="174" t="s">
        <v>609</v>
      </c>
      <c r="D197" s="174" t="s">
        <v>147</v>
      </c>
      <c r="E197" s="175" t="s">
        <v>1272</v>
      </c>
      <c r="F197" s="176" t="s">
        <v>1273</v>
      </c>
      <c r="G197" s="177" t="s">
        <v>1055</v>
      </c>
      <c r="H197" s="178">
        <v>4</v>
      </c>
      <c r="I197" s="179"/>
      <c r="J197" s="180">
        <f t="shared" si="30"/>
        <v>0</v>
      </c>
      <c r="K197" s="176" t="s">
        <v>5</v>
      </c>
      <c r="L197" s="41"/>
      <c r="M197" s="181" t="s">
        <v>5</v>
      </c>
      <c r="N197" s="182" t="s">
        <v>43</v>
      </c>
      <c r="O197" s="42"/>
      <c r="P197" s="183">
        <f t="shared" si="31"/>
        <v>0</v>
      </c>
      <c r="Q197" s="183">
        <v>0</v>
      </c>
      <c r="R197" s="183">
        <f t="shared" si="32"/>
        <v>0</v>
      </c>
      <c r="S197" s="183">
        <v>0</v>
      </c>
      <c r="T197" s="184">
        <f t="shared" si="33"/>
        <v>0</v>
      </c>
      <c r="AR197" s="24" t="s">
        <v>152</v>
      </c>
      <c r="AT197" s="24" t="s">
        <v>147</v>
      </c>
      <c r="AU197" s="24" t="s">
        <v>82</v>
      </c>
      <c r="AY197" s="24" t="s">
        <v>144</v>
      </c>
      <c r="BE197" s="185">
        <f t="shared" si="34"/>
        <v>0</v>
      </c>
      <c r="BF197" s="185">
        <f t="shared" si="35"/>
        <v>0</v>
      </c>
      <c r="BG197" s="185">
        <f t="shared" si="36"/>
        <v>0</v>
      </c>
      <c r="BH197" s="185">
        <f t="shared" si="37"/>
        <v>0</v>
      </c>
      <c r="BI197" s="185">
        <f t="shared" si="38"/>
        <v>0</v>
      </c>
      <c r="BJ197" s="24" t="s">
        <v>80</v>
      </c>
      <c r="BK197" s="185">
        <f t="shared" si="39"/>
        <v>0</v>
      </c>
      <c r="BL197" s="24" t="s">
        <v>152</v>
      </c>
      <c r="BM197" s="24" t="s">
        <v>1274</v>
      </c>
    </row>
    <row r="198" spans="2:65" s="1" customFormat="1" ht="16.5" customHeight="1">
      <c r="B198" s="173"/>
      <c r="C198" s="213" t="s">
        <v>470</v>
      </c>
      <c r="D198" s="213" t="s">
        <v>212</v>
      </c>
      <c r="E198" s="214" t="s">
        <v>1275</v>
      </c>
      <c r="F198" s="215" t="s">
        <v>1276</v>
      </c>
      <c r="G198" s="216" t="s">
        <v>1055</v>
      </c>
      <c r="H198" s="217">
        <v>4</v>
      </c>
      <c r="I198" s="218"/>
      <c r="J198" s="219">
        <f t="shared" si="30"/>
        <v>0</v>
      </c>
      <c r="K198" s="215" t="s">
        <v>5</v>
      </c>
      <c r="L198" s="220"/>
      <c r="M198" s="221" t="s">
        <v>5</v>
      </c>
      <c r="N198" s="222" t="s">
        <v>43</v>
      </c>
      <c r="O198" s="42"/>
      <c r="P198" s="183">
        <f t="shared" si="31"/>
        <v>0</v>
      </c>
      <c r="Q198" s="183">
        <v>1.1000000000000001E-3</v>
      </c>
      <c r="R198" s="183">
        <f t="shared" si="32"/>
        <v>4.4000000000000003E-3</v>
      </c>
      <c r="S198" s="183">
        <v>0</v>
      </c>
      <c r="T198" s="184">
        <f t="shared" si="33"/>
        <v>0</v>
      </c>
      <c r="AR198" s="24" t="s">
        <v>192</v>
      </c>
      <c r="AT198" s="24" t="s">
        <v>212</v>
      </c>
      <c r="AU198" s="24" t="s">
        <v>82</v>
      </c>
      <c r="AY198" s="24" t="s">
        <v>144</v>
      </c>
      <c r="BE198" s="185">
        <f t="shared" si="34"/>
        <v>0</v>
      </c>
      <c r="BF198" s="185">
        <f t="shared" si="35"/>
        <v>0</v>
      </c>
      <c r="BG198" s="185">
        <f t="shared" si="36"/>
        <v>0</v>
      </c>
      <c r="BH198" s="185">
        <f t="shared" si="37"/>
        <v>0</v>
      </c>
      <c r="BI198" s="185">
        <f t="shared" si="38"/>
        <v>0</v>
      </c>
      <c r="BJ198" s="24" t="s">
        <v>80</v>
      </c>
      <c r="BK198" s="185">
        <f t="shared" si="39"/>
        <v>0</v>
      </c>
      <c r="BL198" s="24" t="s">
        <v>152</v>
      </c>
      <c r="BM198" s="24" t="s">
        <v>1277</v>
      </c>
    </row>
    <row r="199" spans="2:65" s="1" customFormat="1" ht="16.5" customHeight="1">
      <c r="B199" s="173"/>
      <c r="C199" s="213" t="s">
        <v>619</v>
      </c>
      <c r="D199" s="213" t="s">
        <v>212</v>
      </c>
      <c r="E199" s="214" t="s">
        <v>1278</v>
      </c>
      <c r="F199" s="215" t="s">
        <v>1279</v>
      </c>
      <c r="G199" s="216" t="s">
        <v>1055</v>
      </c>
      <c r="H199" s="217">
        <v>4</v>
      </c>
      <c r="I199" s="218"/>
      <c r="J199" s="219">
        <f t="shared" si="30"/>
        <v>0</v>
      </c>
      <c r="K199" s="215" t="s">
        <v>5</v>
      </c>
      <c r="L199" s="220"/>
      <c r="M199" s="221" t="s">
        <v>5</v>
      </c>
      <c r="N199" s="222" t="s">
        <v>43</v>
      </c>
      <c r="O199" s="42"/>
      <c r="P199" s="183">
        <f t="shared" si="31"/>
        <v>0</v>
      </c>
      <c r="Q199" s="183">
        <v>0</v>
      </c>
      <c r="R199" s="183">
        <f t="shared" si="32"/>
        <v>0</v>
      </c>
      <c r="S199" s="183">
        <v>0</v>
      </c>
      <c r="T199" s="184">
        <f t="shared" si="33"/>
        <v>0</v>
      </c>
      <c r="AR199" s="24" t="s">
        <v>192</v>
      </c>
      <c r="AT199" s="24" t="s">
        <v>212</v>
      </c>
      <c r="AU199" s="24" t="s">
        <v>82</v>
      </c>
      <c r="AY199" s="24" t="s">
        <v>144</v>
      </c>
      <c r="BE199" s="185">
        <f t="shared" si="34"/>
        <v>0</v>
      </c>
      <c r="BF199" s="185">
        <f t="shared" si="35"/>
        <v>0</v>
      </c>
      <c r="BG199" s="185">
        <f t="shared" si="36"/>
        <v>0</v>
      </c>
      <c r="BH199" s="185">
        <f t="shared" si="37"/>
        <v>0</v>
      </c>
      <c r="BI199" s="185">
        <f t="shared" si="38"/>
        <v>0</v>
      </c>
      <c r="BJ199" s="24" t="s">
        <v>80</v>
      </c>
      <c r="BK199" s="185">
        <f t="shared" si="39"/>
        <v>0</v>
      </c>
      <c r="BL199" s="24" t="s">
        <v>152</v>
      </c>
      <c r="BM199" s="24" t="s">
        <v>1280</v>
      </c>
    </row>
    <row r="200" spans="2:65" s="1" customFormat="1" ht="38.25" customHeight="1">
      <c r="B200" s="173"/>
      <c r="C200" s="174" t="s">
        <v>626</v>
      </c>
      <c r="D200" s="174" t="s">
        <v>147</v>
      </c>
      <c r="E200" s="175" t="s">
        <v>1281</v>
      </c>
      <c r="F200" s="176" t="s">
        <v>1282</v>
      </c>
      <c r="G200" s="177" t="s">
        <v>1055</v>
      </c>
      <c r="H200" s="178">
        <v>1</v>
      </c>
      <c r="I200" s="179"/>
      <c r="J200" s="180">
        <f t="shared" si="30"/>
        <v>0</v>
      </c>
      <c r="K200" s="176" t="s">
        <v>5</v>
      </c>
      <c r="L200" s="41"/>
      <c r="M200" s="181" t="s">
        <v>5</v>
      </c>
      <c r="N200" s="182" t="s">
        <v>43</v>
      </c>
      <c r="O200" s="42"/>
      <c r="P200" s="183">
        <f t="shared" si="31"/>
        <v>0</v>
      </c>
      <c r="Q200" s="183">
        <v>0</v>
      </c>
      <c r="R200" s="183">
        <f t="shared" si="32"/>
        <v>0</v>
      </c>
      <c r="S200" s="183">
        <v>0</v>
      </c>
      <c r="T200" s="184">
        <f t="shared" si="33"/>
        <v>0</v>
      </c>
      <c r="AR200" s="24" t="s">
        <v>152</v>
      </c>
      <c r="AT200" s="24" t="s">
        <v>147</v>
      </c>
      <c r="AU200" s="24" t="s">
        <v>82</v>
      </c>
      <c r="AY200" s="24" t="s">
        <v>144</v>
      </c>
      <c r="BE200" s="185">
        <f t="shared" si="34"/>
        <v>0</v>
      </c>
      <c r="BF200" s="185">
        <f t="shared" si="35"/>
        <v>0</v>
      </c>
      <c r="BG200" s="185">
        <f t="shared" si="36"/>
        <v>0</v>
      </c>
      <c r="BH200" s="185">
        <f t="shared" si="37"/>
        <v>0</v>
      </c>
      <c r="BI200" s="185">
        <f t="shared" si="38"/>
        <v>0</v>
      </c>
      <c r="BJ200" s="24" t="s">
        <v>80</v>
      </c>
      <c r="BK200" s="185">
        <f t="shared" si="39"/>
        <v>0</v>
      </c>
      <c r="BL200" s="24" t="s">
        <v>152</v>
      </c>
      <c r="BM200" s="24" t="s">
        <v>1283</v>
      </c>
    </row>
    <row r="201" spans="2:65" s="1" customFormat="1" ht="25.5" customHeight="1">
      <c r="B201" s="173"/>
      <c r="C201" s="174" t="s">
        <v>634</v>
      </c>
      <c r="D201" s="174" t="s">
        <v>147</v>
      </c>
      <c r="E201" s="175" t="s">
        <v>1284</v>
      </c>
      <c r="F201" s="176" t="s">
        <v>1285</v>
      </c>
      <c r="G201" s="177" t="s">
        <v>1055</v>
      </c>
      <c r="H201" s="178">
        <v>1</v>
      </c>
      <c r="I201" s="179"/>
      <c r="J201" s="180">
        <f t="shared" si="30"/>
        <v>0</v>
      </c>
      <c r="K201" s="176" t="s">
        <v>5</v>
      </c>
      <c r="L201" s="41"/>
      <c r="M201" s="181" t="s">
        <v>5</v>
      </c>
      <c r="N201" s="182" t="s">
        <v>43</v>
      </c>
      <c r="O201" s="42"/>
      <c r="P201" s="183">
        <f t="shared" si="31"/>
        <v>0</v>
      </c>
      <c r="Q201" s="183">
        <v>0</v>
      </c>
      <c r="R201" s="183">
        <f t="shared" si="32"/>
        <v>0</v>
      </c>
      <c r="S201" s="183">
        <v>0</v>
      </c>
      <c r="T201" s="184">
        <f t="shared" si="33"/>
        <v>0</v>
      </c>
      <c r="AR201" s="24" t="s">
        <v>152</v>
      </c>
      <c r="AT201" s="24" t="s">
        <v>147</v>
      </c>
      <c r="AU201" s="24" t="s">
        <v>82</v>
      </c>
      <c r="AY201" s="24" t="s">
        <v>144</v>
      </c>
      <c r="BE201" s="185">
        <f t="shared" si="34"/>
        <v>0</v>
      </c>
      <c r="BF201" s="185">
        <f t="shared" si="35"/>
        <v>0</v>
      </c>
      <c r="BG201" s="185">
        <f t="shared" si="36"/>
        <v>0</v>
      </c>
      <c r="BH201" s="185">
        <f t="shared" si="37"/>
        <v>0</v>
      </c>
      <c r="BI201" s="185">
        <f t="shared" si="38"/>
        <v>0</v>
      </c>
      <c r="BJ201" s="24" t="s">
        <v>80</v>
      </c>
      <c r="BK201" s="185">
        <f t="shared" si="39"/>
        <v>0</v>
      </c>
      <c r="BL201" s="24" t="s">
        <v>152</v>
      </c>
      <c r="BM201" s="24" t="s">
        <v>1286</v>
      </c>
    </row>
    <row r="202" spans="2:65" s="1" customFormat="1" ht="25.5" customHeight="1">
      <c r="B202" s="173"/>
      <c r="C202" s="174" t="s">
        <v>646</v>
      </c>
      <c r="D202" s="174" t="s">
        <v>147</v>
      </c>
      <c r="E202" s="175" t="s">
        <v>1287</v>
      </c>
      <c r="F202" s="176" t="s">
        <v>1288</v>
      </c>
      <c r="G202" s="177" t="s">
        <v>1055</v>
      </c>
      <c r="H202" s="178">
        <v>6</v>
      </c>
      <c r="I202" s="179"/>
      <c r="J202" s="180">
        <f t="shared" si="30"/>
        <v>0</v>
      </c>
      <c r="K202" s="176" t="s">
        <v>5</v>
      </c>
      <c r="L202" s="41"/>
      <c r="M202" s="181" t="s">
        <v>5</v>
      </c>
      <c r="N202" s="182" t="s">
        <v>43</v>
      </c>
      <c r="O202" s="42"/>
      <c r="P202" s="183">
        <f t="shared" si="31"/>
        <v>0</v>
      </c>
      <c r="Q202" s="183">
        <v>0</v>
      </c>
      <c r="R202" s="183">
        <f t="shared" si="32"/>
        <v>0</v>
      </c>
      <c r="S202" s="183">
        <v>0</v>
      </c>
      <c r="T202" s="184">
        <f t="shared" si="33"/>
        <v>0</v>
      </c>
      <c r="AR202" s="24" t="s">
        <v>152</v>
      </c>
      <c r="AT202" s="24" t="s">
        <v>147</v>
      </c>
      <c r="AU202" s="24" t="s">
        <v>82</v>
      </c>
      <c r="AY202" s="24" t="s">
        <v>144</v>
      </c>
      <c r="BE202" s="185">
        <f t="shared" si="34"/>
        <v>0</v>
      </c>
      <c r="BF202" s="185">
        <f t="shared" si="35"/>
        <v>0</v>
      </c>
      <c r="BG202" s="185">
        <f t="shared" si="36"/>
        <v>0</v>
      </c>
      <c r="BH202" s="185">
        <f t="shared" si="37"/>
        <v>0</v>
      </c>
      <c r="BI202" s="185">
        <f t="shared" si="38"/>
        <v>0</v>
      </c>
      <c r="BJ202" s="24" t="s">
        <v>80</v>
      </c>
      <c r="BK202" s="185">
        <f t="shared" si="39"/>
        <v>0</v>
      </c>
      <c r="BL202" s="24" t="s">
        <v>152</v>
      </c>
      <c r="BM202" s="24" t="s">
        <v>1289</v>
      </c>
    </row>
    <row r="203" spans="2:65" s="1" customFormat="1" ht="25.5" customHeight="1">
      <c r="B203" s="173"/>
      <c r="C203" s="174" t="s">
        <v>651</v>
      </c>
      <c r="D203" s="174" t="s">
        <v>147</v>
      </c>
      <c r="E203" s="175" t="s">
        <v>1290</v>
      </c>
      <c r="F203" s="176" t="s">
        <v>1291</v>
      </c>
      <c r="G203" s="177" t="s">
        <v>1055</v>
      </c>
      <c r="H203" s="178">
        <v>3</v>
      </c>
      <c r="I203" s="179"/>
      <c r="J203" s="180">
        <f t="shared" si="30"/>
        <v>0</v>
      </c>
      <c r="K203" s="176" t="s">
        <v>5</v>
      </c>
      <c r="L203" s="41"/>
      <c r="M203" s="181" t="s">
        <v>5</v>
      </c>
      <c r="N203" s="182" t="s">
        <v>43</v>
      </c>
      <c r="O203" s="42"/>
      <c r="P203" s="183">
        <f t="shared" si="31"/>
        <v>0</v>
      </c>
      <c r="Q203" s="183">
        <v>0</v>
      </c>
      <c r="R203" s="183">
        <f t="shared" si="32"/>
        <v>0</v>
      </c>
      <c r="S203" s="183">
        <v>0</v>
      </c>
      <c r="T203" s="184">
        <f t="shared" si="33"/>
        <v>0</v>
      </c>
      <c r="AR203" s="24" t="s">
        <v>152</v>
      </c>
      <c r="AT203" s="24" t="s">
        <v>147</v>
      </c>
      <c r="AU203" s="24" t="s">
        <v>82</v>
      </c>
      <c r="AY203" s="24" t="s">
        <v>144</v>
      </c>
      <c r="BE203" s="185">
        <f t="shared" si="34"/>
        <v>0</v>
      </c>
      <c r="BF203" s="185">
        <f t="shared" si="35"/>
        <v>0</v>
      </c>
      <c r="BG203" s="185">
        <f t="shared" si="36"/>
        <v>0</v>
      </c>
      <c r="BH203" s="185">
        <f t="shared" si="37"/>
        <v>0</v>
      </c>
      <c r="BI203" s="185">
        <f t="shared" si="38"/>
        <v>0</v>
      </c>
      <c r="BJ203" s="24" t="s">
        <v>80</v>
      </c>
      <c r="BK203" s="185">
        <f t="shared" si="39"/>
        <v>0</v>
      </c>
      <c r="BL203" s="24" t="s">
        <v>152</v>
      </c>
      <c r="BM203" s="24" t="s">
        <v>1292</v>
      </c>
    </row>
    <row r="204" spans="2:65" s="1" customFormat="1" ht="16.5" customHeight="1">
      <c r="B204" s="173"/>
      <c r="C204" s="174" t="s">
        <v>657</v>
      </c>
      <c r="D204" s="174" t="s">
        <v>147</v>
      </c>
      <c r="E204" s="175" t="s">
        <v>1293</v>
      </c>
      <c r="F204" s="176" t="s">
        <v>1294</v>
      </c>
      <c r="G204" s="177" t="s">
        <v>1055</v>
      </c>
      <c r="H204" s="178">
        <v>1</v>
      </c>
      <c r="I204" s="179"/>
      <c r="J204" s="180">
        <f t="shared" si="30"/>
        <v>0</v>
      </c>
      <c r="K204" s="176" t="s">
        <v>5</v>
      </c>
      <c r="L204" s="41"/>
      <c r="M204" s="181" t="s">
        <v>5</v>
      </c>
      <c r="N204" s="182" t="s">
        <v>43</v>
      </c>
      <c r="O204" s="42"/>
      <c r="P204" s="183">
        <f t="shared" si="31"/>
        <v>0</v>
      </c>
      <c r="Q204" s="183">
        <v>0</v>
      </c>
      <c r="R204" s="183">
        <f t="shared" si="32"/>
        <v>0</v>
      </c>
      <c r="S204" s="183">
        <v>0</v>
      </c>
      <c r="T204" s="184">
        <f t="shared" si="33"/>
        <v>0</v>
      </c>
      <c r="AR204" s="24" t="s">
        <v>152</v>
      </c>
      <c r="AT204" s="24" t="s">
        <v>147</v>
      </c>
      <c r="AU204" s="24" t="s">
        <v>82</v>
      </c>
      <c r="AY204" s="24" t="s">
        <v>144</v>
      </c>
      <c r="BE204" s="185">
        <f t="shared" si="34"/>
        <v>0</v>
      </c>
      <c r="BF204" s="185">
        <f t="shared" si="35"/>
        <v>0</v>
      </c>
      <c r="BG204" s="185">
        <f t="shared" si="36"/>
        <v>0</v>
      </c>
      <c r="BH204" s="185">
        <f t="shared" si="37"/>
        <v>0</v>
      </c>
      <c r="BI204" s="185">
        <f t="shared" si="38"/>
        <v>0</v>
      </c>
      <c r="BJ204" s="24" t="s">
        <v>80</v>
      </c>
      <c r="BK204" s="185">
        <f t="shared" si="39"/>
        <v>0</v>
      </c>
      <c r="BL204" s="24" t="s">
        <v>152</v>
      </c>
      <c r="BM204" s="24" t="s">
        <v>1295</v>
      </c>
    </row>
    <row r="205" spans="2:65" s="1" customFormat="1" ht="38.25" customHeight="1">
      <c r="B205" s="173"/>
      <c r="C205" s="174" t="s">
        <v>662</v>
      </c>
      <c r="D205" s="174" t="s">
        <v>147</v>
      </c>
      <c r="E205" s="175" t="s">
        <v>1296</v>
      </c>
      <c r="F205" s="176" t="s">
        <v>1297</v>
      </c>
      <c r="G205" s="177" t="s">
        <v>199</v>
      </c>
      <c r="H205" s="178">
        <v>0.45</v>
      </c>
      <c r="I205" s="179"/>
      <c r="J205" s="180">
        <f t="shared" si="30"/>
        <v>0</v>
      </c>
      <c r="K205" s="176" t="s">
        <v>151</v>
      </c>
      <c r="L205" s="41"/>
      <c r="M205" s="181" t="s">
        <v>5</v>
      </c>
      <c r="N205" s="182" t="s">
        <v>43</v>
      </c>
      <c r="O205" s="42"/>
      <c r="P205" s="183">
        <f t="shared" si="31"/>
        <v>0</v>
      </c>
      <c r="Q205" s="183">
        <v>0</v>
      </c>
      <c r="R205" s="183">
        <f t="shared" si="32"/>
        <v>0</v>
      </c>
      <c r="S205" s="183">
        <v>0</v>
      </c>
      <c r="T205" s="184">
        <f t="shared" si="33"/>
        <v>0</v>
      </c>
      <c r="AR205" s="24" t="s">
        <v>278</v>
      </c>
      <c r="AT205" s="24" t="s">
        <v>147</v>
      </c>
      <c r="AU205" s="24" t="s">
        <v>82</v>
      </c>
      <c r="AY205" s="24" t="s">
        <v>144</v>
      </c>
      <c r="BE205" s="185">
        <f t="shared" si="34"/>
        <v>0</v>
      </c>
      <c r="BF205" s="185">
        <f t="shared" si="35"/>
        <v>0</v>
      </c>
      <c r="BG205" s="185">
        <f t="shared" si="36"/>
        <v>0</v>
      </c>
      <c r="BH205" s="185">
        <f t="shared" si="37"/>
        <v>0</v>
      </c>
      <c r="BI205" s="185">
        <f t="shared" si="38"/>
        <v>0</v>
      </c>
      <c r="BJ205" s="24" t="s">
        <v>80</v>
      </c>
      <c r="BK205" s="185">
        <f t="shared" si="39"/>
        <v>0</v>
      </c>
      <c r="BL205" s="24" t="s">
        <v>278</v>
      </c>
      <c r="BM205" s="24" t="s">
        <v>1298</v>
      </c>
    </row>
    <row r="206" spans="2:65" s="1" customFormat="1" ht="121.5">
      <c r="B206" s="41"/>
      <c r="D206" s="186" t="s">
        <v>154</v>
      </c>
      <c r="F206" s="187" t="s">
        <v>574</v>
      </c>
      <c r="I206" s="188"/>
      <c r="L206" s="41"/>
      <c r="M206" s="189"/>
      <c r="N206" s="42"/>
      <c r="O206" s="42"/>
      <c r="P206" s="42"/>
      <c r="Q206" s="42"/>
      <c r="R206" s="42"/>
      <c r="S206" s="42"/>
      <c r="T206" s="70"/>
      <c r="AT206" s="24" t="s">
        <v>154</v>
      </c>
      <c r="AU206" s="24" t="s">
        <v>82</v>
      </c>
    </row>
    <row r="207" spans="2:65" s="10" customFormat="1" ht="37.35" customHeight="1">
      <c r="B207" s="160"/>
      <c r="D207" s="161" t="s">
        <v>71</v>
      </c>
      <c r="E207" s="162" t="s">
        <v>1299</v>
      </c>
      <c r="F207" s="162" t="s">
        <v>1300</v>
      </c>
      <c r="I207" s="163"/>
      <c r="J207" s="164">
        <f>BK207</f>
        <v>0</v>
      </c>
      <c r="L207" s="160"/>
      <c r="M207" s="165"/>
      <c r="N207" s="166"/>
      <c r="O207" s="166"/>
      <c r="P207" s="167">
        <f>SUM(P208:P209)</f>
        <v>0</v>
      </c>
      <c r="Q207" s="166"/>
      <c r="R207" s="167">
        <f>SUM(R208:R209)</f>
        <v>0</v>
      </c>
      <c r="S207" s="166"/>
      <c r="T207" s="168">
        <f>SUM(T208:T209)</f>
        <v>0</v>
      </c>
      <c r="AR207" s="161" t="s">
        <v>152</v>
      </c>
      <c r="AT207" s="169" t="s">
        <v>71</v>
      </c>
      <c r="AU207" s="169" t="s">
        <v>72</v>
      </c>
      <c r="AY207" s="161" t="s">
        <v>144</v>
      </c>
      <c r="BK207" s="170">
        <f>SUM(BK208:BK209)</f>
        <v>0</v>
      </c>
    </row>
    <row r="208" spans="2:65" s="1" customFormat="1" ht="16.5" customHeight="1">
      <c r="B208" s="173"/>
      <c r="C208" s="174" t="s">
        <v>667</v>
      </c>
      <c r="D208" s="174" t="s">
        <v>147</v>
      </c>
      <c r="E208" s="175" t="s">
        <v>1301</v>
      </c>
      <c r="F208" s="176" t="s">
        <v>1302</v>
      </c>
      <c r="G208" s="177" t="s">
        <v>1303</v>
      </c>
      <c r="H208" s="178">
        <v>20</v>
      </c>
      <c r="I208" s="179"/>
      <c r="J208" s="180">
        <f>ROUND(I208*H208,2)</f>
        <v>0</v>
      </c>
      <c r="K208" s="176" t="s">
        <v>151</v>
      </c>
      <c r="L208" s="41"/>
      <c r="M208" s="181" t="s">
        <v>5</v>
      </c>
      <c r="N208" s="182" t="s">
        <v>43</v>
      </c>
      <c r="O208" s="42"/>
      <c r="P208" s="183">
        <f>O208*H208</f>
        <v>0</v>
      </c>
      <c r="Q208" s="183">
        <v>0</v>
      </c>
      <c r="R208" s="183">
        <f>Q208*H208</f>
        <v>0</v>
      </c>
      <c r="S208" s="183">
        <v>0</v>
      </c>
      <c r="T208" s="184">
        <f>S208*H208</f>
        <v>0</v>
      </c>
      <c r="AR208" s="24" t="s">
        <v>1031</v>
      </c>
      <c r="AT208" s="24" t="s">
        <v>147</v>
      </c>
      <c r="AU208" s="24" t="s">
        <v>80</v>
      </c>
      <c r="AY208" s="24" t="s">
        <v>144</v>
      </c>
      <c r="BE208" s="185">
        <f>IF(N208="základní",J208,0)</f>
        <v>0</v>
      </c>
      <c r="BF208" s="185">
        <f>IF(N208="snížená",J208,0)</f>
        <v>0</v>
      </c>
      <c r="BG208" s="185">
        <f>IF(N208="zákl. přenesená",J208,0)</f>
        <v>0</v>
      </c>
      <c r="BH208" s="185">
        <f>IF(N208="sníž. přenesená",J208,0)</f>
        <v>0</v>
      </c>
      <c r="BI208" s="185">
        <f>IF(N208="nulová",J208,0)</f>
        <v>0</v>
      </c>
      <c r="BJ208" s="24" t="s">
        <v>80</v>
      </c>
      <c r="BK208" s="185">
        <f>ROUND(I208*H208,2)</f>
        <v>0</v>
      </c>
      <c r="BL208" s="24" t="s">
        <v>1031</v>
      </c>
      <c r="BM208" s="24" t="s">
        <v>1304</v>
      </c>
    </row>
    <row r="209" spans="2:65" s="1" customFormat="1" ht="25.5" customHeight="1">
      <c r="B209" s="173"/>
      <c r="C209" s="174" t="s">
        <v>672</v>
      </c>
      <c r="D209" s="174" t="s">
        <v>147</v>
      </c>
      <c r="E209" s="175" t="s">
        <v>1305</v>
      </c>
      <c r="F209" s="176" t="s">
        <v>1306</v>
      </c>
      <c r="G209" s="177" t="s">
        <v>1303</v>
      </c>
      <c r="H209" s="178">
        <v>20</v>
      </c>
      <c r="I209" s="179"/>
      <c r="J209" s="180">
        <f>ROUND(I209*H209,2)</f>
        <v>0</v>
      </c>
      <c r="K209" s="176" t="s">
        <v>151</v>
      </c>
      <c r="L209" s="41"/>
      <c r="M209" s="181" t="s">
        <v>5</v>
      </c>
      <c r="N209" s="182" t="s">
        <v>43</v>
      </c>
      <c r="O209" s="42"/>
      <c r="P209" s="183">
        <f>O209*H209</f>
        <v>0</v>
      </c>
      <c r="Q209" s="183">
        <v>0</v>
      </c>
      <c r="R209" s="183">
        <f>Q209*H209</f>
        <v>0</v>
      </c>
      <c r="S209" s="183">
        <v>0</v>
      </c>
      <c r="T209" s="184">
        <f>S209*H209</f>
        <v>0</v>
      </c>
      <c r="AR209" s="24" t="s">
        <v>1031</v>
      </c>
      <c r="AT209" s="24" t="s">
        <v>147</v>
      </c>
      <c r="AU209" s="24" t="s">
        <v>80</v>
      </c>
      <c r="AY209" s="24" t="s">
        <v>144</v>
      </c>
      <c r="BE209" s="185">
        <f>IF(N209="základní",J209,0)</f>
        <v>0</v>
      </c>
      <c r="BF209" s="185">
        <f>IF(N209="snížená",J209,0)</f>
        <v>0</v>
      </c>
      <c r="BG209" s="185">
        <f>IF(N209="zákl. přenesená",J209,0)</f>
        <v>0</v>
      </c>
      <c r="BH209" s="185">
        <f>IF(N209="sníž. přenesená",J209,0)</f>
        <v>0</v>
      </c>
      <c r="BI209" s="185">
        <f>IF(N209="nulová",J209,0)</f>
        <v>0</v>
      </c>
      <c r="BJ209" s="24" t="s">
        <v>80</v>
      </c>
      <c r="BK209" s="185">
        <f>ROUND(I209*H209,2)</f>
        <v>0</v>
      </c>
      <c r="BL209" s="24" t="s">
        <v>1031</v>
      </c>
      <c r="BM209" s="24" t="s">
        <v>1307</v>
      </c>
    </row>
    <row r="210" spans="2:65" s="10" customFormat="1" ht="37.35" customHeight="1">
      <c r="B210" s="160"/>
      <c r="D210" s="161" t="s">
        <v>71</v>
      </c>
      <c r="E210" s="162" t="s">
        <v>1026</v>
      </c>
      <c r="F210" s="162" t="s">
        <v>1027</v>
      </c>
      <c r="I210" s="163"/>
      <c r="J210" s="164">
        <f>BK210</f>
        <v>0</v>
      </c>
      <c r="L210" s="160"/>
      <c r="M210" s="165"/>
      <c r="N210" s="166"/>
      <c r="O210" s="166"/>
      <c r="P210" s="167">
        <f>P211</f>
        <v>0</v>
      </c>
      <c r="Q210" s="166"/>
      <c r="R210" s="167">
        <f>R211</f>
        <v>0</v>
      </c>
      <c r="S210" s="166"/>
      <c r="T210" s="168">
        <f>T211</f>
        <v>0</v>
      </c>
      <c r="AR210" s="161" t="s">
        <v>152</v>
      </c>
      <c r="AT210" s="169" t="s">
        <v>71</v>
      </c>
      <c r="AU210" s="169" t="s">
        <v>72</v>
      </c>
      <c r="AY210" s="161" t="s">
        <v>144</v>
      </c>
      <c r="BK210" s="170">
        <f>BK211</f>
        <v>0</v>
      </c>
    </row>
    <row r="211" spans="2:65" s="1" customFormat="1" ht="16.5" customHeight="1">
      <c r="B211" s="173"/>
      <c r="C211" s="174" t="s">
        <v>676</v>
      </c>
      <c r="D211" s="174" t="s">
        <v>147</v>
      </c>
      <c r="E211" s="175" t="s">
        <v>1308</v>
      </c>
      <c r="F211" s="176" t="s">
        <v>1309</v>
      </c>
      <c r="G211" s="177" t="s">
        <v>1310</v>
      </c>
      <c r="H211" s="178">
        <v>1</v>
      </c>
      <c r="I211" s="179"/>
      <c r="J211" s="180">
        <f>ROUND(I211*H211,2)</f>
        <v>0</v>
      </c>
      <c r="K211" s="176" t="s">
        <v>5</v>
      </c>
      <c r="L211" s="41"/>
      <c r="M211" s="181" t="s">
        <v>5</v>
      </c>
      <c r="N211" s="234" t="s">
        <v>43</v>
      </c>
      <c r="O211" s="235"/>
      <c r="P211" s="236">
        <f>O211*H211</f>
        <v>0</v>
      </c>
      <c r="Q211" s="236">
        <v>0</v>
      </c>
      <c r="R211" s="236">
        <f>Q211*H211</f>
        <v>0</v>
      </c>
      <c r="S211" s="236">
        <v>0</v>
      </c>
      <c r="T211" s="237">
        <f>S211*H211</f>
        <v>0</v>
      </c>
      <c r="AR211" s="24" t="s">
        <v>152</v>
      </c>
      <c r="AT211" s="24" t="s">
        <v>147</v>
      </c>
      <c r="AU211" s="24" t="s">
        <v>80</v>
      </c>
      <c r="AY211" s="24" t="s">
        <v>144</v>
      </c>
      <c r="BE211" s="185">
        <f>IF(N211="základní",J211,0)</f>
        <v>0</v>
      </c>
      <c r="BF211" s="185">
        <f>IF(N211="snížená",J211,0)</f>
        <v>0</v>
      </c>
      <c r="BG211" s="185">
        <f>IF(N211="zákl. přenesená",J211,0)</f>
        <v>0</v>
      </c>
      <c r="BH211" s="185">
        <f>IF(N211="sníž. přenesená",J211,0)</f>
        <v>0</v>
      </c>
      <c r="BI211" s="185">
        <f>IF(N211="nulová",J211,0)</f>
        <v>0</v>
      </c>
      <c r="BJ211" s="24" t="s">
        <v>80</v>
      </c>
      <c r="BK211" s="185">
        <f>ROUND(I211*H211,2)</f>
        <v>0</v>
      </c>
      <c r="BL211" s="24" t="s">
        <v>152</v>
      </c>
      <c r="BM211" s="24" t="s">
        <v>1311</v>
      </c>
    </row>
    <row r="212" spans="2:65" s="1" customFormat="1" ht="6.95" customHeight="1">
      <c r="B212" s="56"/>
      <c r="C212" s="57"/>
      <c r="D212" s="57"/>
      <c r="E212" s="57"/>
      <c r="F212" s="57"/>
      <c r="G212" s="57"/>
      <c r="H212" s="57"/>
      <c r="I212" s="127"/>
      <c r="J212" s="57"/>
      <c r="K212" s="57"/>
      <c r="L212" s="41"/>
    </row>
  </sheetData>
  <autoFilter ref="C79:K211"/>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61"/>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0"/>
      <c r="C1" s="100"/>
      <c r="D1" s="101" t="s">
        <v>1</v>
      </c>
      <c r="E1" s="100"/>
      <c r="F1" s="102" t="s">
        <v>95</v>
      </c>
      <c r="G1" s="360" t="s">
        <v>96</v>
      </c>
      <c r="H1" s="360"/>
      <c r="I1" s="103"/>
      <c r="J1" s="102" t="s">
        <v>97</v>
      </c>
      <c r="K1" s="101" t="s">
        <v>98</v>
      </c>
      <c r="L1" s="102" t="s">
        <v>99</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19" t="s">
        <v>8</v>
      </c>
      <c r="M2" s="320"/>
      <c r="N2" s="320"/>
      <c r="O2" s="320"/>
      <c r="P2" s="320"/>
      <c r="Q2" s="320"/>
      <c r="R2" s="320"/>
      <c r="S2" s="320"/>
      <c r="T2" s="320"/>
      <c r="U2" s="320"/>
      <c r="V2" s="320"/>
      <c r="AT2" s="24" t="s">
        <v>88</v>
      </c>
    </row>
    <row r="3" spans="1:70" ht="6.95" customHeight="1">
      <c r="B3" s="25"/>
      <c r="C3" s="26"/>
      <c r="D3" s="26"/>
      <c r="E3" s="26"/>
      <c r="F3" s="26"/>
      <c r="G3" s="26"/>
      <c r="H3" s="26"/>
      <c r="I3" s="104"/>
      <c r="J3" s="26"/>
      <c r="K3" s="27"/>
      <c r="AT3" s="24" t="s">
        <v>82</v>
      </c>
    </row>
    <row r="4" spans="1:70" ht="36.950000000000003" customHeight="1">
      <c r="B4" s="28"/>
      <c r="C4" s="29"/>
      <c r="D4" s="30" t="s">
        <v>100</v>
      </c>
      <c r="E4" s="29"/>
      <c r="F4" s="29"/>
      <c r="G4" s="29"/>
      <c r="H4" s="29"/>
      <c r="I4" s="105"/>
      <c r="J4" s="29"/>
      <c r="K4" s="31"/>
      <c r="M4" s="32" t="s">
        <v>13</v>
      </c>
      <c r="AT4" s="24" t="s">
        <v>6</v>
      </c>
    </row>
    <row r="5" spans="1:70" ht="6.95" customHeight="1">
      <c r="B5" s="28"/>
      <c r="C5" s="29"/>
      <c r="D5" s="29"/>
      <c r="E5" s="29"/>
      <c r="F5" s="29"/>
      <c r="G5" s="29"/>
      <c r="H5" s="29"/>
      <c r="I5" s="105"/>
      <c r="J5" s="29"/>
      <c r="K5" s="31"/>
    </row>
    <row r="6" spans="1:70" ht="15">
      <c r="B6" s="28"/>
      <c r="C6" s="29"/>
      <c r="D6" s="37" t="s">
        <v>19</v>
      </c>
      <c r="E6" s="29"/>
      <c r="F6" s="29"/>
      <c r="G6" s="29"/>
      <c r="H6" s="29"/>
      <c r="I6" s="105"/>
      <c r="J6" s="29"/>
      <c r="K6" s="31"/>
    </row>
    <row r="7" spans="1:70" ht="16.5" customHeight="1">
      <c r="B7" s="28"/>
      <c r="C7" s="29"/>
      <c r="D7" s="29"/>
      <c r="E7" s="361" t="str">
        <f>'Rekapitulace stavby'!K6</f>
        <v>Stavební úpravy spojené se změnou užívání haly, Hlušovice</v>
      </c>
      <c r="F7" s="362"/>
      <c r="G7" s="362"/>
      <c r="H7" s="362"/>
      <c r="I7" s="105"/>
      <c r="J7" s="29"/>
      <c r="K7" s="31"/>
    </row>
    <row r="8" spans="1:70" s="1" customFormat="1" ht="15">
      <c r="B8" s="41"/>
      <c r="C8" s="42"/>
      <c r="D8" s="37" t="s">
        <v>101</v>
      </c>
      <c r="E8" s="42"/>
      <c r="F8" s="42"/>
      <c r="G8" s="42"/>
      <c r="H8" s="42"/>
      <c r="I8" s="106"/>
      <c r="J8" s="42"/>
      <c r="K8" s="45"/>
    </row>
    <row r="9" spans="1:70" s="1" customFormat="1" ht="36.950000000000003" customHeight="1">
      <c r="B9" s="41"/>
      <c r="C9" s="42"/>
      <c r="D9" s="42"/>
      <c r="E9" s="363" t="s">
        <v>1312</v>
      </c>
      <c r="F9" s="364"/>
      <c r="G9" s="364"/>
      <c r="H9" s="364"/>
      <c r="I9" s="106"/>
      <c r="J9" s="42"/>
      <c r="K9" s="45"/>
    </row>
    <row r="10" spans="1:70" s="1" customFormat="1">
      <c r="B10" s="41"/>
      <c r="C10" s="42"/>
      <c r="D10" s="42"/>
      <c r="E10" s="42"/>
      <c r="F10" s="42"/>
      <c r="G10" s="42"/>
      <c r="H10" s="42"/>
      <c r="I10" s="106"/>
      <c r="J10" s="42"/>
      <c r="K10" s="45"/>
    </row>
    <row r="11" spans="1:70" s="1" customFormat="1" ht="14.45" customHeight="1">
      <c r="B11" s="41"/>
      <c r="C11" s="42"/>
      <c r="D11" s="37" t="s">
        <v>21</v>
      </c>
      <c r="E11" s="42"/>
      <c r="F11" s="35" t="s">
        <v>5</v>
      </c>
      <c r="G11" s="42"/>
      <c r="H11" s="42"/>
      <c r="I11" s="107" t="s">
        <v>22</v>
      </c>
      <c r="J11" s="35" t="s">
        <v>5</v>
      </c>
      <c r="K11" s="45"/>
    </row>
    <row r="12" spans="1:70" s="1" customFormat="1" ht="14.45" customHeight="1">
      <c r="B12" s="41"/>
      <c r="C12" s="42"/>
      <c r="D12" s="37" t="s">
        <v>23</v>
      </c>
      <c r="E12" s="42"/>
      <c r="F12" s="35" t="s">
        <v>24</v>
      </c>
      <c r="G12" s="42"/>
      <c r="H12" s="42"/>
      <c r="I12" s="107" t="s">
        <v>25</v>
      </c>
      <c r="J12" s="108" t="str">
        <f>'Rekapitulace stavby'!AN8</f>
        <v>22. 11. 2017</v>
      </c>
      <c r="K12" s="45"/>
    </row>
    <row r="13" spans="1:70" s="1" customFormat="1" ht="10.9" customHeight="1">
      <c r="B13" s="41"/>
      <c r="C13" s="42"/>
      <c r="D13" s="42"/>
      <c r="E13" s="42"/>
      <c r="F13" s="42"/>
      <c r="G13" s="42"/>
      <c r="H13" s="42"/>
      <c r="I13" s="106"/>
      <c r="J13" s="42"/>
      <c r="K13" s="45"/>
    </row>
    <row r="14" spans="1:70" s="1" customFormat="1" ht="14.45" customHeight="1">
      <c r="B14" s="41"/>
      <c r="C14" s="42"/>
      <c r="D14" s="37" t="s">
        <v>27</v>
      </c>
      <c r="E14" s="42"/>
      <c r="F14" s="42"/>
      <c r="G14" s="42"/>
      <c r="H14" s="42"/>
      <c r="I14" s="107" t="s">
        <v>28</v>
      </c>
      <c r="J14" s="35" t="s">
        <v>5</v>
      </c>
      <c r="K14" s="45"/>
    </row>
    <row r="15" spans="1:70" s="1" customFormat="1" ht="18" customHeight="1">
      <c r="B15" s="41"/>
      <c r="C15" s="42"/>
      <c r="D15" s="42"/>
      <c r="E15" s="35" t="s">
        <v>29</v>
      </c>
      <c r="F15" s="42"/>
      <c r="G15" s="42"/>
      <c r="H15" s="42"/>
      <c r="I15" s="107" t="s">
        <v>30</v>
      </c>
      <c r="J15" s="35" t="s">
        <v>5</v>
      </c>
      <c r="K15" s="45"/>
    </row>
    <row r="16" spans="1:70" s="1" customFormat="1" ht="6.95" customHeight="1">
      <c r="B16" s="41"/>
      <c r="C16" s="42"/>
      <c r="D16" s="42"/>
      <c r="E16" s="42"/>
      <c r="F16" s="42"/>
      <c r="G16" s="42"/>
      <c r="H16" s="42"/>
      <c r="I16" s="106"/>
      <c r="J16" s="42"/>
      <c r="K16" s="45"/>
    </row>
    <row r="17" spans="2:11" s="1" customFormat="1" ht="14.45" customHeight="1">
      <c r="B17" s="41"/>
      <c r="C17" s="42"/>
      <c r="D17" s="37" t="s">
        <v>31</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30</v>
      </c>
      <c r="J18" s="35" t="str">
        <f>IF('Rekapitulace stavby'!AN14="Vyplň údaj","",IF('Rekapitulace stavby'!AN14="","",'Rekapitulace stavby'!AN14))</f>
        <v/>
      </c>
      <c r="K18" s="45"/>
    </row>
    <row r="19" spans="2:11" s="1" customFormat="1" ht="6.95" customHeight="1">
      <c r="B19" s="41"/>
      <c r="C19" s="42"/>
      <c r="D19" s="42"/>
      <c r="E19" s="42"/>
      <c r="F19" s="42"/>
      <c r="G19" s="42"/>
      <c r="H19" s="42"/>
      <c r="I19" s="106"/>
      <c r="J19" s="42"/>
      <c r="K19" s="45"/>
    </row>
    <row r="20" spans="2:11" s="1" customFormat="1" ht="14.45" customHeight="1">
      <c r="B20" s="41"/>
      <c r="C20" s="42"/>
      <c r="D20" s="37" t="s">
        <v>33</v>
      </c>
      <c r="E20" s="42"/>
      <c r="F20" s="42"/>
      <c r="G20" s="42"/>
      <c r="H20" s="42"/>
      <c r="I20" s="107" t="s">
        <v>28</v>
      </c>
      <c r="J20" s="35" t="s">
        <v>5</v>
      </c>
      <c r="K20" s="45"/>
    </row>
    <row r="21" spans="2:11" s="1" customFormat="1" ht="18" customHeight="1">
      <c r="B21" s="41"/>
      <c r="C21" s="42"/>
      <c r="D21" s="42"/>
      <c r="E21" s="35" t="s">
        <v>34</v>
      </c>
      <c r="F21" s="42"/>
      <c r="G21" s="42"/>
      <c r="H21" s="42"/>
      <c r="I21" s="107" t="s">
        <v>30</v>
      </c>
      <c r="J21" s="35" t="s">
        <v>5</v>
      </c>
      <c r="K21" s="45"/>
    </row>
    <row r="22" spans="2:11" s="1" customFormat="1" ht="6.95" customHeight="1">
      <c r="B22" s="41"/>
      <c r="C22" s="42"/>
      <c r="D22" s="42"/>
      <c r="E22" s="42"/>
      <c r="F22" s="42"/>
      <c r="G22" s="42"/>
      <c r="H22" s="42"/>
      <c r="I22" s="106"/>
      <c r="J22" s="42"/>
      <c r="K22" s="45"/>
    </row>
    <row r="23" spans="2:11" s="1" customFormat="1" ht="14.45" customHeight="1">
      <c r="B23" s="41"/>
      <c r="C23" s="42"/>
      <c r="D23" s="37" t="s">
        <v>36</v>
      </c>
      <c r="E23" s="42"/>
      <c r="F23" s="42"/>
      <c r="G23" s="42"/>
      <c r="H23" s="42"/>
      <c r="I23" s="106"/>
      <c r="J23" s="42"/>
      <c r="K23" s="45"/>
    </row>
    <row r="24" spans="2:11" s="6" customFormat="1" ht="16.5" customHeight="1">
      <c r="B24" s="109"/>
      <c r="C24" s="110"/>
      <c r="D24" s="110"/>
      <c r="E24" s="352" t="s">
        <v>5</v>
      </c>
      <c r="F24" s="352"/>
      <c r="G24" s="352"/>
      <c r="H24" s="352"/>
      <c r="I24" s="111"/>
      <c r="J24" s="110"/>
      <c r="K24" s="112"/>
    </row>
    <row r="25" spans="2:11" s="1" customFormat="1" ht="6.95" customHeight="1">
      <c r="B25" s="41"/>
      <c r="C25" s="42"/>
      <c r="D25" s="42"/>
      <c r="E25" s="42"/>
      <c r="F25" s="42"/>
      <c r="G25" s="42"/>
      <c r="H25" s="42"/>
      <c r="I25" s="106"/>
      <c r="J25" s="42"/>
      <c r="K25" s="45"/>
    </row>
    <row r="26" spans="2:11" s="1" customFormat="1" ht="6.95" customHeight="1">
      <c r="B26" s="41"/>
      <c r="C26" s="42"/>
      <c r="D26" s="68"/>
      <c r="E26" s="68"/>
      <c r="F26" s="68"/>
      <c r="G26" s="68"/>
      <c r="H26" s="68"/>
      <c r="I26" s="113"/>
      <c r="J26" s="68"/>
      <c r="K26" s="114"/>
    </row>
    <row r="27" spans="2:11" s="1" customFormat="1" ht="25.35" customHeight="1">
      <c r="B27" s="41"/>
      <c r="C27" s="42"/>
      <c r="D27" s="115" t="s">
        <v>38</v>
      </c>
      <c r="E27" s="42"/>
      <c r="F27" s="42"/>
      <c r="G27" s="42"/>
      <c r="H27" s="42"/>
      <c r="I27" s="106"/>
      <c r="J27" s="116">
        <f>ROUND(J81,2)</f>
        <v>0</v>
      </c>
      <c r="K27" s="45"/>
    </row>
    <row r="28" spans="2:11" s="1" customFormat="1" ht="6.95" customHeight="1">
      <c r="B28" s="41"/>
      <c r="C28" s="42"/>
      <c r="D28" s="68"/>
      <c r="E28" s="68"/>
      <c r="F28" s="68"/>
      <c r="G28" s="68"/>
      <c r="H28" s="68"/>
      <c r="I28" s="113"/>
      <c r="J28" s="68"/>
      <c r="K28" s="114"/>
    </row>
    <row r="29" spans="2:11" s="1" customFormat="1" ht="14.45" customHeight="1">
      <c r="B29" s="41"/>
      <c r="C29" s="42"/>
      <c r="D29" s="42"/>
      <c r="E29" s="42"/>
      <c r="F29" s="46" t="s">
        <v>40</v>
      </c>
      <c r="G29" s="42"/>
      <c r="H29" s="42"/>
      <c r="I29" s="117" t="s">
        <v>39</v>
      </c>
      <c r="J29" s="46" t="s">
        <v>41</v>
      </c>
      <c r="K29" s="45"/>
    </row>
    <row r="30" spans="2:11" s="1" customFormat="1" ht="14.45" customHeight="1">
      <c r="B30" s="41"/>
      <c r="C30" s="42"/>
      <c r="D30" s="49" t="s">
        <v>42</v>
      </c>
      <c r="E30" s="49" t="s">
        <v>43</v>
      </c>
      <c r="F30" s="118">
        <f>ROUND(SUM(BE81:BE160), 2)</f>
        <v>0</v>
      </c>
      <c r="G30" s="42"/>
      <c r="H30" s="42"/>
      <c r="I30" s="119">
        <v>0.21</v>
      </c>
      <c r="J30" s="118">
        <f>ROUND(ROUND((SUM(BE81:BE160)), 2)*I30, 2)</f>
        <v>0</v>
      </c>
      <c r="K30" s="45"/>
    </row>
    <row r="31" spans="2:11" s="1" customFormat="1" ht="14.45" customHeight="1">
      <c r="B31" s="41"/>
      <c r="C31" s="42"/>
      <c r="D31" s="42"/>
      <c r="E31" s="49" t="s">
        <v>44</v>
      </c>
      <c r="F31" s="118">
        <f>ROUND(SUM(BF81:BF160), 2)</f>
        <v>0</v>
      </c>
      <c r="G31" s="42"/>
      <c r="H31" s="42"/>
      <c r="I31" s="119">
        <v>0.15</v>
      </c>
      <c r="J31" s="118">
        <f>ROUND(ROUND((SUM(BF81:BF160)), 2)*I31, 2)</f>
        <v>0</v>
      </c>
      <c r="K31" s="45"/>
    </row>
    <row r="32" spans="2:11" s="1" customFormat="1" ht="14.45" hidden="1" customHeight="1">
      <c r="B32" s="41"/>
      <c r="C32" s="42"/>
      <c r="D32" s="42"/>
      <c r="E32" s="49" t="s">
        <v>45</v>
      </c>
      <c r="F32" s="118">
        <f>ROUND(SUM(BG81:BG160), 2)</f>
        <v>0</v>
      </c>
      <c r="G32" s="42"/>
      <c r="H32" s="42"/>
      <c r="I32" s="119">
        <v>0.21</v>
      </c>
      <c r="J32" s="118">
        <v>0</v>
      </c>
      <c r="K32" s="45"/>
    </row>
    <row r="33" spans="2:11" s="1" customFormat="1" ht="14.45" hidden="1" customHeight="1">
      <c r="B33" s="41"/>
      <c r="C33" s="42"/>
      <c r="D33" s="42"/>
      <c r="E33" s="49" t="s">
        <v>46</v>
      </c>
      <c r="F33" s="118">
        <f>ROUND(SUM(BH81:BH160), 2)</f>
        <v>0</v>
      </c>
      <c r="G33" s="42"/>
      <c r="H33" s="42"/>
      <c r="I33" s="119">
        <v>0.15</v>
      </c>
      <c r="J33" s="118">
        <v>0</v>
      </c>
      <c r="K33" s="45"/>
    </row>
    <row r="34" spans="2:11" s="1" customFormat="1" ht="14.45" hidden="1" customHeight="1">
      <c r="B34" s="41"/>
      <c r="C34" s="42"/>
      <c r="D34" s="42"/>
      <c r="E34" s="49" t="s">
        <v>47</v>
      </c>
      <c r="F34" s="118">
        <f>ROUND(SUM(BI81:BI160), 2)</f>
        <v>0</v>
      </c>
      <c r="G34" s="42"/>
      <c r="H34" s="42"/>
      <c r="I34" s="119">
        <v>0</v>
      </c>
      <c r="J34" s="118">
        <v>0</v>
      </c>
      <c r="K34" s="45"/>
    </row>
    <row r="35" spans="2:11" s="1" customFormat="1" ht="6.95" customHeight="1">
      <c r="B35" s="41"/>
      <c r="C35" s="42"/>
      <c r="D35" s="42"/>
      <c r="E35" s="42"/>
      <c r="F35" s="42"/>
      <c r="G35" s="42"/>
      <c r="H35" s="42"/>
      <c r="I35" s="106"/>
      <c r="J35" s="42"/>
      <c r="K35" s="45"/>
    </row>
    <row r="36" spans="2:11" s="1" customFormat="1" ht="25.35" customHeight="1">
      <c r="B36" s="41"/>
      <c r="C36" s="120"/>
      <c r="D36" s="121" t="s">
        <v>48</v>
      </c>
      <c r="E36" s="71"/>
      <c r="F36" s="71"/>
      <c r="G36" s="122" t="s">
        <v>49</v>
      </c>
      <c r="H36" s="123" t="s">
        <v>50</v>
      </c>
      <c r="I36" s="124"/>
      <c r="J36" s="125">
        <f>SUM(J27:J34)</f>
        <v>0</v>
      </c>
      <c r="K36" s="126"/>
    </row>
    <row r="37" spans="2:11" s="1" customFormat="1" ht="14.45" customHeight="1">
      <c r="B37" s="56"/>
      <c r="C37" s="57"/>
      <c r="D37" s="57"/>
      <c r="E37" s="57"/>
      <c r="F37" s="57"/>
      <c r="G37" s="57"/>
      <c r="H37" s="57"/>
      <c r="I37" s="127"/>
      <c r="J37" s="57"/>
      <c r="K37" s="58"/>
    </row>
    <row r="41" spans="2:11" s="1" customFormat="1" ht="6.95" customHeight="1">
      <c r="B41" s="59"/>
      <c r="C41" s="60"/>
      <c r="D41" s="60"/>
      <c r="E41" s="60"/>
      <c r="F41" s="60"/>
      <c r="G41" s="60"/>
      <c r="H41" s="60"/>
      <c r="I41" s="128"/>
      <c r="J41" s="60"/>
      <c r="K41" s="129"/>
    </row>
    <row r="42" spans="2:11" s="1" customFormat="1" ht="36.950000000000003" customHeight="1">
      <c r="B42" s="41"/>
      <c r="C42" s="30" t="s">
        <v>103</v>
      </c>
      <c r="D42" s="42"/>
      <c r="E42" s="42"/>
      <c r="F42" s="42"/>
      <c r="G42" s="42"/>
      <c r="H42" s="42"/>
      <c r="I42" s="106"/>
      <c r="J42" s="42"/>
      <c r="K42" s="45"/>
    </row>
    <row r="43" spans="2:11" s="1" customFormat="1" ht="6.95" customHeight="1">
      <c r="B43" s="41"/>
      <c r="C43" s="42"/>
      <c r="D43" s="42"/>
      <c r="E43" s="42"/>
      <c r="F43" s="42"/>
      <c r="G43" s="42"/>
      <c r="H43" s="42"/>
      <c r="I43" s="106"/>
      <c r="J43" s="42"/>
      <c r="K43" s="45"/>
    </row>
    <row r="44" spans="2:11" s="1" customFormat="1" ht="14.45" customHeight="1">
      <c r="B44" s="41"/>
      <c r="C44" s="37" t="s">
        <v>19</v>
      </c>
      <c r="D44" s="42"/>
      <c r="E44" s="42"/>
      <c r="F44" s="42"/>
      <c r="G44" s="42"/>
      <c r="H44" s="42"/>
      <c r="I44" s="106"/>
      <c r="J44" s="42"/>
      <c r="K44" s="45"/>
    </row>
    <row r="45" spans="2:11" s="1" customFormat="1" ht="16.5" customHeight="1">
      <c r="B45" s="41"/>
      <c r="C45" s="42"/>
      <c r="D45" s="42"/>
      <c r="E45" s="361" t="str">
        <f>E7</f>
        <v>Stavební úpravy spojené se změnou užívání haly, Hlušovice</v>
      </c>
      <c r="F45" s="362"/>
      <c r="G45" s="362"/>
      <c r="H45" s="362"/>
      <c r="I45" s="106"/>
      <c r="J45" s="42"/>
      <c r="K45" s="45"/>
    </row>
    <row r="46" spans="2:11" s="1" customFormat="1" ht="14.45" customHeight="1">
      <c r="B46" s="41"/>
      <c r="C46" s="37" t="s">
        <v>101</v>
      </c>
      <c r="D46" s="42"/>
      <c r="E46" s="42"/>
      <c r="F46" s="42"/>
      <c r="G46" s="42"/>
      <c r="H46" s="42"/>
      <c r="I46" s="106"/>
      <c r="J46" s="42"/>
      <c r="K46" s="45"/>
    </row>
    <row r="47" spans="2:11" s="1" customFormat="1" ht="17.25" customHeight="1">
      <c r="B47" s="41"/>
      <c r="C47" s="42"/>
      <c r="D47" s="42"/>
      <c r="E47" s="363" t="str">
        <f>E9</f>
        <v>03 - Zdravoinstalace</v>
      </c>
      <c r="F47" s="364"/>
      <c r="G47" s="364"/>
      <c r="H47" s="364"/>
      <c r="I47" s="106"/>
      <c r="J47" s="42"/>
      <c r="K47" s="45"/>
    </row>
    <row r="48" spans="2:11" s="1" customFormat="1" ht="6.95" customHeight="1">
      <c r="B48" s="41"/>
      <c r="C48" s="42"/>
      <c r="D48" s="42"/>
      <c r="E48" s="42"/>
      <c r="F48" s="42"/>
      <c r="G48" s="42"/>
      <c r="H48" s="42"/>
      <c r="I48" s="106"/>
      <c r="J48" s="42"/>
      <c r="K48" s="45"/>
    </row>
    <row r="49" spans="2:47" s="1" customFormat="1" ht="18" customHeight="1">
      <c r="B49" s="41"/>
      <c r="C49" s="37" t="s">
        <v>23</v>
      </c>
      <c r="D49" s="42"/>
      <c r="E49" s="42"/>
      <c r="F49" s="35" t="str">
        <f>F12</f>
        <v>Hlušovice</v>
      </c>
      <c r="G49" s="42"/>
      <c r="H49" s="42"/>
      <c r="I49" s="107" t="s">
        <v>25</v>
      </c>
      <c r="J49" s="108" t="str">
        <f>IF(J12="","",J12)</f>
        <v>22. 11. 2017</v>
      </c>
      <c r="K49" s="45"/>
    </row>
    <row r="50" spans="2:47" s="1" customFormat="1" ht="6.95" customHeight="1">
      <c r="B50" s="41"/>
      <c r="C50" s="42"/>
      <c r="D50" s="42"/>
      <c r="E50" s="42"/>
      <c r="F50" s="42"/>
      <c r="G50" s="42"/>
      <c r="H50" s="42"/>
      <c r="I50" s="106"/>
      <c r="J50" s="42"/>
      <c r="K50" s="45"/>
    </row>
    <row r="51" spans="2:47" s="1" customFormat="1" ht="15">
      <c r="B51" s="41"/>
      <c r="C51" s="37" t="s">
        <v>27</v>
      </c>
      <c r="D51" s="42"/>
      <c r="E51" s="42"/>
      <c r="F51" s="35" t="str">
        <f>E15</f>
        <v>LUX Interiér s.r.o.</v>
      </c>
      <c r="G51" s="42"/>
      <c r="H51" s="42"/>
      <c r="I51" s="107" t="s">
        <v>33</v>
      </c>
      <c r="J51" s="352" t="str">
        <f>E21</f>
        <v>Ing. Jakub Jindrák , Dis.</v>
      </c>
      <c r="K51" s="45"/>
    </row>
    <row r="52" spans="2:47" s="1" customFormat="1" ht="14.45" customHeight="1">
      <c r="B52" s="41"/>
      <c r="C52" s="37" t="s">
        <v>31</v>
      </c>
      <c r="D52" s="42"/>
      <c r="E52" s="42"/>
      <c r="F52" s="35" t="str">
        <f>IF(E18="","",E18)</f>
        <v/>
      </c>
      <c r="G52" s="42"/>
      <c r="H52" s="42"/>
      <c r="I52" s="106"/>
      <c r="J52" s="356"/>
      <c r="K52" s="45"/>
    </row>
    <row r="53" spans="2:47" s="1" customFormat="1" ht="10.35" customHeight="1">
      <c r="B53" s="41"/>
      <c r="C53" s="42"/>
      <c r="D53" s="42"/>
      <c r="E53" s="42"/>
      <c r="F53" s="42"/>
      <c r="G53" s="42"/>
      <c r="H53" s="42"/>
      <c r="I53" s="106"/>
      <c r="J53" s="42"/>
      <c r="K53" s="45"/>
    </row>
    <row r="54" spans="2:47" s="1" customFormat="1" ht="29.25" customHeight="1">
      <c r="B54" s="41"/>
      <c r="C54" s="130" t="s">
        <v>104</v>
      </c>
      <c r="D54" s="120"/>
      <c r="E54" s="120"/>
      <c r="F54" s="120"/>
      <c r="G54" s="120"/>
      <c r="H54" s="120"/>
      <c r="I54" s="131"/>
      <c r="J54" s="132" t="s">
        <v>105</v>
      </c>
      <c r="K54" s="133"/>
    </row>
    <row r="55" spans="2:47" s="1" customFormat="1" ht="10.35" customHeight="1">
      <c r="B55" s="41"/>
      <c r="C55" s="42"/>
      <c r="D55" s="42"/>
      <c r="E55" s="42"/>
      <c r="F55" s="42"/>
      <c r="G55" s="42"/>
      <c r="H55" s="42"/>
      <c r="I55" s="106"/>
      <c r="J55" s="42"/>
      <c r="K55" s="45"/>
    </row>
    <row r="56" spans="2:47" s="1" customFormat="1" ht="29.25" customHeight="1">
      <c r="B56" s="41"/>
      <c r="C56" s="134" t="s">
        <v>106</v>
      </c>
      <c r="D56" s="42"/>
      <c r="E56" s="42"/>
      <c r="F56" s="42"/>
      <c r="G56" s="42"/>
      <c r="H56" s="42"/>
      <c r="I56" s="106"/>
      <c r="J56" s="116">
        <f>J81</f>
        <v>0</v>
      </c>
      <c r="K56" s="45"/>
      <c r="AU56" s="24" t="s">
        <v>107</v>
      </c>
    </row>
    <row r="57" spans="2:47" s="7" customFormat="1" ht="24.95" customHeight="1">
      <c r="B57" s="135"/>
      <c r="C57" s="136"/>
      <c r="D57" s="137" t="s">
        <v>116</v>
      </c>
      <c r="E57" s="138"/>
      <c r="F57" s="138"/>
      <c r="G57" s="138"/>
      <c r="H57" s="138"/>
      <c r="I57" s="139"/>
      <c r="J57" s="140">
        <f>J82</f>
        <v>0</v>
      </c>
      <c r="K57" s="141"/>
    </row>
    <row r="58" spans="2:47" s="8" customFormat="1" ht="19.899999999999999" customHeight="1">
      <c r="B58" s="142"/>
      <c r="C58" s="143"/>
      <c r="D58" s="144" t="s">
        <v>1313</v>
      </c>
      <c r="E58" s="145"/>
      <c r="F58" s="145"/>
      <c r="G58" s="145"/>
      <c r="H58" s="145"/>
      <c r="I58" s="146"/>
      <c r="J58" s="147">
        <f>J83</f>
        <v>0</v>
      </c>
      <c r="K58" s="148"/>
    </row>
    <row r="59" spans="2:47" s="8" customFormat="1" ht="19.899999999999999" customHeight="1">
      <c r="B59" s="142"/>
      <c r="C59" s="143"/>
      <c r="D59" s="144" t="s">
        <v>1314</v>
      </c>
      <c r="E59" s="145"/>
      <c r="F59" s="145"/>
      <c r="G59" s="145"/>
      <c r="H59" s="145"/>
      <c r="I59" s="146"/>
      <c r="J59" s="147">
        <f>J97</f>
        <v>0</v>
      </c>
      <c r="K59" s="148"/>
    </row>
    <row r="60" spans="2:47" s="8" customFormat="1" ht="19.899999999999999" customHeight="1">
      <c r="B60" s="142"/>
      <c r="C60" s="143"/>
      <c r="D60" s="144" t="s">
        <v>1315</v>
      </c>
      <c r="E60" s="145"/>
      <c r="F60" s="145"/>
      <c r="G60" s="145"/>
      <c r="H60" s="145"/>
      <c r="I60" s="146"/>
      <c r="J60" s="147">
        <f>J120</f>
        <v>0</v>
      </c>
      <c r="K60" s="148"/>
    </row>
    <row r="61" spans="2:47" s="8" customFormat="1" ht="19.899999999999999" customHeight="1">
      <c r="B61" s="142"/>
      <c r="C61" s="143"/>
      <c r="D61" s="144" t="s">
        <v>1316</v>
      </c>
      <c r="E61" s="145"/>
      <c r="F61" s="145"/>
      <c r="G61" s="145"/>
      <c r="H61" s="145"/>
      <c r="I61" s="146"/>
      <c r="J61" s="147">
        <f>J147</f>
        <v>0</v>
      </c>
      <c r="K61" s="148"/>
    </row>
    <row r="62" spans="2:47" s="1" customFormat="1" ht="21.75" customHeight="1">
      <c r="B62" s="41"/>
      <c r="C62" s="42"/>
      <c r="D62" s="42"/>
      <c r="E62" s="42"/>
      <c r="F62" s="42"/>
      <c r="G62" s="42"/>
      <c r="H62" s="42"/>
      <c r="I62" s="106"/>
      <c r="J62" s="42"/>
      <c r="K62" s="45"/>
    </row>
    <row r="63" spans="2:47" s="1" customFormat="1" ht="6.95" customHeight="1">
      <c r="B63" s="56"/>
      <c r="C63" s="57"/>
      <c r="D63" s="57"/>
      <c r="E63" s="57"/>
      <c r="F63" s="57"/>
      <c r="G63" s="57"/>
      <c r="H63" s="57"/>
      <c r="I63" s="127"/>
      <c r="J63" s="57"/>
      <c r="K63" s="58"/>
    </row>
    <row r="67" spans="2:20" s="1" customFormat="1" ht="6.95" customHeight="1">
      <c r="B67" s="59"/>
      <c r="C67" s="60"/>
      <c r="D67" s="60"/>
      <c r="E67" s="60"/>
      <c r="F67" s="60"/>
      <c r="G67" s="60"/>
      <c r="H67" s="60"/>
      <c r="I67" s="128"/>
      <c r="J67" s="60"/>
      <c r="K67" s="60"/>
      <c r="L67" s="41"/>
    </row>
    <row r="68" spans="2:20" s="1" customFormat="1" ht="36.950000000000003" customHeight="1">
      <c r="B68" s="41"/>
      <c r="C68" s="61" t="s">
        <v>128</v>
      </c>
      <c r="L68" s="41"/>
    </row>
    <row r="69" spans="2:20" s="1" customFormat="1" ht="6.95" customHeight="1">
      <c r="B69" s="41"/>
      <c r="L69" s="41"/>
    </row>
    <row r="70" spans="2:20" s="1" customFormat="1" ht="14.45" customHeight="1">
      <c r="B70" s="41"/>
      <c r="C70" s="63" t="s">
        <v>19</v>
      </c>
      <c r="L70" s="41"/>
    </row>
    <row r="71" spans="2:20" s="1" customFormat="1" ht="16.5" customHeight="1">
      <c r="B71" s="41"/>
      <c r="E71" s="357" t="str">
        <f>E7</f>
        <v>Stavební úpravy spojené se změnou užívání haly, Hlušovice</v>
      </c>
      <c r="F71" s="358"/>
      <c r="G71" s="358"/>
      <c r="H71" s="358"/>
      <c r="L71" s="41"/>
    </row>
    <row r="72" spans="2:20" s="1" customFormat="1" ht="14.45" customHeight="1">
      <c r="B72" s="41"/>
      <c r="C72" s="63" t="s">
        <v>101</v>
      </c>
      <c r="L72" s="41"/>
    </row>
    <row r="73" spans="2:20" s="1" customFormat="1" ht="17.25" customHeight="1">
      <c r="B73" s="41"/>
      <c r="E73" s="326" t="str">
        <f>E9</f>
        <v>03 - Zdravoinstalace</v>
      </c>
      <c r="F73" s="359"/>
      <c r="G73" s="359"/>
      <c r="H73" s="359"/>
      <c r="L73" s="41"/>
    </row>
    <row r="74" spans="2:20" s="1" customFormat="1" ht="6.95" customHeight="1">
      <c r="B74" s="41"/>
      <c r="L74" s="41"/>
    </row>
    <row r="75" spans="2:20" s="1" customFormat="1" ht="18" customHeight="1">
      <c r="B75" s="41"/>
      <c r="C75" s="63" t="s">
        <v>23</v>
      </c>
      <c r="F75" s="149" t="str">
        <f>F12</f>
        <v>Hlušovice</v>
      </c>
      <c r="I75" s="150" t="s">
        <v>25</v>
      </c>
      <c r="J75" s="67" t="str">
        <f>IF(J12="","",J12)</f>
        <v>22. 11. 2017</v>
      </c>
      <c r="L75" s="41"/>
    </row>
    <row r="76" spans="2:20" s="1" customFormat="1" ht="6.95" customHeight="1">
      <c r="B76" s="41"/>
      <c r="L76" s="41"/>
    </row>
    <row r="77" spans="2:20" s="1" customFormat="1" ht="15">
      <c r="B77" s="41"/>
      <c r="C77" s="63" t="s">
        <v>27</v>
      </c>
      <c r="F77" s="149" t="str">
        <f>E15</f>
        <v>LUX Interiér s.r.o.</v>
      </c>
      <c r="I77" s="150" t="s">
        <v>33</v>
      </c>
      <c r="J77" s="149" t="str">
        <f>E21</f>
        <v>Ing. Jakub Jindrák , Dis.</v>
      </c>
      <c r="L77" s="41"/>
    </row>
    <row r="78" spans="2:20" s="1" customFormat="1" ht="14.45" customHeight="1">
      <c r="B78" s="41"/>
      <c r="C78" s="63" t="s">
        <v>31</v>
      </c>
      <c r="F78" s="149" t="str">
        <f>IF(E18="","",E18)</f>
        <v/>
      </c>
      <c r="L78" s="41"/>
    </row>
    <row r="79" spans="2:20" s="1" customFormat="1" ht="10.35" customHeight="1">
      <c r="B79" s="41"/>
      <c r="L79" s="41"/>
    </row>
    <row r="80" spans="2:20" s="9" customFormat="1" ht="29.25" customHeight="1">
      <c r="B80" s="151"/>
      <c r="C80" s="152" t="s">
        <v>129</v>
      </c>
      <c r="D80" s="153" t="s">
        <v>57</v>
      </c>
      <c r="E80" s="153" t="s">
        <v>53</v>
      </c>
      <c r="F80" s="153" t="s">
        <v>130</v>
      </c>
      <c r="G80" s="153" t="s">
        <v>131</v>
      </c>
      <c r="H80" s="153" t="s">
        <v>132</v>
      </c>
      <c r="I80" s="154" t="s">
        <v>133</v>
      </c>
      <c r="J80" s="153" t="s">
        <v>105</v>
      </c>
      <c r="K80" s="155" t="s">
        <v>134</v>
      </c>
      <c r="L80" s="151"/>
      <c r="M80" s="73" t="s">
        <v>135</v>
      </c>
      <c r="N80" s="74" t="s">
        <v>42</v>
      </c>
      <c r="O80" s="74" t="s">
        <v>136</v>
      </c>
      <c r="P80" s="74" t="s">
        <v>137</v>
      </c>
      <c r="Q80" s="74" t="s">
        <v>138</v>
      </c>
      <c r="R80" s="74" t="s">
        <v>139</v>
      </c>
      <c r="S80" s="74" t="s">
        <v>140</v>
      </c>
      <c r="T80" s="75" t="s">
        <v>141</v>
      </c>
    </row>
    <row r="81" spans="2:65" s="1" customFormat="1" ht="29.25" customHeight="1">
      <c r="B81" s="41"/>
      <c r="C81" s="77" t="s">
        <v>106</v>
      </c>
      <c r="J81" s="156">
        <f>BK81</f>
        <v>0</v>
      </c>
      <c r="L81" s="41"/>
      <c r="M81" s="76"/>
      <c r="N81" s="68"/>
      <c r="O81" s="68"/>
      <c r="P81" s="157">
        <f>P82</f>
        <v>0</v>
      </c>
      <c r="Q81" s="68"/>
      <c r="R81" s="157">
        <f>R82</f>
        <v>0.56425000000000003</v>
      </c>
      <c r="S81" s="68"/>
      <c r="T81" s="158">
        <f>T82</f>
        <v>0</v>
      </c>
      <c r="AT81" s="24" t="s">
        <v>71</v>
      </c>
      <c r="AU81" s="24" t="s">
        <v>107</v>
      </c>
      <c r="BK81" s="159">
        <f>BK82</f>
        <v>0</v>
      </c>
    </row>
    <row r="82" spans="2:65" s="10" customFormat="1" ht="37.35" customHeight="1">
      <c r="B82" s="160"/>
      <c r="D82" s="161" t="s">
        <v>71</v>
      </c>
      <c r="E82" s="162" t="s">
        <v>550</v>
      </c>
      <c r="F82" s="162" t="s">
        <v>551</v>
      </c>
      <c r="I82" s="163"/>
      <c r="J82" s="164">
        <f>BK82</f>
        <v>0</v>
      </c>
      <c r="L82" s="160"/>
      <c r="M82" s="165"/>
      <c r="N82" s="166"/>
      <c r="O82" s="166"/>
      <c r="P82" s="167">
        <f>P83+P97+P120+P147</f>
        <v>0</v>
      </c>
      <c r="Q82" s="166"/>
      <c r="R82" s="167">
        <f>R83+R97+R120+R147</f>
        <v>0.56425000000000003</v>
      </c>
      <c r="S82" s="166"/>
      <c r="T82" s="168">
        <f>T83+T97+T120+T147</f>
        <v>0</v>
      </c>
      <c r="AR82" s="161" t="s">
        <v>82</v>
      </c>
      <c r="AT82" s="169" t="s">
        <v>71</v>
      </c>
      <c r="AU82" s="169" t="s">
        <v>72</v>
      </c>
      <c r="AY82" s="161" t="s">
        <v>144</v>
      </c>
      <c r="BK82" s="170">
        <f>BK83+BK97+BK120+BK147</f>
        <v>0</v>
      </c>
    </row>
    <row r="83" spans="2:65" s="10" customFormat="1" ht="19.899999999999999" customHeight="1">
      <c r="B83" s="160"/>
      <c r="D83" s="161" t="s">
        <v>71</v>
      </c>
      <c r="E83" s="171" t="s">
        <v>1317</v>
      </c>
      <c r="F83" s="171" t="s">
        <v>1318</v>
      </c>
      <c r="I83" s="163"/>
      <c r="J83" s="172">
        <f>BK83</f>
        <v>0</v>
      </c>
      <c r="L83" s="160"/>
      <c r="M83" s="165"/>
      <c r="N83" s="166"/>
      <c r="O83" s="166"/>
      <c r="P83" s="167">
        <f>SUM(P84:P96)</f>
        <v>0</v>
      </c>
      <c r="Q83" s="166"/>
      <c r="R83" s="167">
        <f>SUM(R84:R96)</f>
        <v>0.16480999999999998</v>
      </c>
      <c r="S83" s="166"/>
      <c r="T83" s="168">
        <f>SUM(T84:T96)</f>
        <v>0</v>
      </c>
      <c r="AR83" s="161" t="s">
        <v>82</v>
      </c>
      <c r="AT83" s="169" t="s">
        <v>71</v>
      </c>
      <c r="AU83" s="169" t="s">
        <v>80</v>
      </c>
      <c r="AY83" s="161" t="s">
        <v>144</v>
      </c>
      <c r="BK83" s="170">
        <f>SUM(BK84:BK96)</f>
        <v>0</v>
      </c>
    </row>
    <row r="84" spans="2:65" s="1" customFormat="1" ht="16.5" customHeight="1">
      <c r="B84" s="173"/>
      <c r="C84" s="174" t="s">
        <v>80</v>
      </c>
      <c r="D84" s="174" t="s">
        <v>147</v>
      </c>
      <c r="E84" s="175" t="s">
        <v>1319</v>
      </c>
      <c r="F84" s="176" t="s">
        <v>1320</v>
      </c>
      <c r="G84" s="177" t="s">
        <v>292</v>
      </c>
      <c r="H84" s="178">
        <v>10</v>
      </c>
      <c r="I84" s="179"/>
      <c r="J84" s="180">
        <f t="shared" ref="J84:J96" si="0">ROUND(I84*H84,2)</f>
        <v>0</v>
      </c>
      <c r="K84" s="176" t="s">
        <v>5</v>
      </c>
      <c r="L84" s="41"/>
      <c r="M84" s="181" t="s">
        <v>5</v>
      </c>
      <c r="N84" s="182" t="s">
        <v>43</v>
      </c>
      <c r="O84" s="42"/>
      <c r="P84" s="183">
        <f t="shared" ref="P84:P96" si="1">O84*H84</f>
        <v>0</v>
      </c>
      <c r="Q84" s="183">
        <v>1.2600000000000001E-3</v>
      </c>
      <c r="R84" s="183">
        <f t="shared" ref="R84:R96" si="2">Q84*H84</f>
        <v>1.26E-2</v>
      </c>
      <c r="S84" s="183">
        <v>0</v>
      </c>
      <c r="T84" s="184">
        <f t="shared" ref="T84:T96" si="3">S84*H84</f>
        <v>0</v>
      </c>
      <c r="AR84" s="24" t="s">
        <v>278</v>
      </c>
      <c r="AT84" s="24" t="s">
        <v>147</v>
      </c>
      <c r="AU84" s="24" t="s">
        <v>82</v>
      </c>
      <c r="AY84" s="24" t="s">
        <v>144</v>
      </c>
      <c r="BE84" s="185">
        <f t="shared" ref="BE84:BE96" si="4">IF(N84="základní",J84,0)</f>
        <v>0</v>
      </c>
      <c r="BF84" s="185">
        <f t="shared" ref="BF84:BF96" si="5">IF(N84="snížená",J84,0)</f>
        <v>0</v>
      </c>
      <c r="BG84" s="185">
        <f t="shared" ref="BG84:BG96" si="6">IF(N84="zákl. přenesená",J84,0)</f>
        <v>0</v>
      </c>
      <c r="BH84" s="185">
        <f t="shared" ref="BH84:BH96" si="7">IF(N84="sníž. přenesená",J84,0)</f>
        <v>0</v>
      </c>
      <c r="BI84" s="185">
        <f t="shared" ref="BI84:BI96" si="8">IF(N84="nulová",J84,0)</f>
        <v>0</v>
      </c>
      <c r="BJ84" s="24" t="s">
        <v>80</v>
      </c>
      <c r="BK84" s="185">
        <f t="shared" ref="BK84:BK96" si="9">ROUND(I84*H84,2)</f>
        <v>0</v>
      </c>
      <c r="BL84" s="24" t="s">
        <v>278</v>
      </c>
      <c r="BM84" s="24" t="s">
        <v>1321</v>
      </c>
    </row>
    <row r="85" spans="2:65" s="1" customFormat="1" ht="16.5" customHeight="1">
      <c r="B85" s="173"/>
      <c r="C85" s="174" t="s">
        <v>82</v>
      </c>
      <c r="D85" s="174" t="s">
        <v>147</v>
      </c>
      <c r="E85" s="175" t="s">
        <v>1322</v>
      </c>
      <c r="F85" s="176" t="s">
        <v>1323</v>
      </c>
      <c r="G85" s="177" t="s">
        <v>292</v>
      </c>
      <c r="H85" s="178">
        <v>10</v>
      </c>
      <c r="I85" s="179"/>
      <c r="J85" s="180">
        <f t="shared" si="0"/>
        <v>0</v>
      </c>
      <c r="K85" s="176" t="s">
        <v>5</v>
      </c>
      <c r="L85" s="41"/>
      <c r="M85" s="181" t="s">
        <v>5</v>
      </c>
      <c r="N85" s="182" t="s">
        <v>43</v>
      </c>
      <c r="O85" s="42"/>
      <c r="P85" s="183">
        <f t="shared" si="1"/>
        <v>0</v>
      </c>
      <c r="Q85" s="183">
        <v>1.7700000000000001E-3</v>
      </c>
      <c r="R85" s="183">
        <f t="shared" si="2"/>
        <v>1.77E-2</v>
      </c>
      <c r="S85" s="183">
        <v>0</v>
      </c>
      <c r="T85" s="184">
        <f t="shared" si="3"/>
        <v>0</v>
      </c>
      <c r="AR85" s="24" t="s">
        <v>278</v>
      </c>
      <c r="AT85" s="24" t="s">
        <v>147</v>
      </c>
      <c r="AU85" s="24" t="s">
        <v>82</v>
      </c>
      <c r="AY85" s="24" t="s">
        <v>144</v>
      </c>
      <c r="BE85" s="185">
        <f t="shared" si="4"/>
        <v>0</v>
      </c>
      <c r="BF85" s="185">
        <f t="shared" si="5"/>
        <v>0</v>
      </c>
      <c r="BG85" s="185">
        <f t="shared" si="6"/>
        <v>0</v>
      </c>
      <c r="BH85" s="185">
        <f t="shared" si="7"/>
        <v>0</v>
      </c>
      <c r="BI85" s="185">
        <f t="shared" si="8"/>
        <v>0</v>
      </c>
      <c r="BJ85" s="24" t="s">
        <v>80</v>
      </c>
      <c r="BK85" s="185">
        <f t="shared" si="9"/>
        <v>0</v>
      </c>
      <c r="BL85" s="24" t="s">
        <v>278</v>
      </c>
      <c r="BM85" s="24" t="s">
        <v>1324</v>
      </c>
    </row>
    <row r="86" spans="2:65" s="1" customFormat="1" ht="16.5" customHeight="1">
      <c r="B86" s="173"/>
      <c r="C86" s="174" t="s">
        <v>145</v>
      </c>
      <c r="D86" s="174" t="s">
        <v>147</v>
      </c>
      <c r="E86" s="175" t="s">
        <v>1325</v>
      </c>
      <c r="F86" s="176" t="s">
        <v>1326</v>
      </c>
      <c r="G86" s="177" t="s">
        <v>292</v>
      </c>
      <c r="H86" s="178">
        <v>6</v>
      </c>
      <c r="I86" s="179"/>
      <c r="J86" s="180">
        <f t="shared" si="0"/>
        <v>0</v>
      </c>
      <c r="K86" s="176" t="s">
        <v>5</v>
      </c>
      <c r="L86" s="41"/>
      <c r="M86" s="181" t="s">
        <v>5</v>
      </c>
      <c r="N86" s="182" t="s">
        <v>43</v>
      </c>
      <c r="O86" s="42"/>
      <c r="P86" s="183">
        <f t="shared" si="1"/>
        <v>0</v>
      </c>
      <c r="Q86" s="183">
        <v>9.58E-3</v>
      </c>
      <c r="R86" s="183">
        <f t="shared" si="2"/>
        <v>5.7480000000000003E-2</v>
      </c>
      <c r="S86" s="183">
        <v>0</v>
      </c>
      <c r="T86" s="184">
        <f t="shared" si="3"/>
        <v>0</v>
      </c>
      <c r="AR86" s="24" t="s">
        <v>278</v>
      </c>
      <c r="AT86" s="24" t="s">
        <v>147</v>
      </c>
      <c r="AU86" s="24" t="s">
        <v>82</v>
      </c>
      <c r="AY86" s="24" t="s">
        <v>144</v>
      </c>
      <c r="BE86" s="185">
        <f t="shared" si="4"/>
        <v>0</v>
      </c>
      <c r="BF86" s="185">
        <f t="shared" si="5"/>
        <v>0</v>
      </c>
      <c r="BG86" s="185">
        <f t="shared" si="6"/>
        <v>0</v>
      </c>
      <c r="BH86" s="185">
        <f t="shared" si="7"/>
        <v>0</v>
      </c>
      <c r="BI86" s="185">
        <f t="shared" si="8"/>
        <v>0</v>
      </c>
      <c r="BJ86" s="24" t="s">
        <v>80</v>
      </c>
      <c r="BK86" s="185">
        <f t="shared" si="9"/>
        <v>0</v>
      </c>
      <c r="BL86" s="24" t="s">
        <v>278</v>
      </c>
      <c r="BM86" s="24" t="s">
        <v>1327</v>
      </c>
    </row>
    <row r="87" spans="2:65" s="1" customFormat="1" ht="16.5" customHeight="1">
      <c r="B87" s="173"/>
      <c r="C87" s="174" t="s">
        <v>152</v>
      </c>
      <c r="D87" s="174" t="s">
        <v>147</v>
      </c>
      <c r="E87" s="175" t="s">
        <v>1328</v>
      </c>
      <c r="F87" s="176" t="s">
        <v>1329</v>
      </c>
      <c r="G87" s="177" t="s">
        <v>292</v>
      </c>
      <c r="H87" s="178">
        <v>2</v>
      </c>
      <c r="I87" s="179"/>
      <c r="J87" s="180">
        <f t="shared" si="0"/>
        <v>0</v>
      </c>
      <c r="K87" s="176" t="s">
        <v>5</v>
      </c>
      <c r="L87" s="41"/>
      <c r="M87" s="181" t="s">
        <v>5</v>
      </c>
      <c r="N87" s="182" t="s">
        <v>43</v>
      </c>
      <c r="O87" s="42"/>
      <c r="P87" s="183">
        <f t="shared" si="1"/>
        <v>0</v>
      </c>
      <c r="Q87" s="183">
        <v>1.115E-2</v>
      </c>
      <c r="R87" s="183">
        <f t="shared" si="2"/>
        <v>2.23E-2</v>
      </c>
      <c r="S87" s="183">
        <v>0</v>
      </c>
      <c r="T87" s="184">
        <f t="shared" si="3"/>
        <v>0</v>
      </c>
      <c r="AR87" s="24" t="s">
        <v>278</v>
      </c>
      <c r="AT87" s="24" t="s">
        <v>147</v>
      </c>
      <c r="AU87" s="24" t="s">
        <v>82</v>
      </c>
      <c r="AY87" s="24" t="s">
        <v>144</v>
      </c>
      <c r="BE87" s="185">
        <f t="shared" si="4"/>
        <v>0</v>
      </c>
      <c r="BF87" s="185">
        <f t="shared" si="5"/>
        <v>0</v>
      </c>
      <c r="BG87" s="185">
        <f t="shared" si="6"/>
        <v>0</v>
      </c>
      <c r="BH87" s="185">
        <f t="shared" si="7"/>
        <v>0</v>
      </c>
      <c r="BI87" s="185">
        <f t="shared" si="8"/>
        <v>0</v>
      </c>
      <c r="BJ87" s="24" t="s">
        <v>80</v>
      </c>
      <c r="BK87" s="185">
        <f t="shared" si="9"/>
        <v>0</v>
      </c>
      <c r="BL87" s="24" t="s">
        <v>278</v>
      </c>
      <c r="BM87" s="24" t="s">
        <v>1330</v>
      </c>
    </row>
    <row r="88" spans="2:65" s="1" customFormat="1" ht="16.5" customHeight="1">
      <c r="B88" s="173"/>
      <c r="C88" s="174" t="s">
        <v>175</v>
      </c>
      <c r="D88" s="174" t="s">
        <v>147</v>
      </c>
      <c r="E88" s="175" t="s">
        <v>1331</v>
      </c>
      <c r="F88" s="176" t="s">
        <v>1332</v>
      </c>
      <c r="G88" s="177" t="s">
        <v>292</v>
      </c>
      <c r="H88" s="178">
        <v>4</v>
      </c>
      <c r="I88" s="179"/>
      <c r="J88" s="180">
        <f t="shared" si="0"/>
        <v>0</v>
      </c>
      <c r="K88" s="176" t="s">
        <v>5</v>
      </c>
      <c r="L88" s="41"/>
      <c r="M88" s="181" t="s">
        <v>5</v>
      </c>
      <c r="N88" s="182" t="s">
        <v>43</v>
      </c>
      <c r="O88" s="42"/>
      <c r="P88" s="183">
        <f t="shared" si="1"/>
        <v>0</v>
      </c>
      <c r="Q88" s="183">
        <v>1E-3</v>
      </c>
      <c r="R88" s="183">
        <f t="shared" si="2"/>
        <v>4.0000000000000001E-3</v>
      </c>
      <c r="S88" s="183">
        <v>0</v>
      </c>
      <c r="T88" s="184">
        <f t="shared" si="3"/>
        <v>0</v>
      </c>
      <c r="AR88" s="24" t="s">
        <v>278</v>
      </c>
      <c r="AT88" s="24" t="s">
        <v>147</v>
      </c>
      <c r="AU88" s="24" t="s">
        <v>82</v>
      </c>
      <c r="AY88" s="24" t="s">
        <v>144</v>
      </c>
      <c r="BE88" s="185">
        <f t="shared" si="4"/>
        <v>0</v>
      </c>
      <c r="BF88" s="185">
        <f t="shared" si="5"/>
        <v>0</v>
      </c>
      <c r="BG88" s="185">
        <f t="shared" si="6"/>
        <v>0</v>
      </c>
      <c r="BH88" s="185">
        <f t="shared" si="7"/>
        <v>0</v>
      </c>
      <c r="BI88" s="185">
        <f t="shared" si="8"/>
        <v>0</v>
      </c>
      <c r="BJ88" s="24" t="s">
        <v>80</v>
      </c>
      <c r="BK88" s="185">
        <f t="shared" si="9"/>
        <v>0</v>
      </c>
      <c r="BL88" s="24" t="s">
        <v>278</v>
      </c>
      <c r="BM88" s="24" t="s">
        <v>1333</v>
      </c>
    </row>
    <row r="89" spans="2:65" s="1" customFormat="1" ht="16.5" customHeight="1">
      <c r="B89" s="173"/>
      <c r="C89" s="174" t="s">
        <v>181</v>
      </c>
      <c r="D89" s="174" t="s">
        <v>147</v>
      </c>
      <c r="E89" s="175" t="s">
        <v>1334</v>
      </c>
      <c r="F89" s="176" t="s">
        <v>1335</v>
      </c>
      <c r="G89" s="177" t="s">
        <v>292</v>
      </c>
      <c r="H89" s="178">
        <v>4</v>
      </c>
      <c r="I89" s="179"/>
      <c r="J89" s="180">
        <f t="shared" si="0"/>
        <v>0</v>
      </c>
      <c r="K89" s="176" t="s">
        <v>5</v>
      </c>
      <c r="L89" s="41"/>
      <c r="M89" s="181" t="s">
        <v>5</v>
      </c>
      <c r="N89" s="182" t="s">
        <v>43</v>
      </c>
      <c r="O89" s="42"/>
      <c r="P89" s="183">
        <f t="shared" si="1"/>
        <v>0</v>
      </c>
      <c r="Q89" s="183">
        <v>1.102E-2</v>
      </c>
      <c r="R89" s="183">
        <f t="shared" si="2"/>
        <v>4.4080000000000001E-2</v>
      </c>
      <c r="S89" s="183">
        <v>0</v>
      </c>
      <c r="T89" s="184">
        <f t="shared" si="3"/>
        <v>0</v>
      </c>
      <c r="AR89" s="24" t="s">
        <v>278</v>
      </c>
      <c r="AT89" s="24" t="s">
        <v>147</v>
      </c>
      <c r="AU89" s="24" t="s">
        <v>82</v>
      </c>
      <c r="AY89" s="24" t="s">
        <v>144</v>
      </c>
      <c r="BE89" s="185">
        <f t="shared" si="4"/>
        <v>0</v>
      </c>
      <c r="BF89" s="185">
        <f t="shared" si="5"/>
        <v>0</v>
      </c>
      <c r="BG89" s="185">
        <f t="shared" si="6"/>
        <v>0</v>
      </c>
      <c r="BH89" s="185">
        <f t="shared" si="7"/>
        <v>0</v>
      </c>
      <c r="BI89" s="185">
        <f t="shared" si="8"/>
        <v>0</v>
      </c>
      <c r="BJ89" s="24" t="s">
        <v>80</v>
      </c>
      <c r="BK89" s="185">
        <f t="shared" si="9"/>
        <v>0</v>
      </c>
      <c r="BL89" s="24" t="s">
        <v>278</v>
      </c>
      <c r="BM89" s="24" t="s">
        <v>1336</v>
      </c>
    </row>
    <row r="90" spans="2:65" s="1" customFormat="1" ht="16.5" customHeight="1">
      <c r="B90" s="173"/>
      <c r="C90" s="174" t="s">
        <v>188</v>
      </c>
      <c r="D90" s="174" t="s">
        <v>147</v>
      </c>
      <c r="E90" s="175" t="s">
        <v>1337</v>
      </c>
      <c r="F90" s="176" t="s">
        <v>1338</v>
      </c>
      <c r="G90" s="177" t="s">
        <v>163</v>
      </c>
      <c r="H90" s="178">
        <v>2</v>
      </c>
      <c r="I90" s="179"/>
      <c r="J90" s="180">
        <f t="shared" si="0"/>
        <v>0</v>
      </c>
      <c r="K90" s="176" t="s">
        <v>5</v>
      </c>
      <c r="L90" s="41"/>
      <c r="M90" s="181" t="s">
        <v>5</v>
      </c>
      <c r="N90" s="182" t="s">
        <v>43</v>
      </c>
      <c r="O90" s="42"/>
      <c r="P90" s="183">
        <f t="shared" si="1"/>
        <v>0</v>
      </c>
      <c r="Q90" s="183">
        <v>0</v>
      </c>
      <c r="R90" s="183">
        <f t="shared" si="2"/>
        <v>0</v>
      </c>
      <c r="S90" s="183">
        <v>0</v>
      </c>
      <c r="T90" s="184">
        <f t="shared" si="3"/>
        <v>0</v>
      </c>
      <c r="AR90" s="24" t="s">
        <v>278</v>
      </c>
      <c r="AT90" s="24" t="s">
        <v>147</v>
      </c>
      <c r="AU90" s="24" t="s">
        <v>82</v>
      </c>
      <c r="AY90" s="24" t="s">
        <v>144</v>
      </c>
      <c r="BE90" s="185">
        <f t="shared" si="4"/>
        <v>0</v>
      </c>
      <c r="BF90" s="185">
        <f t="shared" si="5"/>
        <v>0</v>
      </c>
      <c r="BG90" s="185">
        <f t="shared" si="6"/>
        <v>0</v>
      </c>
      <c r="BH90" s="185">
        <f t="shared" si="7"/>
        <v>0</v>
      </c>
      <c r="BI90" s="185">
        <f t="shared" si="8"/>
        <v>0</v>
      </c>
      <c r="BJ90" s="24" t="s">
        <v>80</v>
      </c>
      <c r="BK90" s="185">
        <f t="shared" si="9"/>
        <v>0</v>
      </c>
      <c r="BL90" s="24" t="s">
        <v>278</v>
      </c>
      <c r="BM90" s="24" t="s">
        <v>1339</v>
      </c>
    </row>
    <row r="91" spans="2:65" s="1" customFormat="1" ht="25.5" customHeight="1">
      <c r="B91" s="173"/>
      <c r="C91" s="174" t="s">
        <v>192</v>
      </c>
      <c r="D91" s="174" t="s">
        <v>147</v>
      </c>
      <c r="E91" s="175" t="s">
        <v>1340</v>
      </c>
      <c r="F91" s="176" t="s">
        <v>1341</v>
      </c>
      <c r="G91" s="177" t="s">
        <v>163</v>
      </c>
      <c r="H91" s="178">
        <v>1</v>
      </c>
      <c r="I91" s="179"/>
      <c r="J91" s="180">
        <f t="shared" si="0"/>
        <v>0</v>
      </c>
      <c r="K91" s="176" t="s">
        <v>1342</v>
      </c>
      <c r="L91" s="41"/>
      <c r="M91" s="181" t="s">
        <v>5</v>
      </c>
      <c r="N91" s="182" t="s">
        <v>43</v>
      </c>
      <c r="O91" s="42"/>
      <c r="P91" s="183">
        <f t="shared" si="1"/>
        <v>0</v>
      </c>
      <c r="Q91" s="183">
        <v>0</v>
      </c>
      <c r="R91" s="183">
        <f t="shared" si="2"/>
        <v>0</v>
      </c>
      <c r="S91" s="183">
        <v>0</v>
      </c>
      <c r="T91" s="184">
        <f t="shared" si="3"/>
        <v>0</v>
      </c>
      <c r="AR91" s="24" t="s">
        <v>278</v>
      </c>
      <c r="AT91" s="24" t="s">
        <v>147</v>
      </c>
      <c r="AU91" s="24" t="s">
        <v>82</v>
      </c>
      <c r="AY91" s="24" t="s">
        <v>144</v>
      </c>
      <c r="BE91" s="185">
        <f t="shared" si="4"/>
        <v>0</v>
      </c>
      <c r="BF91" s="185">
        <f t="shared" si="5"/>
        <v>0</v>
      </c>
      <c r="BG91" s="185">
        <f t="shared" si="6"/>
        <v>0</v>
      </c>
      <c r="BH91" s="185">
        <f t="shared" si="7"/>
        <v>0</v>
      </c>
      <c r="BI91" s="185">
        <f t="shared" si="8"/>
        <v>0</v>
      </c>
      <c r="BJ91" s="24" t="s">
        <v>80</v>
      </c>
      <c r="BK91" s="185">
        <f t="shared" si="9"/>
        <v>0</v>
      </c>
      <c r="BL91" s="24" t="s">
        <v>278</v>
      </c>
      <c r="BM91" s="24" t="s">
        <v>1343</v>
      </c>
    </row>
    <row r="92" spans="2:65" s="1" customFormat="1" ht="16.5" customHeight="1">
      <c r="B92" s="173"/>
      <c r="C92" s="174" t="s">
        <v>196</v>
      </c>
      <c r="D92" s="174" t="s">
        <v>147</v>
      </c>
      <c r="E92" s="175" t="s">
        <v>1344</v>
      </c>
      <c r="F92" s="176" t="s">
        <v>1345</v>
      </c>
      <c r="G92" s="177" t="s">
        <v>163</v>
      </c>
      <c r="H92" s="178">
        <v>2</v>
      </c>
      <c r="I92" s="179"/>
      <c r="J92" s="180">
        <f t="shared" si="0"/>
        <v>0</v>
      </c>
      <c r="K92" s="176" t="s">
        <v>5</v>
      </c>
      <c r="L92" s="41"/>
      <c r="M92" s="181" t="s">
        <v>5</v>
      </c>
      <c r="N92" s="182" t="s">
        <v>43</v>
      </c>
      <c r="O92" s="42"/>
      <c r="P92" s="183">
        <f t="shared" si="1"/>
        <v>0</v>
      </c>
      <c r="Q92" s="183">
        <v>0</v>
      </c>
      <c r="R92" s="183">
        <f t="shared" si="2"/>
        <v>0</v>
      </c>
      <c r="S92" s="183">
        <v>0</v>
      </c>
      <c r="T92" s="184">
        <f t="shared" si="3"/>
        <v>0</v>
      </c>
      <c r="AR92" s="24" t="s">
        <v>278</v>
      </c>
      <c r="AT92" s="24" t="s">
        <v>147</v>
      </c>
      <c r="AU92" s="24" t="s">
        <v>82</v>
      </c>
      <c r="AY92" s="24" t="s">
        <v>144</v>
      </c>
      <c r="BE92" s="185">
        <f t="shared" si="4"/>
        <v>0</v>
      </c>
      <c r="BF92" s="185">
        <f t="shared" si="5"/>
        <v>0</v>
      </c>
      <c r="BG92" s="185">
        <f t="shared" si="6"/>
        <v>0</v>
      </c>
      <c r="BH92" s="185">
        <f t="shared" si="7"/>
        <v>0</v>
      </c>
      <c r="BI92" s="185">
        <f t="shared" si="8"/>
        <v>0</v>
      </c>
      <c r="BJ92" s="24" t="s">
        <v>80</v>
      </c>
      <c r="BK92" s="185">
        <f t="shared" si="9"/>
        <v>0</v>
      </c>
      <c r="BL92" s="24" t="s">
        <v>278</v>
      </c>
      <c r="BM92" s="24" t="s">
        <v>1346</v>
      </c>
    </row>
    <row r="93" spans="2:65" s="1" customFormat="1" ht="25.5" customHeight="1">
      <c r="B93" s="173"/>
      <c r="C93" s="174" t="s">
        <v>92</v>
      </c>
      <c r="D93" s="174" t="s">
        <v>147</v>
      </c>
      <c r="E93" s="175" t="s">
        <v>1347</v>
      </c>
      <c r="F93" s="176" t="s">
        <v>1348</v>
      </c>
      <c r="G93" s="177" t="s">
        <v>163</v>
      </c>
      <c r="H93" s="178">
        <v>1</v>
      </c>
      <c r="I93" s="179"/>
      <c r="J93" s="180">
        <f t="shared" si="0"/>
        <v>0</v>
      </c>
      <c r="K93" s="176" t="s">
        <v>151</v>
      </c>
      <c r="L93" s="41"/>
      <c r="M93" s="181" t="s">
        <v>5</v>
      </c>
      <c r="N93" s="182" t="s">
        <v>43</v>
      </c>
      <c r="O93" s="42"/>
      <c r="P93" s="183">
        <f t="shared" si="1"/>
        <v>0</v>
      </c>
      <c r="Q93" s="183">
        <v>5.7999999999999996E-3</v>
      </c>
      <c r="R93" s="183">
        <f t="shared" si="2"/>
        <v>5.7999999999999996E-3</v>
      </c>
      <c r="S93" s="183">
        <v>0</v>
      </c>
      <c r="T93" s="184">
        <f t="shared" si="3"/>
        <v>0</v>
      </c>
      <c r="AR93" s="24" t="s">
        <v>278</v>
      </c>
      <c r="AT93" s="24" t="s">
        <v>147</v>
      </c>
      <c r="AU93" s="24" t="s">
        <v>82</v>
      </c>
      <c r="AY93" s="24" t="s">
        <v>144</v>
      </c>
      <c r="BE93" s="185">
        <f t="shared" si="4"/>
        <v>0</v>
      </c>
      <c r="BF93" s="185">
        <f t="shared" si="5"/>
        <v>0</v>
      </c>
      <c r="BG93" s="185">
        <f t="shared" si="6"/>
        <v>0</v>
      </c>
      <c r="BH93" s="185">
        <f t="shared" si="7"/>
        <v>0</v>
      </c>
      <c r="BI93" s="185">
        <f t="shared" si="8"/>
        <v>0</v>
      </c>
      <c r="BJ93" s="24" t="s">
        <v>80</v>
      </c>
      <c r="BK93" s="185">
        <f t="shared" si="9"/>
        <v>0</v>
      </c>
      <c r="BL93" s="24" t="s">
        <v>278</v>
      </c>
      <c r="BM93" s="24" t="s">
        <v>1349</v>
      </c>
    </row>
    <row r="94" spans="2:65" s="1" customFormat="1" ht="16.5" customHeight="1">
      <c r="B94" s="173"/>
      <c r="C94" s="174" t="s">
        <v>211</v>
      </c>
      <c r="D94" s="174" t="s">
        <v>147</v>
      </c>
      <c r="E94" s="175" t="s">
        <v>1350</v>
      </c>
      <c r="F94" s="176" t="s">
        <v>1351</v>
      </c>
      <c r="G94" s="177" t="s">
        <v>163</v>
      </c>
      <c r="H94" s="178">
        <v>1</v>
      </c>
      <c r="I94" s="179"/>
      <c r="J94" s="180">
        <f t="shared" si="0"/>
        <v>0</v>
      </c>
      <c r="K94" s="176" t="s">
        <v>5</v>
      </c>
      <c r="L94" s="41"/>
      <c r="M94" s="181" t="s">
        <v>5</v>
      </c>
      <c r="N94" s="182" t="s">
        <v>43</v>
      </c>
      <c r="O94" s="42"/>
      <c r="P94" s="183">
        <f t="shared" si="1"/>
        <v>0</v>
      </c>
      <c r="Q94" s="183">
        <v>8.4999999999999995E-4</v>
      </c>
      <c r="R94" s="183">
        <f t="shared" si="2"/>
        <v>8.4999999999999995E-4</v>
      </c>
      <c r="S94" s="183">
        <v>0</v>
      </c>
      <c r="T94" s="184">
        <f t="shared" si="3"/>
        <v>0</v>
      </c>
      <c r="AR94" s="24" t="s">
        <v>278</v>
      </c>
      <c r="AT94" s="24" t="s">
        <v>147</v>
      </c>
      <c r="AU94" s="24" t="s">
        <v>82</v>
      </c>
      <c r="AY94" s="24" t="s">
        <v>144</v>
      </c>
      <c r="BE94" s="185">
        <f t="shared" si="4"/>
        <v>0</v>
      </c>
      <c r="BF94" s="185">
        <f t="shared" si="5"/>
        <v>0</v>
      </c>
      <c r="BG94" s="185">
        <f t="shared" si="6"/>
        <v>0</v>
      </c>
      <c r="BH94" s="185">
        <f t="shared" si="7"/>
        <v>0</v>
      </c>
      <c r="BI94" s="185">
        <f t="shared" si="8"/>
        <v>0</v>
      </c>
      <c r="BJ94" s="24" t="s">
        <v>80</v>
      </c>
      <c r="BK94" s="185">
        <f t="shared" si="9"/>
        <v>0</v>
      </c>
      <c r="BL94" s="24" t="s">
        <v>278</v>
      </c>
      <c r="BM94" s="24" t="s">
        <v>1352</v>
      </c>
    </row>
    <row r="95" spans="2:65" s="1" customFormat="1" ht="16.5" customHeight="1">
      <c r="B95" s="173"/>
      <c r="C95" s="174" t="s">
        <v>219</v>
      </c>
      <c r="D95" s="174" t="s">
        <v>147</v>
      </c>
      <c r="E95" s="175" t="s">
        <v>1353</v>
      </c>
      <c r="F95" s="176" t="s">
        <v>1354</v>
      </c>
      <c r="G95" s="177" t="s">
        <v>292</v>
      </c>
      <c r="H95" s="178">
        <v>36</v>
      </c>
      <c r="I95" s="179"/>
      <c r="J95" s="180">
        <f t="shared" si="0"/>
        <v>0</v>
      </c>
      <c r="K95" s="176" t="s">
        <v>5</v>
      </c>
      <c r="L95" s="41"/>
      <c r="M95" s="181" t="s">
        <v>5</v>
      </c>
      <c r="N95" s="182" t="s">
        <v>43</v>
      </c>
      <c r="O95" s="42"/>
      <c r="P95" s="183">
        <f t="shared" si="1"/>
        <v>0</v>
      </c>
      <c r="Q95" s="183">
        <v>0</v>
      </c>
      <c r="R95" s="183">
        <f t="shared" si="2"/>
        <v>0</v>
      </c>
      <c r="S95" s="183">
        <v>0</v>
      </c>
      <c r="T95" s="184">
        <f t="shared" si="3"/>
        <v>0</v>
      </c>
      <c r="AR95" s="24" t="s">
        <v>278</v>
      </c>
      <c r="AT95" s="24" t="s">
        <v>147</v>
      </c>
      <c r="AU95" s="24" t="s">
        <v>82</v>
      </c>
      <c r="AY95" s="24" t="s">
        <v>144</v>
      </c>
      <c r="BE95" s="185">
        <f t="shared" si="4"/>
        <v>0</v>
      </c>
      <c r="BF95" s="185">
        <f t="shared" si="5"/>
        <v>0</v>
      </c>
      <c r="BG95" s="185">
        <f t="shared" si="6"/>
        <v>0</v>
      </c>
      <c r="BH95" s="185">
        <f t="shared" si="7"/>
        <v>0</v>
      </c>
      <c r="BI95" s="185">
        <f t="shared" si="8"/>
        <v>0</v>
      </c>
      <c r="BJ95" s="24" t="s">
        <v>80</v>
      </c>
      <c r="BK95" s="185">
        <f t="shared" si="9"/>
        <v>0</v>
      </c>
      <c r="BL95" s="24" t="s">
        <v>278</v>
      </c>
      <c r="BM95" s="24" t="s">
        <v>1355</v>
      </c>
    </row>
    <row r="96" spans="2:65" s="1" customFormat="1" ht="16.5" customHeight="1">
      <c r="B96" s="173"/>
      <c r="C96" s="174" t="s">
        <v>253</v>
      </c>
      <c r="D96" s="174" t="s">
        <v>147</v>
      </c>
      <c r="E96" s="175" t="s">
        <v>1356</v>
      </c>
      <c r="F96" s="176" t="s">
        <v>1357</v>
      </c>
      <c r="G96" s="177" t="s">
        <v>199</v>
      </c>
      <c r="H96" s="178">
        <v>0.16500000000000001</v>
      </c>
      <c r="I96" s="179"/>
      <c r="J96" s="180">
        <f t="shared" si="0"/>
        <v>0</v>
      </c>
      <c r="K96" s="176" t="s">
        <v>5</v>
      </c>
      <c r="L96" s="41"/>
      <c r="M96" s="181" t="s">
        <v>5</v>
      </c>
      <c r="N96" s="182" t="s">
        <v>43</v>
      </c>
      <c r="O96" s="42"/>
      <c r="P96" s="183">
        <f t="shared" si="1"/>
        <v>0</v>
      </c>
      <c r="Q96" s="183">
        <v>0</v>
      </c>
      <c r="R96" s="183">
        <f t="shared" si="2"/>
        <v>0</v>
      </c>
      <c r="S96" s="183">
        <v>0</v>
      </c>
      <c r="T96" s="184">
        <f t="shared" si="3"/>
        <v>0</v>
      </c>
      <c r="AR96" s="24" t="s">
        <v>278</v>
      </c>
      <c r="AT96" s="24" t="s">
        <v>147</v>
      </c>
      <c r="AU96" s="24" t="s">
        <v>82</v>
      </c>
      <c r="AY96" s="24" t="s">
        <v>144</v>
      </c>
      <c r="BE96" s="185">
        <f t="shared" si="4"/>
        <v>0</v>
      </c>
      <c r="BF96" s="185">
        <f t="shared" si="5"/>
        <v>0</v>
      </c>
      <c r="BG96" s="185">
        <f t="shared" si="6"/>
        <v>0</v>
      </c>
      <c r="BH96" s="185">
        <f t="shared" si="7"/>
        <v>0</v>
      </c>
      <c r="BI96" s="185">
        <f t="shared" si="8"/>
        <v>0</v>
      </c>
      <c r="BJ96" s="24" t="s">
        <v>80</v>
      </c>
      <c r="BK96" s="185">
        <f t="shared" si="9"/>
        <v>0</v>
      </c>
      <c r="BL96" s="24" t="s">
        <v>278</v>
      </c>
      <c r="BM96" s="24" t="s">
        <v>1358</v>
      </c>
    </row>
    <row r="97" spans="2:65" s="10" customFormat="1" ht="29.85" customHeight="1">
      <c r="B97" s="160"/>
      <c r="D97" s="161" t="s">
        <v>71</v>
      </c>
      <c r="E97" s="171" t="s">
        <v>1359</v>
      </c>
      <c r="F97" s="171" t="s">
        <v>1360</v>
      </c>
      <c r="I97" s="163"/>
      <c r="J97" s="172">
        <f>BK97</f>
        <v>0</v>
      </c>
      <c r="L97" s="160"/>
      <c r="M97" s="165"/>
      <c r="N97" s="166"/>
      <c r="O97" s="166"/>
      <c r="P97" s="167">
        <f>SUM(P98:P119)</f>
        <v>0</v>
      </c>
      <c r="Q97" s="166"/>
      <c r="R97" s="167">
        <f>SUM(R98:R119)</f>
        <v>0.28839000000000004</v>
      </c>
      <c r="S97" s="166"/>
      <c r="T97" s="168">
        <f>SUM(T98:T119)</f>
        <v>0</v>
      </c>
      <c r="AR97" s="161" t="s">
        <v>82</v>
      </c>
      <c r="AT97" s="169" t="s">
        <v>71</v>
      </c>
      <c r="AU97" s="169" t="s">
        <v>80</v>
      </c>
      <c r="AY97" s="161" t="s">
        <v>144</v>
      </c>
      <c r="BK97" s="170">
        <f>SUM(BK98:BK119)</f>
        <v>0</v>
      </c>
    </row>
    <row r="98" spans="2:65" s="1" customFormat="1" ht="16.5" customHeight="1">
      <c r="B98" s="173"/>
      <c r="C98" s="174" t="s">
        <v>258</v>
      </c>
      <c r="D98" s="174" t="s">
        <v>147</v>
      </c>
      <c r="E98" s="175" t="s">
        <v>1361</v>
      </c>
      <c r="F98" s="176" t="s">
        <v>1362</v>
      </c>
      <c r="G98" s="177" t="s">
        <v>292</v>
      </c>
      <c r="H98" s="178">
        <v>50</v>
      </c>
      <c r="I98" s="179"/>
      <c r="J98" s="180">
        <f t="shared" ref="J98:J113" si="10">ROUND(I98*H98,2)</f>
        <v>0</v>
      </c>
      <c r="K98" s="176" t="s">
        <v>5</v>
      </c>
      <c r="L98" s="41"/>
      <c r="M98" s="181" t="s">
        <v>5</v>
      </c>
      <c r="N98" s="182" t="s">
        <v>43</v>
      </c>
      <c r="O98" s="42"/>
      <c r="P98" s="183">
        <f t="shared" ref="P98:P113" si="11">O98*H98</f>
        <v>0</v>
      </c>
      <c r="Q98" s="183">
        <v>3.5100000000000001E-3</v>
      </c>
      <c r="R98" s="183">
        <f t="shared" ref="R98:R113" si="12">Q98*H98</f>
        <v>0.17550000000000002</v>
      </c>
      <c r="S98" s="183">
        <v>0</v>
      </c>
      <c r="T98" s="184">
        <f t="shared" ref="T98:T113" si="13">S98*H98</f>
        <v>0</v>
      </c>
      <c r="AR98" s="24" t="s">
        <v>278</v>
      </c>
      <c r="AT98" s="24" t="s">
        <v>147</v>
      </c>
      <c r="AU98" s="24" t="s">
        <v>82</v>
      </c>
      <c r="AY98" s="24" t="s">
        <v>144</v>
      </c>
      <c r="BE98" s="185">
        <f t="shared" ref="BE98:BE113" si="14">IF(N98="základní",J98,0)</f>
        <v>0</v>
      </c>
      <c r="BF98" s="185">
        <f t="shared" ref="BF98:BF113" si="15">IF(N98="snížená",J98,0)</f>
        <v>0</v>
      </c>
      <c r="BG98" s="185">
        <f t="shared" ref="BG98:BG113" si="16">IF(N98="zákl. přenesená",J98,0)</f>
        <v>0</v>
      </c>
      <c r="BH98" s="185">
        <f t="shared" ref="BH98:BH113" si="17">IF(N98="sníž. přenesená",J98,0)</f>
        <v>0</v>
      </c>
      <c r="BI98" s="185">
        <f t="shared" ref="BI98:BI113" si="18">IF(N98="nulová",J98,0)</f>
        <v>0</v>
      </c>
      <c r="BJ98" s="24" t="s">
        <v>80</v>
      </c>
      <c r="BK98" s="185">
        <f t="shared" ref="BK98:BK113" si="19">ROUND(I98*H98,2)</f>
        <v>0</v>
      </c>
      <c r="BL98" s="24" t="s">
        <v>278</v>
      </c>
      <c r="BM98" s="24" t="s">
        <v>1363</v>
      </c>
    </row>
    <row r="99" spans="2:65" s="1" customFormat="1" ht="16.5" customHeight="1">
      <c r="B99" s="173"/>
      <c r="C99" s="174" t="s">
        <v>11</v>
      </c>
      <c r="D99" s="174" t="s">
        <v>147</v>
      </c>
      <c r="E99" s="175" t="s">
        <v>1364</v>
      </c>
      <c r="F99" s="176" t="s">
        <v>1365</v>
      </c>
      <c r="G99" s="177" t="s">
        <v>292</v>
      </c>
      <c r="H99" s="178">
        <v>10</v>
      </c>
      <c r="I99" s="179"/>
      <c r="J99" s="180">
        <f t="shared" si="10"/>
        <v>0</v>
      </c>
      <c r="K99" s="176" t="s">
        <v>5</v>
      </c>
      <c r="L99" s="41"/>
      <c r="M99" s="181" t="s">
        <v>5</v>
      </c>
      <c r="N99" s="182" t="s">
        <v>43</v>
      </c>
      <c r="O99" s="42"/>
      <c r="P99" s="183">
        <f t="shared" si="11"/>
        <v>0</v>
      </c>
      <c r="Q99" s="183">
        <v>5.7400000000000003E-3</v>
      </c>
      <c r="R99" s="183">
        <f t="shared" si="12"/>
        <v>5.7400000000000007E-2</v>
      </c>
      <c r="S99" s="183">
        <v>0</v>
      </c>
      <c r="T99" s="184">
        <f t="shared" si="13"/>
        <v>0</v>
      </c>
      <c r="AR99" s="24" t="s">
        <v>278</v>
      </c>
      <c r="AT99" s="24" t="s">
        <v>147</v>
      </c>
      <c r="AU99" s="24" t="s">
        <v>82</v>
      </c>
      <c r="AY99" s="24" t="s">
        <v>144</v>
      </c>
      <c r="BE99" s="185">
        <f t="shared" si="14"/>
        <v>0</v>
      </c>
      <c r="BF99" s="185">
        <f t="shared" si="15"/>
        <v>0</v>
      </c>
      <c r="BG99" s="185">
        <f t="shared" si="16"/>
        <v>0</v>
      </c>
      <c r="BH99" s="185">
        <f t="shared" si="17"/>
        <v>0</v>
      </c>
      <c r="BI99" s="185">
        <f t="shared" si="18"/>
        <v>0</v>
      </c>
      <c r="BJ99" s="24" t="s">
        <v>80</v>
      </c>
      <c r="BK99" s="185">
        <f t="shared" si="19"/>
        <v>0</v>
      </c>
      <c r="BL99" s="24" t="s">
        <v>278</v>
      </c>
      <c r="BM99" s="24" t="s">
        <v>1366</v>
      </c>
    </row>
    <row r="100" spans="2:65" s="1" customFormat="1" ht="25.5" customHeight="1">
      <c r="B100" s="173"/>
      <c r="C100" s="174" t="s">
        <v>278</v>
      </c>
      <c r="D100" s="174" t="s">
        <v>147</v>
      </c>
      <c r="E100" s="175" t="s">
        <v>1367</v>
      </c>
      <c r="F100" s="176" t="s">
        <v>1368</v>
      </c>
      <c r="G100" s="177" t="s">
        <v>292</v>
      </c>
      <c r="H100" s="178">
        <v>50</v>
      </c>
      <c r="I100" s="179"/>
      <c r="J100" s="180">
        <f t="shared" si="10"/>
        <v>0</v>
      </c>
      <c r="K100" s="176" t="s">
        <v>5</v>
      </c>
      <c r="L100" s="41"/>
      <c r="M100" s="181" t="s">
        <v>5</v>
      </c>
      <c r="N100" s="182" t="s">
        <v>43</v>
      </c>
      <c r="O100" s="42"/>
      <c r="P100" s="183">
        <f t="shared" si="11"/>
        <v>0</v>
      </c>
      <c r="Q100" s="183">
        <v>5.0000000000000002E-5</v>
      </c>
      <c r="R100" s="183">
        <f t="shared" si="12"/>
        <v>2.5000000000000001E-3</v>
      </c>
      <c r="S100" s="183">
        <v>0</v>
      </c>
      <c r="T100" s="184">
        <f t="shared" si="13"/>
        <v>0</v>
      </c>
      <c r="AR100" s="24" t="s">
        <v>278</v>
      </c>
      <c r="AT100" s="24" t="s">
        <v>147</v>
      </c>
      <c r="AU100" s="24" t="s">
        <v>82</v>
      </c>
      <c r="AY100" s="24" t="s">
        <v>144</v>
      </c>
      <c r="BE100" s="185">
        <f t="shared" si="14"/>
        <v>0</v>
      </c>
      <c r="BF100" s="185">
        <f t="shared" si="15"/>
        <v>0</v>
      </c>
      <c r="BG100" s="185">
        <f t="shared" si="16"/>
        <v>0</v>
      </c>
      <c r="BH100" s="185">
        <f t="shared" si="17"/>
        <v>0</v>
      </c>
      <c r="BI100" s="185">
        <f t="shared" si="18"/>
        <v>0</v>
      </c>
      <c r="BJ100" s="24" t="s">
        <v>80</v>
      </c>
      <c r="BK100" s="185">
        <f t="shared" si="19"/>
        <v>0</v>
      </c>
      <c r="BL100" s="24" t="s">
        <v>278</v>
      </c>
      <c r="BM100" s="24" t="s">
        <v>1369</v>
      </c>
    </row>
    <row r="101" spans="2:65" s="1" customFormat="1" ht="25.5" customHeight="1">
      <c r="B101" s="173"/>
      <c r="C101" s="174" t="s">
        <v>282</v>
      </c>
      <c r="D101" s="174" t="s">
        <v>147</v>
      </c>
      <c r="E101" s="175" t="s">
        <v>1370</v>
      </c>
      <c r="F101" s="176" t="s">
        <v>1371</v>
      </c>
      <c r="G101" s="177" t="s">
        <v>292</v>
      </c>
      <c r="H101" s="178">
        <v>10</v>
      </c>
      <c r="I101" s="179"/>
      <c r="J101" s="180">
        <f t="shared" si="10"/>
        <v>0</v>
      </c>
      <c r="K101" s="176" t="s">
        <v>5</v>
      </c>
      <c r="L101" s="41"/>
      <c r="M101" s="181" t="s">
        <v>5</v>
      </c>
      <c r="N101" s="182" t="s">
        <v>43</v>
      </c>
      <c r="O101" s="42"/>
      <c r="P101" s="183">
        <f t="shared" si="11"/>
        <v>0</v>
      </c>
      <c r="Q101" s="183">
        <v>6.9999999999999994E-5</v>
      </c>
      <c r="R101" s="183">
        <f t="shared" si="12"/>
        <v>6.9999999999999988E-4</v>
      </c>
      <c r="S101" s="183">
        <v>0</v>
      </c>
      <c r="T101" s="184">
        <f t="shared" si="13"/>
        <v>0</v>
      </c>
      <c r="AR101" s="24" t="s">
        <v>278</v>
      </c>
      <c r="AT101" s="24" t="s">
        <v>147</v>
      </c>
      <c r="AU101" s="24" t="s">
        <v>82</v>
      </c>
      <c r="AY101" s="24" t="s">
        <v>144</v>
      </c>
      <c r="BE101" s="185">
        <f t="shared" si="14"/>
        <v>0</v>
      </c>
      <c r="BF101" s="185">
        <f t="shared" si="15"/>
        <v>0</v>
      </c>
      <c r="BG101" s="185">
        <f t="shared" si="16"/>
        <v>0</v>
      </c>
      <c r="BH101" s="185">
        <f t="shared" si="17"/>
        <v>0</v>
      </c>
      <c r="BI101" s="185">
        <f t="shared" si="18"/>
        <v>0</v>
      </c>
      <c r="BJ101" s="24" t="s">
        <v>80</v>
      </c>
      <c r="BK101" s="185">
        <f t="shared" si="19"/>
        <v>0</v>
      </c>
      <c r="BL101" s="24" t="s">
        <v>278</v>
      </c>
      <c r="BM101" s="24" t="s">
        <v>1372</v>
      </c>
    </row>
    <row r="102" spans="2:65" s="1" customFormat="1" ht="16.5" customHeight="1">
      <c r="B102" s="173"/>
      <c r="C102" s="174" t="s">
        <v>289</v>
      </c>
      <c r="D102" s="174" t="s">
        <v>147</v>
      </c>
      <c r="E102" s="175" t="s">
        <v>1373</v>
      </c>
      <c r="F102" s="176" t="s">
        <v>1374</v>
      </c>
      <c r="G102" s="177" t="s">
        <v>163</v>
      </c>
      <c r="H102" s="178">
        <v>8</v>
      </c>
      <c r="I102" s="179"/>
      <c r="J102" s="180">
        <f t="shared" si="10"/>
        <v>0</v>
      </c>
      <c r="K102" s="176" t="s">
        <v>5</v>
      </c>
      <c r="L102" s="41"/>
      <c r="M102" s="181" t="s">
        <v>5</v>
      </c>
      <c r="N102" s="182" t="s">
        <v>43</v>
      </c>
      <c r="O102" s="42"/>
      <c r="P102" s="183">
        <f t="shared" si="11"/>
        <v>0</v>
      </c>
      <c r="Q102" s="183">
        <v>0</v>
      </c>
      <c r="R102" s="183">
        <f t="shared" si="12"/>
        <v>0</v>
      </c>
      <c r="S102" s="183">
        <v>0</v>
      </c>
      <c r="T102" s="184">
        <f t="shared" si="13"/>
        <v>0</v>
      </c>
      <c r="AR102" s="24" t="s">
        <v>278</v>
      </c>
      <c r="AT102" s="24" t="s">
        <v>147</v>
      </c>
      <c r="AU102" s="24" t="s">
        <v>82</v>
      </c>
      <c r="AY102" s="24" t="s">
        <v>144</v>
      </c>
      <c r="BE102" s="185">
        <f t="shared" si="14"/>
        <v>0</v>
      </c>
      <c r="BF102" s="185">
        <f t="shared" si="15"/>
        <v>0</v>
      </c>
      <c r="BG102" s="185">
        <f t="shared" si="16"/>
        <v>0</v>
      </c>
      <c r="BH102" s="185">
        <f t="shared" si="17"/>
        <v>0</v>
      </c>
      <c r="BI102" s="185">
        <f t="shared" si="18"/>
        <v>0</v>
      </c>
      <c r="BJ102" s="24" t="s">
        <v>80</v>
      </c>
      <c r="BK102" s="185">
        <f t="shared" si="19"/>
        <v>0</v>
      </c>
      <c r="BL102" s="24" t="s">
        <v>278</v>
      </c>
      <c r="BM102" s="24" t="s">
        <v>1375</v>
      </c>
    </row>
    <row r="103" spans="2:65" s="1" customFormat="1" ht="16.5" customHeight="1">
      <c r="B103" s="173"/>
      <c r="C103" s="174" t="s">
        <v>305</v>
      </c>
      <c r="D103" s="174" t="s">
        <v>147</v>
      </c>
      <c r="E103" s="175" t="s">
        <v>1376</v>
      </c>
      <c r="F103" s="176" t="s">
        <v>1377</v>
      </c>
      <c r="G103" s="177" t="s">
        <v>163</v>
      </c>
      <c r="H103" s="178">
        <v>31</v>
      </c>
      <c r="I103" s="179"/>
      <c r="J103" s="180">
        <f t="shared" si="10"/>
        <v>0</v>
      </c>
      <c r="K103" s="176" t="s">
        <v>5</v>
      </c>
      <c r="L103" s="41"/>
      <c r="M103" s="181" t="s">
        <v>5</v>
      </c>
      <c r="N103" s="182" t="s">
        <v>43</v>
      </c>
      <c r="O103" s="42"/>
      <c r="P103" s="183">
        <f t="shared" si="11"/>
        <v>0</v>
      </c>
      <c r="Q103" s="183">
        <v>1.7000000000000001E-4</v>
      </c>
      <c r="R103" s="183">
        <f t="shared" si="12"/>
        <v>5.2700000000000004E-3</v>
      </c>
      <c r="S103" s="183">
        <v>0</v>
      </c>
      <c r="T103" s="184">
        <f t="shared" si="13"/>
        <v>0</v>
      </c>
      <c r="AR103" s="24" t="s">
        <v>278</v>
      </c>
      <c r="AT103" s="24" t="s">
        <v>147</v>
      </c>
      <c r="AU103" s="24" t="s">
        <v>82</v>
      </c>
      <c r="AY103" s="24" t="s">
        <v>144</v>
      </c>
      <c r="BE103" s="185">
        <f t="shared" si="14"/>
        <v>0</v>
      </c>
      <c r="BF103" s="185">
        <f t="shared" si="15"/>
        <v>0</v>
      </c>
      <c r="BG103" s="185">
        <f t="shared" si="16"/>
        <v>0</v>
      </c>
      <c r="BH103" s="185">
        <f t="shared" si="17"/>
        <v>0</v>
      </c>
      <c r="BI103" s="185">
        <f t="shared" si="18"/>
        <v>0</v>
      </c>
      <c r="BJ103" s="24" t="s">
        <v>80</v>
      </c>
      <c r="BK103" s="185">
        <f t="shared" si="19"/>
        <v>0</v>
      </c>
      <c r="BL103" s="24" t="s">
        <v>278</v>
      </c>
      <c r="BM103" s="24" t="s">
        <v>1378</v>
      </c>
    </row>
    <row r="104" spans="2:65" s="1" customFormat="1" ht="16.5" customHeight="1">
      <c r="B104" s="173"/>
      <c r="C104" s="174" t="s">
        <v>310</v>
      </c>
      <c r="D104" s="174" t="s">
        <v>147</v>
      </c>
      <c r="E104" s="175" t="s">
        <v>1379</v>
      </c>
      <c r="F104" s="176" t="s">
        <v>1380</v>
      </c>
      <c r="G104" s="177" t="s">
        <v>163</v>
      </c>
      <c r="H104" s="178">
        <v>1</v>
      </c>
      <c r="I104" s="179"/>
      <c r="J104" s="180">
        <f t="shared" si="10"/>
        <v>0</v>
      </c>
      <c r="K104" s="176" t="s">
        <v>5</v>
      </c>
      <c r="L104" s="41"/>
      <c r="M104" s="181" t="s">
        <v>5</v>
      </c>
      <c r="N104" s="182" t="s">
        <v>43</v>
      </c>
      <c r="O104" s="42"/>
      <c r="P104" s="183">
        <f t="shared" si="11"/>
        <v>0</v>
      </c>
      <c r="Q104" s="183">
        <v>1E-4</v>
      </c>
      <c r="R104" s="183">
        <f t="shared" si="12"/>
        <v>1E-4</v>
      </c>
      <c r="S104" s="183">
        <v>0</v>
      </c>
      <c r="T104" s="184">
        <f t="shared" si="13"/>
        <v>0</v>
      </c>
      <c r="AR104" s="24" t="s">
        <v>278</v>
      </c>
      <c r="AT104" s="24" t="s">
        <v>147</v>
      </c>
      <c r="AU104" s="24" t="s">
        <v>82</v>
      </c>
      <c r="AY104" s="24" t="s">
        <v>144</v>
      </c>
      <c r="BE104" s="185">
        <f t="shared" si="14"/>
        <v>0</v>
      </c>
      <c r="BF104" s="185">
        <f t="shared" si="15"/>
        <v>0</v>
      </c>
      <c r="BG104" s="185">
        <f t="shared" si="16"/>
        <v>0</v>
      </c>
      <c r="BH104" s="185">
        <f t="shared" si="17"/>
        <v>0</v>
      </c>
      <c r="BI104" s="185">
        <f t="shared" si="18"/>
        <v>0</v>
      </c>
      <c r="BJ104" s="24" t="s">
        <v>80</v>
      </c>
      <c r="BK104" s="185">
        <f t="shared" si="19"/>
        <v>0</v>
      </c>
      <c r="BL104" s="24" t="s">
        <v>278</v>
      </c>
      <c r="BM104" s="24" t="s">
        <v>1381</v>
      </c>
    </row>
    <row r="105" spans="2:65" s="1" customFormat="1" ht="16.5" customHeight="1">
      <c r="B105" s="173"/>
      <c r="C105" s="174" t="s">
        <v>10</v>
      </c>
      <c r="D105" s="174" t="s">
        <v>147</v>
      </c>
      <c r="E105" s="175" t="s">
        <v>1382</v>
      </c>
      <c r="F105" s="176" t="s">
        <v>1383</v>
      </c>
      <c r="G105" s="177" t="s">
        <v>163</v>
      </c>
      <c r="H105" s="178">
        <v>3</v>
      </c>
      <c r="I105" s="179"/>
      <c r="J105" s="180">
        <f t="shared" si="10"/>
        <v>0</v>
      </c>
      <c r="K105" s="176" t="s">
        <v>5</v>
      </c>
      <c r="L105" s="41"/>
      <c r="M105" s="181" t="s">
        <v>5</v>
      </c>
      <c r="N105" s="182" t="s">
        <v>43</v>
      </c>
      <c r="O105" s="42"/>
      <c r="P105" s="183">
        <f t="shared" si="11"/>
        <v>0</v>
      </c>
      <c r="Q105" s="183">
        <v>6.6E-4</v>
      </c>
      <c r="R105" s="183">
        <f t="shared" si="12"/>
        <v>1.98E-3</v>
      </c>
      <c r="S105" s="183">
        <v>0</v>
      </c>
      <c r="T105" s="184">
        <f t="shared" si="13"/>
        <v>0</v>
      </c>
      <c r="AR105" s="24" t="s">
        <v>278</v>
      </c>
      <c r="AT105" s="24" t="s">
        <v>147</v>
      </c>
      <c r="AU105" s="24" t="s">
        <v>82</v>
      </c>
      <c r="AY105" s="24" t="s">
        <v>144</v>
      </c>
      <c r="BE105" s="185">
        <f t="shared" si="14"/>
        <v>0</v>
      </c>
      <c r="BF105" s="185">
        <f t="shared" si="15"/>
        <v>0</v>
      </c>
      <c r="BG105" s="185">
        <f t="shared" si="16"/>
        <v>0</v>
      </c>
      <c r="BH105" s="185">
        <f t="shared" si="17"/>
        <v>0</v>
      </c>
      <c r="BI105" s="185">
        <f t="shared" si="18"/>
        <v>0</v>
      </c>
      <c r="BJ105" s="24" t="s">
        <v>80</v>
      </c>
      <c r="BK105" s="185">
        <f t="shared" si="19"/>
        <v>0</v>
      </c>
      <c r="BL105" s="24" t="s">
        <v>278</v>
      </c>
      <c r="BM105" s="24" t="s">
        <v>1384</v>
      </c>
    </row>
    <row r="106" spans="2:65" s="1" customFormat="1" ht="16.5" customHeight="1">
      <c r="B106" s="173"/>
      <c r="C106" s="174" t="s">
        <v>324</v>
      </c>
      <c r="D106" s="174" t="s">
        <v>147</v>
      </c>
      <c r="E106" s="175" t="s">
        <v>1385</v>
      </c>
      <c r="F106" s="176" t="s">
        <v>1386</v>
      </c>
      <c r="G106" s="177" t="s">
        <v>163</v>
      </c>
      <c r="H106" s="178">
        <v>1</v>
      </c>
      <c r="I106" s="179"/>
      <c r="J106" s="180">
        <f t="shared" si="10"/>
        <v>0</v>
      </c>
      <c r="K106" s="176" t="s">
        <v>5</v>
      </c>
      <c r="L106" s="41"/>
      <c r="M106" s="181" t="s">
        <v>5</v>
      </c>
      <c r="N106" s="182" t="s">
        <v>43</v>
      </c>
      <c r="O106" s="42"/>
      <c r="P106" s="183">
        <f t="shared" si="11"/>
        <v>0</v>
      </c>
      <c r="Q106" s="183">
        <v>1.7000000000000001E-4</v>
      </c>
      <c r="R106" s="183">
        <f t="shared" si="12"/>
        <v>1.7000000000000001E-4</v>
      </c>
      <c r="S106" s="183">
        <v>0</v>
      </c>
      <c r="T106" s="184">
        <f t="shared" si="13"/>
        <v>0</v>
      </c>
      <c r="AR106" s="24" t="s">
        <v>278</v>
      </c>
      <c r="AT106" s="24" t="s">
        <v>147</v>
      </c>
      <c r="AU106" s="24" t="s">
        <v>82</v>
      </c>
      <c r="AY106" s="24" t="s">
        <v>144</v>
      </c>
      <c r="BE106" s="185">
        <f t="shared" si="14"/>
        <v>0</v>
      </c>
      <c r="BF106" s="185">
        <f t="shared" si="15"/>
        <v>0</v>
      </c>
      <c r="BG106" s="185">
        <f t="shared" si="16"/>
        <v>0</v>
      </c>
      <c r="BH106" s="185">
        <f t="shared" si="17"/>
        <v>0</v>
      </c>
      <c r="BI106" s="185">
        <f t="shared" si="18"/>
        <v>0</v>
      </c>
      <c r="BJ106" s="24" t="s">
        <v>80</v>
      </c>
      <c r="BK106" s="185">
        <f t="shared" si="19"/>
        <v>0</v>
      </c>
      <c r="BL106" s="24" t="s">
        <v>278</v>
      </c>
      <c r="BM106" s="24" t="s">
        <v>1387</v>
      </c>
    </row>
    <row r="107" spans="2:65" s="1" customFormat="1" ht="16.5" customHeight="1">
      <c r="B107" s="173"/>
      <c r="C107" s="174" t="s">
        <v>328</v>
      </c>
      <c r="D107" s="174" t="s">
        <v>147</v>
      </c>
      <c r="E107" s="175" t="s">
        <v>1388</v>
      </c>
      <c r="F107" s="176" t="s">
        <v>1389</v>
      </c>
      <c r="G107" s="177" t="s">
        <v>163</v>
      </c>
      <c r="H107" s="178">
        <v>1</v>
      </c>
      <c r="I107" s="179"/>
      <c r="J107" s="180">
        <f t="shared" si="10"/>
        <v>0</v>
      </c>
      <c r="K107" s="176" t="s">
        <v>5</v>
      </c>
      <c r="L107" s="41"/>
      <c r="M107" s="181" t="s">
        <v>5</v>
      </c>
      <c r="N107" s="182" t="s">
        <v>43</v>
      </c>
      <c r="O107" s="42"/>
      <c r="P107" s="183">
        <f t="shared" si="11"/>
        <v>0</v>
      </c>
      <c r="Q107" s="183">
        <v>7.6999999999999996E-4</v>
      </c>
      <c r="R107" s="183">
        <f t="shared" si="12"/>
        <v>7.6999999999999996E-4</v>
      </c>
      <c r="S107" s="183">
        <v>0</v>
      </c>
      <c r="T107" s="184">
        <f t="shared" si="13"/>
        <v>0</v>
      </c>
      <c r="AR107" s="24" t="s">
        <v>278</v>
      </c>
      <c r="AT107" s="24" t="s">
        <v>147</v>
      </c>
      <c r="AU107" s="24" t="s">
        <v>82</v>
      </c>
      <c r="AY107" s="24" t="s">
        <v>144</v>
      </c>
      <c r="BE107" s="185">
        <f t="shared" si="14"/>
        <v>0</v>
      </c>
      <c r="BF107" s="185">
        <f t="shared" si="15"/>
        <v>0</v>
      </c>
      <c r="BG107" s="185">
        <f t="shared" si="16"/>
        <v>0</v>
      </c>
      <c r="BH107" s="185">
        <f t="shared" si="17"/>
        <v>0</v>
      </c>
      <c r="BI107" s="185">
        <f t="shared" si="18"/>
        <v>0</v>
      </c>
      <c r="BJ107" s="24" t="s">
        <v>80</v>
      </c>
      <c r="BK107" s="185">
        <f t="shared" si="19"/>
        <v>0</v>
      </c>
      <c r="BL107" s="24" t="s">
        <v>278</v>
      </c>
      <c r="BM107" s="24" t="s">
        <v>1390</v>
      </c>
    </row>
    <row r="108" spans="2:65" s="1" customFormat="1" ht="16.5" customHeight="1">
      <c r="B108" s="173"/>
      <c r="C108" s="174" t="s">
        <v>336</v>
      </c>
      <c r="D108" s="174" t="s">
        <v>147</v>
      </c>
      <c r="E108" s="175" t="s">
        <v>1391</v>
      </c>
      <c r="F108" s="176" t="s">
        <v>1392</v>
      </c>
      <c r="G108" s="177" t="s">
        <v>163</v>
      </c>
      <c r="H108" s="178">
        <v>1</v>
      </c>
      <c r="I108" s="179"/>
      <c r="J108" s="180">
        <f t="shared" si="10"/>
        <v>0</v>
      </c>
      <c r="K108" s="176" t="s">
        <v>5</v>
      </c>
      <c r="L108" s="41"/>
      <c r="M108" s="181" t="s">
        <v>5</v>
      </c>
      <c r="N108" s="182" t="s">
        <v>43</v>
      </c>
      <c r="O108" s="42"/>
      <c r="P108" s="183">
        <f t="shared" si="11"/>
        <v>0</v>
      </c>
      <c r="Q108" s="183">
        <v>3.4000000000000002E-4</v>
      </c>
      <c r="R108" s="183">
        <f t="shared" si="12"/>
        <v>3.4000000000000002E-4</v>
      </c>
      <c r="S108" s="183">
        <v>0</v>
      </c>
      <c r="T108" s="184">
        <f t="shared" si="13"/>
        <v>0</v>
      </c>
      <c r="AR108" s="24" t="s">
        <v>278</v>
      </c>
      <c r="AT108" s="24" t="s">
        <v>147</v>
      </c>
      <c r="AU108" s="24" t="s">
        <v>82</v>
      </c>
      <c r="AY108" s="24" t="s">
        <v>144</v>
      </c>
      <c r="BE108" s="185">
        <f t="shared" si="14"/>
        <v>0</v>
      </c>
      <c r="BF108" s="185">
        <f t="shared" si="15"/>
        <v>0</v>
      </c>
      <c r="BG108" s="185">
        <f t="shared" si="16"/>
        <v>0</v>
      </c>
      <c r="BH108" s="185">
        <f t="shared" si="17"/>
        <v>0</v>
      </c>
      <c r="BI108" s="185">
        <f t="shared" si="18"/>
        <v>0</v>
      </c>
      <c r="BJ108" s="24" t="s">
        <v>80</v>
      </c>
      <c r="BK108" s="185">
        <f t="shared" si="19"/>
        <v>0</v>
      </c>
      <c r="BL108" s="24" t="s">
        <v>278</v>
      </c>
      <c r="BM108" s="24" t="s">
        <v>1393</v>
      </c>
    </row>
    <row r="109" spans="2:65" s="1" customFormat="1" ht="16.5" customHeight="1">
      <c r="B109" s="173"/>
      <c r="C109" s="174" t="s">
        <v>353</v>
      </c>
      <c r="D109" s="174" t="s">
        <v>147</v>
      </c>
      <c r="E109" s="175" t="s">
        <v>1394</v>
      </c>
      <c r="F109" s="176" t="s">
        <v>1395</v>
      </c>
      <c r="G109" s="177" t="s">
        <v>163</v>
      </c>
      <c r="H109" s="178">
        <v>1</v>
      </c>
      <c r="I109" s="179"/>
      <c r="J109" s="180">
        <f t="shared" si="10"/>
        <v>0</v>
      </c>
      <c r="K109" s="176" t="s">
        <v>5</v>
      </c>
      <c r="L109" s="41"/>
      <c r="M109" s="181" t="s">
        <v>5</v>
      </c>
      <c r="N109" s="182" t="s">
        <v>43</v>
      </c>
      <c r="O109" s="42"/>
      <c r="P109" s="183">
        <f t="shared" si="11"/>
        <v>0</v>
      </c>
      <c r="Q109" s="183">
        <v>5.0000000000000001E-4</v>
      </c>
      <c r="R109" s="183">
        <f t="shared" si="12"/>
        <v>5.0000000000000001E-4</v>
      </c>
      <c r="S109" s="183">
        <v>0</v>
      </c>
      <c r="T109" s="184">
        <f t="shared" si="13"/>
        <v>0</v>
      </c>
      <c r="AR109" s="24" t="s">
        <v>278</v>
      </c>
      <c r="AT109" s="24" t="s">
        <v>147</v>
      </c>
      <c r="AU109" s="24" t="s">
        <v>82</v>
      </c>
      <c r="AY109" s="24" t="s">
        <v>144</v>
      </c>
      <c r="BE109" s="185">
        <f t="shared" si="14"/>
        <v>0</v>
      </c>
      <c r="BF109" s="185">
        <f t="shared" si="15"/>
        <v>0</v>
      </c>
      <c r="BG109" s="185">
        <f t="shared" si="16"/>
        <v>0</v>
      </c>
      <c r="BH109" s="185">
        <f t="shared" si="17"/>
        <v>0</v>
      </c>
      <c r="BI109" s="185">
        <f t="shared" si="18"/>
        <v>0</v>
      </c>
      <c r="BJ109" s="24" t="s">
        <v>80</v>
      </c>
      <c r="BK109" s="185">
        <f t="shared" si="19"/>
        <v>0</v>
      </c>
      <c r="BL109" s="24" t="s">
        <v>278</v>
      </c>
      <c r="BM109" s="24" t="s">
        <v>1396</v>
      </c>
    </row>
    <row r="110" spans="2:65" s="1" customFormat="1" ht="16.5" customHeight="1">
      <c r="B110" s="173"/>
      <c r="C110" s="174" t="s">
        <v>369</v>
      </c>
      <c r="D110" s="174" t="s">
        <v>147</v>
      </c>
      <c r="E110" s="175" t="s">
        <v>1397</v>
      </c>
      <c r="F110" s="176" t="s">
        <v>1398</v>
      </c>
      <c r="G110" s="177" t="s">
        <v>163</v>
      </c>
      <c r="H110" s="178">
        <v>1</v>
      </c>
      <c r="I110" s="179"/>
      <c r="J110" s="180">
        <f t="shared" si="10"/>
        <v>0</v>
      </c>
      <c r="K110" s="176" t="s">
        <v>5</v>
      </c>
      <c r="L110" s="41"/>
      <c r="M110" s="181" t="s">
        <v>5</v>
      </c>
      <c r="N110" s="182" t="s">
        <v>43</v>
      </c>
      <c r="O110" s="42"/>
      <c r="P110" s="183">
        <f t="shared" si="11"/>
        <v>0</v>
      </c>
      <c r="Q110" s="183">
        <v>1.6000000000000001E-4</v>
      </c>
      <c r="R110" s="183">
        <f t="shared" si="12"/>
        <v>1.6000000000000001E-4</v>
      </c>
      <c r="S110" s="183">
        <v>0</v>
      </c>
      <c r="T110" s="184">
        <f t="shared" si="13"/>
        <v>0</v>
      </c>
      <c r="AR110" s="24" t="s">
        <v>278</v>
      </c>
      <c r="AT110" s="24" t="s">
        <v>147</v>
      </c>
      <c r="AU110" s="24" t="s">
        <v>82</v>
      </c>
      <c r="AY110" s="24" t="s">
        <v>144</v>
      </c>
      <c r="BE110" s="185">
        <f t="shared" si="14"/>
        <v>0</v>
      </c>
      <c r="BF110" s="185">
        <f t="shared" si="15"/>
        <v>0</v>
      </c>
      <c r="BG110" s="185">
        <f t="shared" si="16"/>
        <v>0</v>
      </c>
      <c r="BH110" s="185">
        <f t="shared" si="17"/>
        <v>0</v>
      </c>
      <c r="BI110" s="185">
        <f t="shared" si="18"/>
        <v>0</v>
      </c>
      <c r="BJ110" s="24" t="s">
        <v>80</v>
      </c>
      <c r="BK110" s="185">
        <f t="shared" si="19"/>
        <v>0</v>
      </c>
      <c r="BL110" s="24" t="s">
        <v>278</v>
      </c>
      <c r="BM110" s="24" t="s">
        <v>1399</v>
      </c>
    </row>
    <row r="111" spans="2:65" s="1" customFormat="1" ht="16.5" customHeight="1">
      <c r="B111" s="173"/>
      <c r="C111" s="174" t="s">
        <v>373</v>
      </c>
      <c r="D111" s="174" t="s">
        <v>147</v>
      </c>
      <c r="E111" s="175" t="s">
        <v>1400</v>
      </c>
      <c r="F111" s="176" t="s">
        <v>1401</v>
      </c>
      <c r="G111" s="177" t="s">
        <v>163</v>
      </c>
      <c r="H111" s="178">
        <v>1</v>
      </c>
      <c r="I111" s="179"/>
      <c r="J111" s="180">
        <f t="shared" si="10"/>
        <v>0</v>
      </c>
      <c r="K111" s="176" t="s">
        <v>5</v>
      </c>
      <c r="L111" s="41"/>
      <c r="M111" s="181" t="s">
        <v>5</v>
      </c>
      <c r="N111" s="182" t="s">
        <v>43</v>
      </c>
      <c r="O111" s="42"/>
      <c r="P111" s="183">
        <f t="shared" si="11"/>
        <v>0</v>
      </c>
      <c r="Q111" s="183">
        <v>7.9000000000000001E-4</v>
      </c>
      <c r="R111" s="183">
        <f t="shared" si="12"/>
        <v>7.9000000000000001E-4</v>
      </c>
      <c r="S111" s="183">
        <v>0</v>
      </c>
      <c r="T111" s="184">
        <f t="shared" si="13"/>
        <v>0</v>
      </c>
      <c r="AR111" s="24" t="s">
        <v>278</v>
      </c>
      <c r="AT111" s="24" t="s">
        <v>147</v>
      </c>
      <c r="AU111" s="24" t="s">
        <v>82</v>
      </c>
      <c r="AY111" s="24" t="s">
        <v>144</v>
      </c>
      <c r="BE111" s="185">
        <f t="shared" si="14"/>
        <v>0</v>
      </c>
      <c r="BF111" s="185">
        <f t="shared" si="15"/>
        <v>0</v>
      </c>
      <c r="BG111" s="185">
        <f t="shared" si="16"/>
        <v>0</v>
      </c>
      <c r="BH111" s="185">
        <f t="shared" si="17"/>
        <v>0</v>
      </c>
      <c r="BI111" s="185">
        <f t="shared" si="18"/>
        <v>0</v>
      </c>
      <c r="BJ111" s="24" t="s">
        <v>80</v>
      </c>
      <c r="BK111" s="185">
        <f t="shared" si="19"/>
        <v>0</v>
      </c>
      <c r="BL111" s="24" t="s">
        <v>278</v>
      </c>
      <c r="BM111" s="24" t="s">
        <v>1402</v>
      </c>
    </row>
    <row r="112" spans="2:65" s="1" customFormat="1" ht="16.5" customHeight="1">
      <c r="B112" s="173"/>
      <c r="C112" s="174" t="s">
        <v>389</v>
      </c>
      <c r="D112" s="174" t="s">
        <v>147</v>
      </c>
      <c r="E112" s="175" t="s">
        <v>1403</v>
      </c>
      <c r="F112" s="176" t="s">
        <v>1404</v>
      </c>
      <c r="G112" s="177" t="s">
        <v>163</v>
      </c>
      <c r="H112" s="178">
        <v>1</v>
      </c>
      <c r="I112" s="179"/>
      <c r="J112" s="180">
        <f t="shared" si="10"/>
        <v>0</v>
      </c>
      <c r="K112" s="176" t="s">
        <v>5</v>
      </c>
      <c r="L112" s="41"/>
      <c r="M112" s="181" t="s">
        <v>5</v>
      </c>
      <c r="N112" s="182" t="s">
        <v>43</v>
      </c>
      <c r="O112" s="42"/>
      <c r="P112" s="183">
        <f t="shared" si="11"/>
        <v>0</v>
      </c>
      <c r="Q112" s="183">
        <v>1.07E-3</v>
      </c>
      <c r="R112" s="183">
        <f t="shared" si="12"/>
        <v>1.07E-3</v>
      </c>
      <c r="S112" s="183">
        <v>0</v>
      </c>
      <c r="T112" s="184">
        <f t="shared" si="13"/>
        <v>0</v>
      </c>
      <c r="AR112" s="24" t="s">
        <v>278</v>
      </c>
      <c r="AT112" s="24" t="s">
        <v>147</v>
      </c>
      <c r="AU112" s="24" t="s">
        <v>82</v>
      </c>
      <c r="AY112" s="24" t="s">
        <v>144</v>
      </c>
      <c r="BE112" s="185">
        <f t="shared" si="14"/>
        <v>0</v>
      </c>
      <c r="BF112" s="185">
        <f t="shared" si="15"/>
        <v>0</v>
      </c>
      <c r="BG112" s="185">
        <f t="shared" si="16"/>
        <v>0</v>
      </c>
      <c r="BH112" s="185">
        <f t="shared" si="17"/>
        <v>0</v>
      </c>
      <c r="BI112" s="185">
        <f t="shared" si="18"/>
        <v>0</v>
      </c>
      <c r="BJ112" s="24" t="s">
        <v>80</v>
      </c>
      <c r="BK112" s="185">
        <f t="shared" si="19"/>
        <v>0</v>
      </c>
      <c r="BL112" s="24" t="s">
        <v>278</v>
      </c>
      <c r="BM112" s="24" t="s">
        <v>1405</v>
      </c>
    </row>
    <row r="113" spans="2:65" s="1" customFormat="1" ht="25.5" customHeight="1">
      <c r="B113" s="173"/>
      <c r="C113" s="174" t="s">
        <v>397</v>
      </c>
      <c r="D113" s="174" t="s">
        <v>147</v>
      </c>
      <c r="E113" s="175" t="s">
        <v>1406</v>
      </c>
      <c r="F113" s="176" t="s">
        <v>1407</v>
      </c>
      <c r="G113" s="177" t="s">
        <v>1408</v>
      </c>
      <c r="H113" s="178">
        <v>1</v>
      </c>
      <c r="I113" s="179"/>
      <c r="J113" s="180">
        <f t="shared" si="10"/>
        <v>0</v>
      </c>
      <c r="K113" s="176" t="s">
        <v>151</v>
      </c>
      <c r="L113" s="41"/>
      <c r="M113" s="181" t="s">
        <v>5</v>
      </c>
      <c r="N113" s="182" t="s">
        <v>43</v>
      </c>
      <c r="O113" s="42"/>
      <c r="P113" s="183">
        <f t="shared" si="11"/>
        <v>0</v>
      </c>
      <c r="Q113" s="183">
        <v>2.9139999999999999E-2</v>
      </c>
      <c r="R113" s="183">
        <f t="shared" si="12"/>
        <v>2.9139999999999999E-2</v>
      </c>
      <c r="S113" s="183">
        <v>0</v>
      </c>
      <c r="T113" s="184">
        <f t="shared" si="13"/>
        <v>0</v>
      </c>
      <c r="AR113" s="24" t="s">
        <v>278</v>
      </c>
      <c r="AT113" s="24" t="s">
        <v>147</v>
      </c>
      <c r="AU113" s="24" t="s">
        <v>82</v>
      </c>
      <c r="AY113" s="24" t="s">
        <v>144</v>
      </c>
      <c r="BE113" s="185">
        <f t="shared" si="14"/>
        <v>0</v>
      </c>
      <c r="BF113" s="185">
        <f t="shared" si="15"/>
        <v>0</v>
      </c>
      <c r="BG113" s="185">
        <f t="shared" si="16"/>
        <v>0</v>
      </c>
      <c r="BH113" s="185">
        <f t="shared" si="17"/>
        <v>0</v>
      </c>
      <c r="BI113" s="185">
        <f t="shared" si="18"/>
        <v>0</v>
      </c>
      <c r="BJ113" s="24" t="s">
        <v>80</v>
      </c>
      <c r="BK113" s="185">
        <f t="shared" si="19"/>
        <v>0</v>
      </c>
      <c r="BL113" s="24" t="s">
        <v>278</v>
      </c>
      <c r="BM113" s="24" t="s">
        <v>1409</v>
      </c>
    </row>
    <row r="114" spans="2:65" s="11" customFormat="1">
      <c r="B114" s="190"/>
      <c r="D114" s="186" t="s">
        <v>156</v>
      </c>
      <c r="E114" s="191" t="s">
        <v>5</v>
      </c>
      <c r="F114" s="192" t="s">
        <v>1410</v>
      </c>
      <c r="H114" s="191" t="s">
        <v>5</v>
      </c>
      <c r="I114" s="193"/>
      <c r="L114" s="190"/>
      <c r="M114" s="194"/>
      <c r="N114" s="195"/>
      <c r="O114" s="195"/>
      <c r="P114" s="195"/>
      <c r="Q114" s="195"/>
      <c r="R114" s="195"/>
      <c r="S114" s="195"/>
      <c r="T114" s="196"/>
      <c r="AT114" s="191" t="s">
        <v>156</v>
      </c>
      <c r="AU114" s="191" t="s">
        <v>82</v>
      </c>
      <c r="AV114" s="11" t="s">
        <v>80</v>
      </c>
      <c r="AW114" s="11" t="s">
        <v>35</v>
      </c>
      <c r="AX114" s="11" t="s">
        <v>72</v>
      </c>
      <c r="AY114" s="191" t="s">
        <v>144</v>
      </c>
    </row>
    <row r="115" spans="2:65" s="12" customFormat="1">
      <c r="B115" s="197"/>
      <c r="D115" s="186" t="s">
        <v>156</v>
      </c>
      <c r="E115" s="198" t="s">
        <v>5</v>
      </c>
      <c r="F115" s="199" t="s">
        <v>80</v>
      </c>
      <c r="H115" s="200">
        <v>1</v>
      </c>
      <c r="I115" s="201"/>
      <c r="L115" s="197"/>
      <c r="M115" s="202"/>
      <c r="N115" s="203"/>
      <c r="O115" s="203"/>
      <c r="P115" s="203"/>
      <c r="Q115" s="203"/>
      <c r="R115" s="203"/>
      <c r="S115" s="203"/>
      <c r="T115" s="204"/>
      <c r="AT115" s="198" t="s">
        <v>156</v>
      </c>
      <c r="AU115" s="198" t="s">
        <v>82</v>
      </c>
      <c r="AV115" s="12" t="s">
        <v>82</v>
      </c>
      <c r="AW115" s="12" t="s">
        <v>35</v>
      </c>
      <c r="AX115" s="12" t="s">
        <v>72</v>
      </c>
      <c r="AY115" s="198" t="s">
        <v>144</v>
      </c>
    </row>
    <row r="116" spans="2:65" s="13" customFormat="1">
      <c r="B116" s="205"/>
      <c r="D116" s="186" t="s">
        <v>156</v>
      </c>
      <c r="E116" s="206" t="s">
        <v>5</v>
      </c>
      <c r="F116" s="207" t="s">
        <v>160</v>
      </c>
      <c r="H116" s="208">
        <v>1</v>
      </c>
      <c r="I116" s="209"/>
      <c r="L116" s="205"/>
      <c r="M116" s="210"/>
      <c r="N116" s="211"/>
      <c r="O116" s="211"/>
      <c r="P116" s="211"/>
      <c r="Q116" s="211"/>
      <c r="R116" s="211"/>
      <c r="S116" s="211"/>
      <c r="T116" s="212"/>
      <c r="AT116" s="206" t="s">
        <v>156</v>
      </c>
      <c r="AU116" s="206" t="s">
        <v>82</v>
      </c>
      <c r="AV116" s="13" t="s">
        <v>152</v>
      </c>
      <c r="AW116" s="13" t="s">
        <v>35</v>
      </c>
      <c r="AX116" s="13" t="s">
        <v>80</v>
      </c>
      <c r="AY116" s="206" t="s">
        <v>144</v>
      </c>
    </row>
    <row r="117" spans="2:65" s="1" customFormat="1" ht="16.5" customHeight="1">
      <c r="B117" s="173"/>
      <c r="C117" s="174" t="s">
        <v>403</v>
      </c>
      <c r="D117" s="174" t="s">
        <v>147</v>
      </c>
      <c r="E117" s="175" t="s">
        <v>1411</v>
      </c>
      <c r="F117" s="176" t="s">
        <v>1412</v>
      </c>
      <c r="G117" s="177" t="s">
        <v>292</v>
      </c>
      <c r="H117" s="178">
        <v>60</v>
      </c>
      <c r="I117" s="179"/>
      <c r="J117" s="180">
        <f>ROUND(I117*H117,2)</f>
        <v>0</v>
      </c>
      <c r="K117" s="176" t="s">
        <v>5</v>
      </c>
      <c r="L117" s="41"/>
      <c r="M117" s="181" t="s">
        <v>5</v>
      </c>
      <c r="N117" s="182" t="s">
        <v>43</v>
      </c>
      <c r="O117" s="42"/>
      <c r="P117" s="183">
        <f>O117*H117</f>
        <v>0</v>
      </c>
      <c r="Q117" s="183">
        <v>1.9000000000000001E-4</v>
      </c>
      <c r="R117" s="183">
        <f>Q117*H117</f>
        <v>1.14E-2</v>
      </c>
      <c r="S117" s="183">
        <v>0</v>
      </c>
      <c r="T117" s="184">
        <f>S117*H117</f>
        <v>0</v>
      </c>
      <c r="AR117" s="24" t="s">
        <v>278</v>
      </c>
      <c r="AT117" s="24" t="s">
        <v>147</v>
      </c>
      <c r="AU117" s="24" t="s">
        <v>82</v>
      </c>
      <c r="AY117" s="24" t="s">
        <v>144</v>
      </c>
      <c r="BE117" s="185">
        <f>IF(N117="základní",J117,0)</f>
        <v>0</v>
      </c>
      <c r="BF117" s="185">
        <f>IF(N117="snížená",J117,0)</f>
        <v>0</v>
      </c>
      <c r="BG117" s="185">
        <f>IF(N117="zákl. přenesená",J117,0)</f>
        <v>0</v>
      </c>
      <c r="BH117" s="185">
        <f>IF(N117="sníž. přenesená",J117,0)</f>
        <v>0</v>
      </c>
      <c r="BI117" s="185">
        <f>IF(N117="nulová",J117,0)</f>
        <v>0</v>
      </c>
      <c r="BJ117" s="24" t="s">
        <v>80</v>
      </c>
      <c r="BK117" s="185">
        <f>ROUND(I117*H117,2)</f>
        <v>0</v>
      </c>
      <c r="BL117" s="24" t="s">
        <v>278</v>
      </c>
      <c r="BM117" s="24" t="s">
        <v>1413</v>
      </c>
    </row>
    <row r="118" spans="2:65" s="1" customFormat="1" ht="16.5" customHeight="1">
      <c r="B118" s="173"/>
      <c r="C118" s="174" t="s">
        <v>411</v>
      </c>
      <c r="D118" s="174" t="s">
        <v>147</v>
      </c>
      <c r="E118" s="175" t="s">
        <v>1414</v>
      </c>
      <c r="F118" s="176" t="s">
        <v>1415</v>
      </c>
      <c r="G118" s="177" t="s">
        <v>292</v>
      </c>
      <c r="H118" s="178">
        <v>60</v>
      </c>
      <c r="I118" s="179"/>
      <c r="J118" s="180">
        <f>ROUND(I118*H118,2)</f>
        <v>0</v>
      </c>
      <c r="K118" s="176" t="s">
        <v>5</v>
      </c>
      <c r="L118" s="41"/>
      <c r="M118" s="181" t="s">
        <v>5</v>
      </c>
      <c r="N118" s="182" t="s">
        <v>43</v>
      </c>
      <c r="O118" s="42"/>
      <c r="P118" s="183">
        <f>O118*H118</f>
        <v>0</v>
      </c>
      <c r="Q118" s="183">
        <v>1.0000000000000001E-5</v>
      </c>
      <c r="R118" s="183">
        <f>Q118*H118</f>
        <v>6.0000000000000006E-4</v>
      </c>
      <c r="S118" s="183">
        <v>0</v>
      </c>
      <c r="T118" s="184">
        <f>S118*H118</f>
        <v>0</v>
      </c>
      <c r="AR118" s="24" t="s">
        <v>278</v>
      </c>
      <c r="AT118" s="24" t="s">
        <v>147</v>
      </c>
      <c r="AU118" s="24" t="s">
        <v>82</v>
      </c>
      <c r="AY118" s="24" t="s">
        <v>144</v>
      </c>
      <c r="BE118" s="185">
        <f>IF(N118="základní",J118,0)</f>
        <v>0</v>
      </c>
      <c r="BF118" s="185">
        <f>IF(N118="snížená",J118,0)</f>
        <v>0</v>
      </c>
      <c r="BG118" s="185">
        <f>IF(N118="zákl. přenesená",J118,0)</f>
        <v>0</v>
      </c>
      <c r="BH118" s="185">
        <f>IF(N118="sníž. přenesená",J118,0)</f>
        <v>0</v>
      </c>
      <c r="BI118" s="185">
        <f>IF(N118="nulová",J118,0)</f>
        <v>0</v>
      </c>
      <c r="BJ118" s="24" t="s">
        <v>80</v>
      </c>
      <c r="BK118" s="185">
        <f>ROUND(I118*H118,2)</f>
        <v>0</v>
      </c>
      <c r="BL118" s="24" t="s">
        <v>278</v>
      </c>
      <c r="BM118" s="24" t="s">
        <v>1416</v>
      </c>
    </row>
    <row r="119" spans="2:65" s="1" customFormat="1" ht="16.5" customHeight="1">
      <c r="B119" s="173"/>
      <c r="C119" s="174" t="s">
        <v>415</v>
      </c>
      <c r="D119" s="174" t="s">
        <v>147</v>
      </c>
      <c r="E119" s="175" t="s">
        <v>1417</v>
      </c>
      <c r="F119" s="176" t="s">
        <v>1418</v>
      </c>
      <c r="G119" s="177" t="s">
        <v>199</v>
      </c>
      <c r="H119" s="178">
        <v>0.28799999999999998</v>
      </c>
      <c r="I119" s="179"/>
      <c r="J119" s="180">
        <f>ROUND(I119*H119,2)</f>
        <v>0</v>
      </c>
      <c r="K119" s="176" t="s">
        <v>5</v>
      </c>
      <c r="L119" s="41"/>
      <c r="M119" s="181" t="s">
        <v>5</v>
      </c>
      <c r="N119" s="182" t="s">
        <v>43</v>
      </c>
      <c r="O119" s="42"/>
      <c r="P119" s="183">
        <f>O119*H119</f>
        <v>0</v>
      </c>
      <c r="Q119" s="183">
        <v>0</v>
      </c>
      <c r="R119" s="183">
        <f>Q119*H119</f>
        <v>0</v>
      </c>
      <c r="S119" s="183">
        <v>0</v>
      </c>
      <c r="T119" s="184">
        <f>S119*H119</f>
        <v>0</v>
      </c>
      <c r="AR119" s="24" t="s">
        <v>278</v>
      </c>
      <c r="AT119" s="24" t="s">
        <v>147</v>
      </c>
      <c r="AU119" s="24" t="s">
        <v>82</v>
      </c>
      <c r="AY119" s="24" t="s">
        <v>144</v>
      </c>
      <c r="BE119" s="185">
        <f>IF(N119="základní",J119,0)</f>
        <v>0</v>
      </c>
      <c r="BF119" s="185">
        <f>IF(N119="snížená",J119,0)</f>
        <v>0</v>
      </c>
      <c r="BG119" s="185">
        <f>IF(N119="zákl. přenesená",J119,0)</f>
        <v>0</v>
      </c>
      <c r="BH119" s="185">
        <f>IF(N119="sníž. přenesená",J119,0)</f>
        <v>0</v>
      </c>
      <c r="BI119" s="185">
        <f>IF(N119="nulová",J119,0)</f>
        <v>0</v>
      </c>
      <c r="BJ119" s="24" t="s">
        <v>80</v>
      </c>
      <c r="BK119" s="185">
        <f>ROUND(I119*H119,2)</f>
        <v>0</v>
      </c>
      <c r="BL119" s="24" t="s">
        <v>278</v>
      </c>
      <c r="BM119" s="24" t="s">
        <v>1419</v>
      </c>
    </row>
    <row r="120" spans="2:65" s="10" customFormat="1" ht="29.85" customHeight="1">
      <c r="B120" s="160"/>
      <c r="D120" s="161" t="s">
        <v>71</v>
      </c>
      <c r="E120" s="171" t="s">
        <v>1420</v>
      </c>
      <c r="F120" s="171" t="s">
        <v>1421</v>
      </c>
      <c r="I120" s="163"/>
      <c r="J120" s="172">
        <f>BK120</f>
        <v>0</v>
      </c>
      <c r="L120" s="160"/>
      <c r="M120" s="165"/>
      <c r="N120" s="166"/>
      <c r="O120" s="166"/>
      <c r="P120" s="167">
        <f>SUM(P121:P146)</f>
        <v>0</v>
      </c>
      <c r="Q120" s="166"/>
      <c r="R120" s="167">
        <f>SUM(R121:R146)</f>
        <v>7.3749999999999996E-2</v>
      </c>
      <c r="S120" s="166"/>
      <c r="T120" s="168">
        <f>SUM(T121:T146)</f>
        <v>0</v>
      </c>
      <c r="AR120" s="161" t="s">
        <v>82</v>
      </c>
      <c r="AT120" s="169" t="s">
        <v>71</v>
      </c>
      <c r="AU120" s="169" t="s">
        <v>80</v>
      </c>
      <c r="AY120" s="161" t="s">
        <v>144</v>
      </c>
      <c r="BK120" s="170">
        <f>SUM(BK121:BK146)</f>
        <v>0</v>
      </c>
    </row>
    <row r="121" spans="2:65" s="1" customFormat="1" ht="25.5" customHeight="1">
      <c r="B121" s="173"/>
      <c r="C121" s="174" t="s">
        <v>427</v>
      </c>
      <c r="D121" s="174" t="s">
        <v>147</v>
      </c>
      <c r="E121" s="175" t="s">
        <v>1422</v>
      </c>
      <c r="F121" s="176" t="s">
        <v>1423</v>
      </c>
      <c r="G121" s="177" t="s">
        <v>1408</v>
      </c>
      <c r="H121" s="178">
        <v>2</v>
      </c>
      <c r="I121" s="179"/>
      <c r="J121" s="180">
        <f>ROUND(I121*H121,2)</f>
        <v>0</v>
      </c>
      <c r="K121" s="176" t="s">
        <v>151</v>
      </c>
      <c r="L121" s="41"/>
      <c r="M121" s="181" t="s">
        <v>5</v>
      </c>
      <c r="N121" s="182" t="s">
        <v>43</v>
      </c>
      <c r="O121" s="42"/>
      <c r="P121" s="183">
        <f>O121*H121</f>
        <v>0</v>
      </c>
      <c r="Q121" s="183">
        <v>1.6920000000000001E-2</v>
      </c>
      <c r="R121" s="183">
        <f>Q121*H121</f>
        <v>3.3840000000000002E-2</v>
      </c>
      <c r="S121" s="183">
        <v>0</v>
      </c>
      <c r="T121" s="184">
        <f>S121*H121</f>
        <v>0</v>
      </c>
      <c r="AR121" s="24" t="s">
        <v>278</v>
      </c>
      <c r="AT121" s="24" t="s">
        <v>147</v>
      </c>
      <c r="AU121" s="24" t="s">
        <v>82</v>
      </c>
      <c r="AY121" s="24" t="s">
        <v>144</v>
      </c>
      <c r="BE121" s="185">
        <f>IF(N121="základní",J121,0)</f>
        <v>0</v>
      </c>
      <c r="BF121" s="185">
        <f>IF(N121="snížená",J121,0)</f>
        <v>0</v>
      </c>
      <c r="BG121" s="185">
        <f>IF(N121="zákl. přenesená",J121,0)</f>
        <v>0</v>
      </c>
      <c r="BH121" s="185">
        <f>IF(N121="sníž. přenesená",J121,0)</f>
        <v>0</v>
      </c>
      <c r="BI121" s="185">
        <f>IF(N121="nulová",J121,0)</f>
        <v>0</v>
      </c>
      <c r="BJ121" s="24" t="s">
        <v>80</v>
      </c>
      <c r="BK121" s="185">
        <f>ROUND(I121*H121,2)</f>
        <v>0</v>
      </c>
      <c r="BL121" s="24" t="s">
        <v>278</v>
      </c>
      <c r="BM121" s="24" t="s">
        <v>1424</v>
      </c>
    </row>
    <row r="122" spans="2:65" s="1" customFormat="1" ht="40.5">
      <c r="B122" s="41"/>
      <c r="D122" s="186" t="s">
        <v>154</v>
      </c>
      <c r="F122" s="187" t="s">
        <v>1425</v>
      </c>
      <c r="I122" s="188"/>
      <c r="L122" s="41"/>
      <c r="M122" s="189"/>
      <c r="N122" s="42"/>
      <c r="O122" s="42"/>
      <c r="P122" s="42"/>
      <c r="Q122" s="42"/>
      <c r="R122" s="42"/>
      <c r="S122" s="42"/>
      <c r="T122" s="70"/>
      <c r="AT122" s="24" t="s">
        <v>154</v>
      </c>
      <c r="AU122" s="24" t="s">
        <v>82</v>
      </c>
    </row>
    <row r="123" spans="2:65" s="1" customFormat="1" ht="135">
      <c r="B123" s="41"/>
      <c r="D123" s="186" t="s">
        <v>286</v>
      </c>
      <c r="F123" s="187" t="s">
        <v>1426</v>
      </c>
      <c r="I123" s="188"/>
      <c r="L123" s="41"/>
      <c r="M123" s="189"/>
      <c r="N123" s="42"/>
      <c r="O123" s="42"/>
      <c r="P123" s="42"/>
      <c r="Q123" s="42"/>
      <c r="R123" s="42"/>
      <c r="S123" s="42"/>
      <c r="T123" s="70"/>
      <c r="AT123" s="24" t="s">
        <v>286</v>
      </c>
      <c r="AU123" s="24" t="s">
        <v>82</v>
      </c>
    </row>
    <row r="124" spans="2:65" s="11" customFormat="1">
      <c r="B124" s="190"/>
      <c r="D124" s="186" t="s">
        <v>156</v>
      </c>
      <c r="E124" s="191" t="s">
        <v>5</v>
      </c>
      <c r="F124" s="192" t="s">
        <v>157</v>
      </c>
      <c r="H124" s="191" t="s">
        <v>5</v>
      </c>
      <c r="I124" s="193"/>
      <c r="L124" s="190"/>
      <c r="M124" s="194"/>
      <c r="N124" s="195"/>
      <c r="O124" s="195"/>
      <c r="P124" s="195"/>
      <c r="Q124" s="195"/>
      <c r="R124" s="195"/>
      <c r="S124" s="195"/>
      <c r="T124" s="196"/>
      <c r="AT124" s="191" t="s">
        <v>156</v>
      </c>
      <c r="AU124" s="191" t="s">
        <v>82</v>
      </c>
      <c r="AV124" s="11" t="s">
        <v>80</v>
      </c>
      <c r="AW124" s="11" t="s">
        <v>35</v>
      </c>
      <c r="AX124" s="11" t="s">
        <v>72</v>
      </c>
      <c r="AY124" s="191" t="s">
        <v>144</v>
      </c>
    </row>
    <row r="125" spans="2:65" s="11" customFormat="1">
      <c r="B125" s="190"/>
      <c r="D125" s="186" t="s">
        <v>156</v>
      </c>
      <c r="E125" s="191" t="s">
        <v>5</v>
      </c>
      <c r="F125" s="192" t="s">
        <v>1003</v>
      </c>
      <c r="H125" s="191" t="s">
        <v>5</v>
      </c>
      <c r="I125" s="193"/>
      <c r="L125" s="190"/>
      <c r="M125" s="194"/>
      <c r="N125" s="195"/>
      <c r="O125" s="195"/>
      <c r="P125" s="195"/>
      <c r="Q125" s="195"/>
      <c r="R125" s="195"/>
      <c r="S125" s="195"/>
      <c r="T125" s="196"/>
      <c r="AT125" s="191" t="s">
        <v>156</v>
      </c>
      <c r="AU125" s="191" t="s">
        <v>82</v>
      </c>
      <c r="AV125" s="11" t="s">
        <v>80</v>
      </c>
      <c r="AW125" s="11" t="s">
        <v>35</v>
      </c>
      <c r="AX125" s="11" t="s">
        <v>72</v>
      </c>
      <c r="AY125" s="191" t="s">
        <v>144</v>
      </c>
    </row>
    <row r="126" spans="2:65" s="11" customFormat="1">
      <c r="B126" s="190"/>
      <c r="D126" s="186" t="s">
        <v>156</v>
      </c>
      <c r="E126" s="191" t="s">
        <v>5</v>
      </c>
      <c r="F126" s="192" t="s">
        <v>158</v>
      </c>
      <c r="H126" s="191" t="s">
        <v>5</v>
      </c>
      <c r="I126" s="193"/>
      <c r="L126" s="190"/>
      <c r="M126" s="194"/>
      <c r="N126" s="195"/>
      <c r="O126" s="195"/>
      <c r="P126" s="195"/>
      <c r="Q126" s="195"/>
      <c r="R126" s="195"/>
      <c r="S126" s="195"/>
      <c r="T126" s="196"/>
      <c r="AT126" s="191" t="s">
        <v>156</v>
      </c>
      <c r="AU126" s="191" t="s">
        <v>82</v>
      </c>
      <c r="AV126" s="11" t="s">
        <v>80</v>
      </c>
      <c r="AW126" s="11" t="s">
        <v>35</v>
      </c>
      <c r="AX126" s="11" t="s">
        <v>72</v>
      </c>
      <c r="AY126" s="191" t="s">
        <v>144</v>
      </c>
    </row>
    <row r="127" spans="2:65" s="11" customFormat="1">
      <c r="B127" s="190"/>
      <c r="D127" s="186" t="s">
        <v>156</v>
      </c>
      <c r="E127" s="191" t="s">
        <v>5</v>
      </c>
      <c r="F127" s="192" t="s">
        <v>1045</v>
      </c>
      <c r="H127" s="191" t="s">
        <v>5</v>
      </c>
      <c r="I127" s="193"/>
      <c r="L127" s="190"/>
      <c r="M127" s="194"/>
      <c r="N127" s="195"/>
      <c r="O127" s="195"/>
      <c r="P127" s="195"/>
      <c r="Q127" s="195"/>
      <c r="R127" s="195"/>
      <c r="S127" s="195"/>
      <c r="T127" s="196"/>
      <c r="AT127" s="191" t="s">
        <v>156</v>
      </c>
      <c r="AU127" s="191" t="s">
        <v>82</v>
      </c>
      <c r="AV127" s="11" t="s">
        <v>80</v>
      </c>
      <c r="AW127" s="11" t="s">
        <v>35</v>
      </c>
      <c r="AX127" s="11" t="s">
        <v>72</v>
      </c>
      <c r="AY127" s="191" t="s">
        <v>144</v>
      </c>
    </row>
    <row r="128" spans="2:65" s="11" customFormat="1">
      <c r="B128" s="190"/>
      <c r="D128" s="186" t="s">
        <v>156</v>
      </c>
      <c r="E128" s="191" t="s">
        <v>5</v>
      </c>
      <c r="F128" s="192" t="s">
        <v>1427</v>
      </c>
      <c r="H128" s="191" t="s">
        <v>5</v>
      </c>
      <c r="I128" s="193"/>
      <c r="L128" s="190"/>
      <c r="M128" s="194"/>
      <c r="N128" s="195"/>
      <c r="O128" s="195"/>
      <c r="P128" s="195"/>
      <c r="Q128" s="195"/>
      <c r="R128" s="195"/>
      <c r="S128" s="195"/>
      <c r="T128" s="196"/>
      <c r="AT128" s="191" t="s">
        <v>156</v>
      </c>
      <c r="AU128" s="191" t="s">
        <v>82</v>
      </c>
      <c r="AV128" s="11" t="s">
        <v>80</v>
      </c>
      <c r="AW128" s="11" t="s">
        <v>35</v>
      </c>
      <c r="AX128" s="11" t="s">
        <v>72</v>
      </c>
      <c r="AY128" s="191" t="s">
        <v>144</v>
      </c>
    </row>
    <row r="129" spans="2:65" s="11" customFormat="1">
      <c r="B129" s="190"/>
      <c r="D129" s="186" t="s">
        <v>156</v>
      </c>
      <c r="E129" s="191" t="s">
        <v>5</v>
      </c>
      <c r="F129" s="192" t="s">
        <v>1428</v>
      </c>
      <c r="H129" s="191" t="s">
        <v>5</v>
      </c>
      <c r="I129" s="193"/>
      <c r="L129" s="190"/>
      <c r="M129" s="194"/>
      <c r="N129" s="195"/>
      <c r="O129" s="195"/>
      <c r="P129" s="195"/>
      <c r="Q129" s="195"/>
      <c r="R129" s="195"/>
      <c r="S129" s="195"/>
      <c r="T129" s="196"/>
      <c r="AT129" s="191" t="s">
        <v>156</v>
      </c>
      <c r="AU129" s="191" t="s">
        <v>82</v>
      </c>
      <c r="AV129" s="11" t="s">
        <v>80</v>
      </c>
      <c r="AW129" s="11" t="s">
        <v>35</v>
      </c>
      <c r="AX129" s="11" t="s">
        <v>72</v>
      </c>
      <c r="AY129" s="191" t="s">
        <v>144</v>
      </c>
    </row>
    <row r="130" spans="2:65" s="12" customFormat="1">
      <c r="B130" s="197"/>
      <c r="D130" s="186" t="s">
        <v>156</v>
      </c>
      <c r="E130" s="198" t="s">
        <v>5</v>
      </c>
      <c r="F130" s="199" t="s">
        <v>1221</v>
      </c>
      <c r="H130" s="200">
        <v>2</v>
      </c>
      <c r="I130" s="201"/>
      <c r="L130" s="197"/>
      <c r="M130" s="202"/>
      <c r="N130" s="203"/>
      <c r="O130" s="203"/>
      <c r="P130" s="203"/>
      <c r="Q130" s="203"/>
      <c r="R130" s="203"/>
      <c r="S130" s="203"/>
      <c r="T130" s="204"/>
      <c r="AT130" s="198" t="s">
        <v>156</v>
      </c>
      <c r="AU130" s="198" t="s">
        <v>82</v>
      </c>
      <c r="AV130" s="12" t="s">
        <v>82</v>
      </c>
      <c r="AW130" s="12" t="s">
        <v>35</v>
      </c>
      <c r="AX130" s="12" t="s">
        <v>72</v>
      </c>
      <c r="AY130" s="198" t="s">
        <v>144</v>
      </c>
    </row>
    <row r="131" spans="2:65" s="13" customFormat="1">
      <c r="B131" s="205"/>
      <c r="D131" s="186" t="s">
        <v>156</v>
      </c>
      <c r="E131" s="206" t="s">
        <v>5</v>
      </c>
      <c r="F131" s="207" t="s">
        <v>160</v>
      </c>
      <c r="H131" s="208">
        <v>2</v>
      </c>
      <c r="I131" s="209"/>
      <c r="L131" s="205"/>
      <c r="M131" s="210"/>
      <c r="N131" s="211"/>
      <c r="O131" s="211"/>
      <c r="P131" s="211"/>
      <c r="Q131" s="211"/>
      <c r="R131" s="211"/>
      <c r="S131" s="211"/>
      <c r="T131" s="212"/>
      <c r="AT131" s="206" t="s">
        <v>156</v>
      </c>
      <c r="AU131" s="206" t="s">
        <v>82</v>
      </c>
      <c r="AV131" s="13" t="s">
        <v>152</v>
      </c>
      <c r="AW131" s="13" t="s">
        <v>35</v>
      </c>
      <c r="AX131" s="13" t="s">
        <v>80</v>
      </c>
      <c r="AY131" s="206" t="s">
        <v>144</v>
      </c>
    </row>
    <row r="132" spans="2:65" s="1" customFormat="1" ht="38.25" customHeight="1">
      <c r="B132" s="173"/>
      <c r="C132" s="174" t="s">
        <v>431</v>
      </c>
      <c r="D132" s="174" t="s">
        <v>147</v>
      </c>
      <c r="E132" s="175" t="s">
        <v>1429</v>
      </c>
      <c r="F132" s="176" t="s">
        <v>1430</v>
      </c>
      <c r="G132" s="177" t="s">
        <v>1408</v>
      </c>
      <c r="H132" s="178">
        <v>2</v>
      </c>
      <c r="I132" s="179"/>
      <c r="J132" s="180">
        <f>ROUND(I132*H132,2)</f>
        <v>0</v>
      </c>
      <c r="K132" s="176" t="s">
        <v>151</v>
      </c>
      <c r="L132" s="41"/>
      <c r="M132" s="181" t="s">
        <v>5</v>
      </c>
      <c r="N132" s="182" t="s">
        <v>43</v>
      </c>
      <c r="O132" s="42"/>
      <c r="P132" s="183">
        <f>O132*H132</f>
        <v>0</v>
      </c>
      <c r="Q132" s="183">
        <v>1.5259999999999999E-2</v>
      </c>
      <c r="R132" s="183">
        <f>Q132*H132</f>
        <v>3.0519999999999999E-2</v>
      </c>
      <c r="S132" s="183">
        <v>0</v>
      </c>
      <c r="T132" s="184">
        <f>S132*H132</f>
        <v>0</v>
      </c>
      <c r="AR132" s="24" t="s">
        <v>278</v>
      </c>
      <c r="AT132" s="24" t="s">
        <v>147</v>
      </c>
      <c r="AU132" s="24" t="s">
        <v>82</v>
      </c>
      <c r="AY132" s="24" t="s">
        <v>144</v>
      </c>
      <c r="BE132" s="185">
        <f>IF(N132="základní",J132,0)</f>
        <v>0</v>
      </c>
      <c r="BF132" s="185">
        <f>IF(N132="snížená",J132,0)</f>
        <v>0</v>
      </c>
      <c r="BG132" s="185">
        <f>IF(N132="zákl. přenesená",J132,0)</f>
        <v>0</v>
      </c>
      <c r="BH132" s="185">
        <f>IF(N132="sníž. přenesená",J132,0)</f>
        <v>0</v>
      </c>
      <c r="BI132" s="185">
        <f>IF(N132="nulová",J132,0)</f>
        <v>0</v>
      </c>
      <c r="BJ132" s="24" t="s">
        <v>80</v>
      </c>
      <c r="BK132" s="185">
        <f>ROUND(I132*H132,2)</f>
        <v>0</v>
      </c>
      <c r="BL132" s="24" t="s">
        <v>278</v>
      </c>
      <c r="BM132" s="24" t="s">
        <v>1431</v>
      </c>
    </row>
    <row r="133" spans="2:65" s="1" customFormat="1" ht="54">
      <c r="B133" s="41"/>
      <c r="D133" s="186" t="s">
        <v>154</v>
      </c>
      <c r="F133" s="187" t="s">
        <v>1432</v>
      </c>
      <c r="I133" s="188"/>
      <c r="L133" s="41"/>
      <c r="M133" s="189"/>
      <c r="N133" s="42"/>
      <c r="O133" s="42"/>
      <c r="P133" s="42"/>
      <c r="Q133" s="42"/>
      <c r="R133" s="42"/>
      <c r="S133" s="42"/>
      <c r="T133" s="70"/>
      <c r="AT133" s="24" t="s">
        <v>154</v>
      </c>
      <c r="AU133" s="24" t="s">
        <v>82</v>
      </c>
    </row>
    <row r="134" spans="2:65" s="1" customFormat="1" ht="16.5" customHeight="1">
      <c r="B134" s="173"/>
      <c r="C134" s="174" t="s">
        <v>438</v>
      </c>
      <c r="D134" s="174" t="s">
        <v>147</v>
      </c>
      <c r="E134" s="175" t="s">
        <v>1433</v>
      </c>
      <c r="F134" s="176" t="s">
        <v>1434</v>
      </c>
      <c r="G134" s="177" t="s">
        <v>1408</v>
      </c>
      <c r="H134" s="178">
        <v>1</v>
      </c>
      <c r="I134" s="179"/>
      <c r="J134" s="180">
        <f>ROUND(I134*H134,2)</f>
        <v>0</v>
      </c>
      <c r="K134" s="176" t="s">
        <v>5</v>
      </c>
      <c r="L134" s="41"/>
      <c r="M134" s="181" t="s">
        <v>5</v>
      </c>
      <c r="N134" s="182" t="s">
        <v>43</v>
      </c>
      <c r="O134" s="42"/>
      <c r="P134" s="183">
        <f>O134*H134</f>
        <v>0</v>
      </c>
      <c r="Q134" s="183">
        <v>5.9000000000000003E-4</v>
      </c>
      <c r="R134" s="183">
        <f>Q134*H134</f>
        <v>5.9000000000000003E-4</v>
      </c>
      <c r="S134" s="183">
        <v>0</v>
      </c>
      <c r="T134" s="184">
        <f>S134*H134</f>
        <v>0</v>
      </c>
      <c r="AR134" s="24" t="s">
        <v>278</v>
      </c>
      <c r="AT134" s="24" t="s">
        <v>147</v>
      </c>
      <c r="AU134" s="24" t="s">
        <v>82</v>
      </c>
      <c r="AY134" s="24" t="s">
        <v>144</v>
      </c>
      <c r="BE134" s="185">
        <f>IF(N134="základní",J134,0)</f>
        <v>0</v>
      </c>
      <c r="BF134" s="185">
        <f>IF(N134="snížená",J134,0)</f>
        <v>0</v>
      </c>
      <c r="BG134" s="185">
        <f>IF(N134="zákl. přenesená",J134,0)</f>
        <v>0</v>
      </c>
      <c r="BH134" s="185">
        <f>IF(N134="sníž. přenesená",J134,0)</f>
        <v>0</v>
      </c>
      <c r="BI134" s="185">
        <f>IF(N134="nulová",J134,0)</f>
        <v>0</v>
      </c>
      <c r="BJ134" s="24" t="s">
        <v>80</v>
      </c>
      <c r="BK134" s="185">
        <f>ROUND(I134*H134,2)</f>
        <v>0</v>
      </c>
      <c r="BL134" s="24" t="s">
        <v>278</v>
      </c>
      <c r="BM134" s="24" t="s">
        <v>1435</v>
      </c>
    </row>
    <row r="135" spans="2:65" s="1" customFormat="1" ht="16.5" customHeight="1">
      <c r="B135" s="173"/>
      <c r="C135" s="174" t="s">
        <v>442</v>
      </c>
      <c r="D135" s="174" t="s">
        <v>147</v>
      </c>
      <c r="E135" s="175" t="s">
        <v>1436</v>
      </c>
      <c r="F135" s="176" t="s">
        <v>1437</v>
      </c>
      <c r="G135" s="177" t="s">
        <v>1408</v>
      </c>
      <c r="H135" s="178">
        <v>6</v>
      </c>
      <c r="I135" s="179"/>
      <c r="J135" s="180">
        <f>ROUND(I135*H135,2)</f>
        <v>0</v>
      </c>
      <c r="K135" s="176" t="s">
        <v>5</v>
      </c>
      <c r="L135" s="41"/>
      <c r="M135" s="181" t="s">
        <v>5</v>
      </c>
      <c r="N135" s="182" t="s">
        <v>43</v>
      </c>
      <c r="O135" s="42"/>
      <c r="P135" s="183">
        <f>O135*H135</f>
        <v>0</v>
      </c>
      <c r="Q135" s="183">
        <v>2.9999999999999997E-4</v>
      </c>
      <c r="R135" s="183">
        <f>Q135*H135</f>
        <v>1.8E-3</v>
      </c>
      <c r="S135" s="183">
        <v>0</v>
      </c>
      <c r="T135" s="184">
        <f>S135*H135</f>
        <v>0</v>
      </c>
      <c r="AR135" s="24" t="s">
        <v>278</v>
      </c>
      <c r="AT135" s="24" t="s">
        <v>147</v>
      </c>
      <c r="AU135" s="24" t="s">
        <v>82</v>
      </c>
      <c r="AY135" s="24" t="s">
        <v>144</v>
      </c>
      <c r="BE135" s="185">
        <f>IF(N135="základní",J135,0)</f>
        <v>0</v>
      </c>
      <c r="BF135" s="185">
        <f>IF(N135="snížená",J135,0)</f>
        <v>0</v>
      </c>
      <c r="BG135" s="185">
        <f>IF(N135="zákl. přenesená",J135,0)</f>
        <v>0</v>
      </c>
      <c r="BH135" s="185">
        <f>IF(N135="sníž. přenesená",J135,0)</f>
        <v>0</v>
      </c>
      <c r="BI135" s="185">
        <f>IF(N135="nulová",J135,0)</f>
        <v>0</v>
      </c>
      <c r="BJ135" s="24" t="s">
        <v>80</v>
      </c>
      <c r="BK135" s="185">
        <f>ROUND(I135*H135,2)</f>
        <v>0</v>
      </c>
      <c r="BL135" s="24" t="s">
        <v>278</v>
      </c>
      <c r="BM135" s="24" t="s">
        <v>1438</v>
      </c>
    </row>
    <row r="136" spans="2:65" s="1" customFormat="1" ht="25.5" customHeight="1">
      <c r="B136" s="173"/>
      <c r="C136" s="213" t="s">
        <v>452</v>
      </c>
      <c r="D136" s="213" t="s">
        <v>212</v>
      </c>
      <c r="E136" s="214" t="s">
        <v>1439</v>
      </c>
      <c r="F136" s="215" t="s">
        <v>1440</v>
      </c>
      <c r="G136" s="216" t="s">
        <v>163</v>
      </c>
      <c r="H136" s="217">
        <v>4</v>
      </c>
      <c r="I136" s="218"/>
      <c r="J136" s="219">
        <f>ROUND(I136*H136,2)</f>
        <v>0</v>
      </c>
      <c r="K136" s="215" t="s">
        <v>5</v>
      </c>
      <c r="L136" s="220"/>
      <c r="M136" s="221" t="s">
        <v>5</v>
      </c>
      <c r="N136" s="222" t="s">
        <v>43</v>
      </c>
      <c r="O136" s="42"/>
      <c r="P136" s="183">
        <f>O136*H136</f>
        <v>0</v>
      </c>
      <c r="Q136" s="183">
        <v>0</v>
      </c>
      <c r="R136" s="183">
        <f>Q136*H136</f>
        <v>0</v>
      </c>
      <c r="S136" s="183">
        <v>0</v>
      </c>
      <c r="T136" s="184">
        <f>S136*H136</f>
        <v>0</v>
      </c>
      <c r="AR136" s="24" t="s">
        <v>192</v>
      </c>
      <c r="AT136" s="24" t="s">
        <v>212</v>
      </c>
      <c r="AU136" s="24" t="s">
        <v>82</v>
      </c>
      <c r="AY136" s="24" t="s">
        <v>144</v>
      </c>
      <c r="BE136" s="185">
        <f>IF(N136="základní",J136,0)</f>
        <v>0</v>
      </c>
      <c r="BF136" s="185">
        <f>IF(N136="snížená",J136,0)</f>
        <v>0</v>
      </c>
      <c r="BG136" s="185">
        <f>IF(N136="zákl. přenesená",J136,0)</f>
        <v>0</v>
      </c>
      <c r="BH136" s="185">
        <f>IF(N136="sníž. přenesená",J136,0)</f>
        <v>0</v>
      </c>
      <c r="BI136" s="185">
        <f>IF(N136="nulová",J136,0)</f>
        <v>0</v>
      </c>
      <c r="BJ136" s="24" t="s">
        <v>80</v>
      </c>
      <c r="BK136" s="185">
        <f>ROUND(I136*H136,2)</f>
        <v>0</v>
      </c>
      <c r="BL136" s="24" t="s">
        <v>152</v>
      </c>
      <c r="BM136" s="24" t="s">
        <v>1441</v>
      </c>
    </row>
    <row r="137" spans="2:65" s="12" customFormat="1">
      <c r="B137" s="197"/>
      <c r="D137" s="186" t="s">
        <v>156</v>
      </c>
      <c r="E137" s="198" t="s">
        <v>5</v>
      </c>
      <c r="F137" s="199" t="s">
        <v>152</v>
      </c>
      <c r="H137" s="200">
        <v>4</v>
      </c>
      <c r="I137" s="201"/>
      <c r="L137" s="197"/>
      <c r="M137" s="202"/>
      <c r="N137" s="203"/>
      <c r="O137" s="203"/>
      <c r="P137" s="203"/>
      <c r="Q137" s="203"/>
      <c r="R137" s="203"/>
      <c r="S137" s="203"/>
      <c r="T137" s="204"/>
      <c r="AT137" s="198" t="s">
        <v>156</v>
      </c>
      <c r="AU137" s="198" t="s">
        <v>82</v>
      </c>
      <c r="AV137" s="12" t="s">
        <v>82</v>
      </c>
      <c r="AW137" s="12" t="s">
        <v>35</v>
      </c>
      <c r="AX137" s="12" t="s">
        <v>72</v>
      </c>
      <c r="AY137" s="198" t="s">
        <v>144</v>
      </c>
    </row>
    <row r="138" spans="2:65" s="13" customFormat="1">
      <c r="B138" s="205"/>
      <c r="D138" s="186" t="s">
        <v>156</v>
      </c>
      <c r="E138" s="206" t="s">
        <v>5</v>
      </c>
      <c r="F138" s="207" t="s">
        <v>160</v>
      </c>
      <c r="H138" s="208">
        <v>4</v>
      </c>
      <c r="I138" s="209"/>
      <c r="L138" s="205"/>
      <c r="M138" s="210"/>
      <c r="N138" s="211"/>
      <c r="O138" s="211"/>
      <c r="P138" s="211"/>
      <c r="Q138" s="211"/>
      <c r="R138" s="211"/>
      <c r="S138" s="211"/>
      <c r="T138" s="212"/>
      <c r="AT138" s="206" t="s">
        <v>156</v>
      </c>
      <c r="AU138" s="206" t="s">
        <v>82</v>
      </c>
      <c r="AV138" s="13" t="s">
        <v>152</v>
      </c>
      <c r="AW138" s="13" t="s">
        <v>35</v>
      </c>
      <c r="AX138" s="13" t="s">
        <v>80</v>
      </c>
      <c r="AY138" s="206" t="s">
        <v>144</v>
      </c>
    </row>
    <row r="139" spans="2:65" s="1" customFormat="1" ht="16.5" customHeight="1">
      <c r="B139" s="173"/>
      <c r="C139" s="174" t="s">
        <v>459</v>
      </c>
      <c r="D139" s="174" t="s">
        <v>147</v>
      </c>
      <c r="E139" s="175" t="s">
        <v>1442</v>
      </c>
      <c r="F139" s="176" t="s">
        <v>1443</v>
      </c>
      <c r="G139" s="177" t="s">
        <v>1408</v>
      </c>
      <c r="H139" s="178">
        <v>2</v>
      </c>
      <c r="I139" s="179"/>
      <c r="J139" s="180">
        <f>ROUND(I139*H139,2)</f>
        <v>0</v>
      </c>
      <c r="K139" s="176" t="s">
        <v>151</v>
      </c>
      <c r="L139" s="41"/>
      <c r="M139" s="181" t="s">
        <v>5</v>
      </c>
      <c r="N139" s="182" t="s">
        <v>43</v>
      </c>
      <c r="O139" s="42"/>
      <c r="P139" s="183">
        <f>O139*H139</f>
        <v>0</v>
      </c>
      <c r="Q139" s="183">
        <v>1.8E-3</v>
      </c>
      <c r="R139" s="183">
        <f>Q139*H139</f>
        <v>3.5999999999999999E-3</v>
      </c>
      <c r="S139" s="183">
        <v>0</v>
      </c>
      <c r="T139" s="184">
        <f>S139*H139</f>
        <v>0</v>
      </c>
      <c r="AR139" s="24" t="s">
        <v>278</v>
      </c>
      <c r="AT139" s="24" t="s">
        <v>147</v>
      </c>
      <c r="AU139" s="24" t="s">
        <v>82</v>
      </c>
      <c r="AY139" s="24" t="s">
        <v>144</v>
      </c>
      <c r="BE139" s="185">
        <f>IF(N139="základní",J139,0)</f>
        <v>0</v>
      </c>
      <c r="BF139" s="185">
        <f>IF(N139="snížená",J139,0)</f>
        <v>0</v>
      </c>
      <c r="BG139" s="185">
        <f>IF(N139="zákl. přenesená",J139,0)</f>
        <v>0</v>
      </c>
      <c r="BH139" s="185">
        <f>IF(N139="sníž. přenesená",J139,0)</f>
        <v>0</v>
      </c>
      <c r="BI139" s="185">
        <f>IF(N139="nulová",J139,0)</f>
        <v>0</v>
      </c>
      <c r="BJ139" s="24" t="s">
        <v>80</v>
      </c>
      <c r="BK139" s="185">
        <f>ROUND(I139*H139,2)</f>
        <v>0</v>
      </c>
      <c r="BL139" s="24" t="s">
        <v>278</v>
      </c>
      <c r="BM139" s="24" t="s">
        <v>1444</v>
      </c>
    </row>
    <row r="140" spans="2:65" s="1" customFormat="1" ht="27">
      <c r="B140" s="41"/>
      <c r="D140" s="186" t="s">
        <v>154</v>
      </c>
      <c r="F140" s="187" t="s">
        <v>1445</v>
      </c>
      <c r="I140" s="188"/>
      <c r="L140" s="41"/>
      <c r="M140" s="189"/>
      <c r="N140" s="42"/>
      <c r="O140" s="42"/>
      <c r="P140" s="42"/>
      <c r="Q140" s="42"/>
      <c r="R140" s="42"/>
      <c r="S140" s="42"/>
      <c r="T140" s="70"/>
      <c r="AT140" s="24" t="s">
        <v>154</v>
      </c>
      <c r="AU140" s="24" t="s">
        <v>82</v>
      </c>
    </row>
    <row r="141" spans="2:65" s="1" customFormat="1" ht="16.5" customHeight="1">
      <c r="B141" s="173"/>
      <c r="C141" s="174" t="s">
        <v>465</v>
      </c>
      <c r="D141" s="174" t="s">
        <v>147</v>
      </c>
      <c r="E141" s="175" t="s">
        <v>1446</v>
      </c>
      <c r="F141" s="176" t="s">
        <v>1447</v>
      </c>
      <c r="G141" s="177" t="s">
        <v>1408</v>
      </c>
      <c r="H141" s="178">
        <v>1</v>
      </c>
      <c r="I141" s="179"/>
      <c r="J141" s="180">
        <f>ROUND(I141*H141,2)</f>
        <v>0</v>
      </c>
      <c r="K141" s="176" t="s">
        <v>151</v>
      </c>
      <c r="L141" s="41"/>
      <c r="M141" s="181" t="s">
        <v>5</v>
      </c>
      <c r="N141" s="182" t="s">
        <v>43</v>
      </c>
      <c r="O141" s="42"/>
      <c r="P141" s="183">
        <f>O141*H141</f>
        <v>0</v>
      </c>
      <c r="Q141" s="183">
        <v>2.9399999999999999E-3</v>
      </c>
      <c r="R141" s="183">
        <f>Q141*H141</f>
        <v>2.9399999999999999E-3</v>
      </c>
      <c r="S141" s="183">
        <v>0</v>
      </c>
      <c r="T141" s="184">
        <f>S141*H141</f>
        <v>0</v>
      </c>
      <c r="AR141" s="24" t="s">
        <v>278</v>
      </c>
      <c r="AT141" s="24" t="s">
        <v>147</v>
      </c>
      <c r="AU141" s="24" t="s">
        <v>82</v>
      </c>
      <c r="AY141" s="24" t="s">
        <v>144</v>
      </c>
      <c r="BE141" s="185">
        <f>IF(N141="základní",J141,0)</f>
        <v>0</v>
      </c>
      <c r="BF141" s="185">
        <f>IF(N141="snížená",J141,0)</f>
        <v>0</v>
      </c>
      <c r="BG141" s="185">
        <f>IF(N141="zákl. přenesená",J141,0)</f>
        <v>0</v>
      </c>
      <c r="BH141" s="185">
        <f>IF(N141="sníž. přenesená",J141,0)</f>
        <v>0</v>
      </c>
      <c r="BI141" s="185">
        <f>IF(N141="nulová",J141,0)</f>
        <v>0</v>
      </c>
      <c r="BJ141" s="24" t="s">
        <v>80</v>
      </c>
      <c r="BK141" s="185">
        <f>ROUND(I141*H141,2)</f>
        <v>0</v>
      </c>
      <c r="BL141" s="24" t="s">
        <v>278</v>
      </c>
      <c r="BM141" s="24" t="s">
        <v>1448</v>
      </c>
    </row>
    <row r="142" spans="2:65" s="1" customFormat="1" ht="27">
      <c r="B142" s="41"/>
      <c r="D142" s="186" t="s">
        <v>154</v>
      </c>
      <c r="F142" s="187" t="s">
        <v>1449</v>
      </c>
      <c r="I142" s="188"/>
      <c r="L142" s="41"/>
      <c r="M142" s="189"/>
      <c r="N142" s="42"/>
      <c r="O142" s="42"/>
      <c r="P142" s="42"/>
      <c r="Q142" s="42"/>
      <c r="R142" s="42"/>
      <c r="S142" s="42"/>
      <c r="T142" s="70"/>
      <c r="AT142" s="24" t="s">
        <v>154</v>
      </c>
      <c r="AU142" s="24" t="s">
        <v>82</v>
      </c>
    </row>
    <row r="143" spans="2:65" s="1" customFormat="1" ht="16.5" customHeight="1">
      <c r="B143" s="173"/>
      <c r="C143" s="174" t="s">
        <v>472</v>
      </c>
      <c r="D143" s="174" t="s">
        <v>147</v>
      </c>
      <c r="E143" s="175" t="s">
        <v>1450</v>
      </c>
      <c r="F143" s="176" t="s">
        <v>1451</v>
      </c>
      <c r="G143" s="177" t="s">
        <v>163</v>
      </c>
      <c r="H143" s="178">
        <v>2</v>
      </c>
      <c r="I143" s="179"/>
      <c r="J143" s="180">
        <f>ROUND(I143*H143,2)</f>
        <v>0</v>
      </c>
      <c r="K143" s="176" t="s">
        <v>1342</v>
      </c>
      <c r="L143" s="41"/>
      <c r="M143" s="181" t="s">
        <v>5</v>
      </c>
      <c r="N143" s="182" t="s">
        <v>43</v>
      </c>
      <c r="O143" s="42"/>
      <c r="P143" s="183">
        <f>O143*H143</f>
        <v>0</v>
      </c>
      <c r="Q143" s="183">
        <v>2.3000000000000001E-4</v>
      </c>
      <c r="R143" s="183">
        <f>Q143*H143</f>
        <v>4.6000000000000001E-4</v>
      </c>
      <c r="S143" s="183">
        <v>0</v>
      </c>
      <c r="T143" s="184">
        <f>S143*H143</f>
        <v>0</v>
      </c>
      <c r="AR143" s="24" t="s">
        <v>152</v>
      </c>
      <c r="AT143" s="24" t="s">
        <v>147</v>
      </c>
      <c r="AU143" s="24" t="s">
        <v>82</v>
      </c>
      <c r="AY143" s="24" t="s">
        <v>144</v>
      </c>
      <c r="BE143" s="185">
        <f>IF(N143="základní",J143,0)</f>
        <v>0</v>
      </c>
      <c r="BF143" s="185">
        <f>IF(N143="snížená",J143,0)</f>
        <v>0</v>
      </c>
      <c r="BG143" s="185">
        <f>IF(N143="zákl. přenesená",J143,0)</f>
        <v>0</v>
      </c>
      <c r="BH143" s="185">
        <f>IF(N143="sníž. přenesená",J143,0)</f>
        <v>0</v>
      </c>
      <c r="BI143" s="185">
        <f>IF(N143="nulová",J143,0)</f>
        <v>0</v>
      </c>
      <c r="BJ143" s="24" t="s">
        <v>80</v>
      </c>
      <c r="BK143" s="185">
        <f>ROUND(I143*H143,2)</f>
        <v>0</v>
      </c>
      <c r="BL143" s="24" t="s">
        <v>152</v>
      </c>
      <c r="BM143" s="24" t="s">
        <v>1452</v>
      </c>
    </row>
    <row r="144" spans="2:65" s="12" customFormat="1">
      <c r="B144" s="197"/>
      <c r="D144" s="186" t="s">
        <v>156</v>
      </c>
      <c r="E144" s="198" t="s">
        <v>5</v>
      </c>
      <c r="F144" s="199" t="s">
        <v>1221</v>
      </c>
      <c r="H144" s="200">
        <v>2</v>
      </c>
      <c r="I144" s="201"/>
      <c r="L144" s="197"/>
      <c r="M144" s="202"/>
      <c r="N144" s="203"/>
      <c r="O144" s="203"/>
      <c r="P144" s="203"/>
      <c r="Q144" s="203"/>
      <c r="R144" s="203"/>
      <c r="S144" s="203"/>
      <c r="T144" s="204"/>
      <c r="AT144" s="198" t="s">
        <v>156</v>
      </c>
      <c r="AU144" s="198" t="s">
        <v>82</v>
      </c>
      <c r="AV144" s="12" t="s">
        <v>82</v>
      </c>
      <c r="AW144" s="12" t="s">
        <v>35</v>
      </c>
      <c r="AX144" s="12" t="s">
        <v>72</v>
      </c>
      <c r="AY144" s="198" t="s">
        <v>144</v>
      </c>
    </row>
    <row r="145" spans="2:65" s="13" customFormat="1">
      <c r="B145" s="205"/>
      <c r="D145" s="186" t="s">
        <v>156</v>
      </c>
      <c r="E145" s="206" t="s">
        <v>5</v>
      </c>
      <c r="F145" s="207" t="s">
        <v>160</v>
      </c>
      <c r="H145" s="208">
        <v>2</v>
      </c>
      <c r="I145" s="209"/>
      <c r="L145" s="205"/>
      <c r="M145" s="210"/>
      <c r="N145" s="211"/>
      <c r="O145" s="211"/>
      <c r="P145" s="211"/>
      <c r="Q145" s="211"/>
      <c r="R145" s="211"/>
      <c r="S145" s="211"/>
      <c r="T145" s="212"/>
      <c r="AT145" s="206" t="s">
        <v>156</v>
      </c>
      <c r="AU145" s="206" t="s">
        <v>82</v>
      </c>
      <c r="AV145" s="13" t="s">
        <v>152</v>
      </c>
      <c r="AW145" s="13" t="s">
        <v>35</v>
      </c>
      <c r="AX145" s="13" t="s">
        <v>80</v>
      </c>
      <c r="AY145" s="206" t="s">
        <v>144</v>
      </c>
    </row>
    <row r="146" spans="2:65" s="1" customFormat="1" ht="16.5" customHeight="1">
      <c r="B146" s="173"/>
      <c r="C146" s="174" t="s">
        <v>478</v>
      </c>
      <c r="D146" s="174" t="s">
        <v>147</v>
      </c>
      <c r="E146" s="175" t="s">
        <v>1453</v>
      </c>
      <c r="F146" s="176" t="s">
        <v>1454</v>
      </c>
      <c r="G146" s="177" t="s">
        <v>199</v>
      </c>
      <c r="H146" s="178">
        <v>7.2999999999999995E-2</v>
      </c>
      <c r="I146" s="179"/>
      <c r="J146" s="180">
        <f>ROUND(I146*H146,2)</f>
        <v>0</v>
      </c>
      <c r="K146" s="176" t="s">
        <v>5</v>
      </c>
      <c r="L146" s="41"/>
      <c r="M146" s="181" t="s">
        <v>5</v>
      </c>
      <c r="N146" s="182" t="s">
        <v>43</v>
      </c>
      <c r="O146" s="42"/>
      <c r="P146" s="183">
        <f>O146*H146</f>
        <v>0</v>
      </c>
      <c r="Q146" s="183">
        <v>0</v>
      </c>
      <c r="R146" s="183">
        <f>Q146*H146</f>
        <v>0</v>
      </c>
      <c r="S146" s="183">
        <v>0</v>
      </c>
      <c r="T146" s="184">
        <f>S146*H146</f>
        <v>0</v>
      </c>
      <c r="AR146" s="24" t="s">
        <v>278</v>
      </c>
      <c r="AT146" s="24" t="s">
        <v>147</v>
      </c>
      <c r="AU146" s="24" t="s">
        <v>82</v>
      </c>
      <c r="AY146" s="24" t="s">
        <v>144</v>
      </c>
      <c r="BE146" s="185">
        <f>IF(N146="základní",J146,0)</f>
        <v>0</v>
      </c>
      <c r="BF146" s="185">
        <f>IF(N146="snížená",J146,0)</f>
        <v>0</v>
      </c>
      <c r="BG146" s="185">
        <f>IF(N146="zákl. přenesená",J146,0)</f>
        <v>0</v>
      </c>
      <c r="BH146" s="185">
        <f>IF(N146="sníž. přenesená",J146,0)</f>
        <v>0</v>
      </c>
      <c r="BI146" s="185">
        <f>IF(N146="nulová",J146,0)</f>
        <v>0</v>
      </c>
      <c r="BJ146" s="24" t="s">
        <v>80</v>
      </c>
      <c r="BK146" s="185">
        <f>ROUND(I146*H146,2)</f>
        <v>0</v>
      </c>
      <c r="BL146" s="24" t="s">
        <v>278</v>
      </c>
      <c r="BM146" s="24" t="s">
        <v>1455</v>
      </c>
    </row>
    <row r="147" spans="2:65" s="10" customFormat="1" ht="29.85" customHeight="1">
      <c r="B147" s="160"/>
      <c r="D147" s="161" t="s">
        <v>71</v>
      </c>
      <c r="E147" s="171" t="s">
        <v>1456</v>
      </c>
      <c r="F147" s="171" t="s">
        <v>1457</v>
      </c>
      <c r="I147" s="163"/>
      <c r="J147" s="172">
        <f>BK147</f>
        <v>0</v>
      </c>
      <c r="L147" s="160"/>
      <c r="M147" s="165"/>
      <c r="N147" s="166"/>
      <c r="O147" s="166"/>
      <c r="P147" s="167">
        <f>SUM(P148:P160)</f>
        <v>0</v>
      </c>
      <c r="Q147" s="166"/>
      <c r="R147" s="167">
        <f>SUM(R148:R160)</f>
        <v>3.73E-2</v>
      </c>
      <c r="S147" s="166"/>
      <c r="T147" s="168">
        <f>SUM(T148:T160)</f>
        <v>0</v>
      </c>
      <c r="AR147" s="161" t="s">
        <v>82</v>
      </c>
      <c r="AT147" s="169" t="s">
        <v>71</v>
      </c>
      <c r="AU147" s="169" t="s">
        <v>80</v>
      </c>
      <c r="AY147" s="161" t="s">
        <v>144</v>
      </c>
      <c r="BK147" s="170">
        <f>SUM(BK148:BK160)</f>
        <v>0</v>
      </c>
    </row>
    <row r="148" spans="2:65" s="1" customFormat="1" ht="25.5" customHeight="1">
      <c r="B148" s="173"/>
      <c r="C148" s="174" t="s">
        <v>483</v>
      </c>
      <c r="D148" s="174" t="s">
        <v>147</v>
      </c>
      <c r="E148" s="175" t="s">
        <v>1458</v>
      </c>
      <c r="F148" s="176" t="s">
        <v>1459</v>
      </c>
      <c r="G148" s="177" t="s">
        <v>1408</v>
      </c>
      <c r="H148" s="178">
        <v>2</v>
      </c>
      <c r="I148" s="179"/>
      <c r="J148" s="180">
        <f>ROUND(I148*H148,2)</f>
        <v>0</v>
      </c>
      <c r="K148" s="176" t="s">
        <v>151</v>
      </c>
      <c r="L148" s="41"/>
      <c r="M148" s="181" t="s">
        <v>5</v>
      </c>
      <c r="N148" s="182" t="s">
        <v>43</v>
      </c>
      <c r="O148" s="42"/>
      <c r="P148" s="183">
        <f>O148*H148</f>
        <v>0</v>
      </c>
      <c r="Q148" s="183">
        <v>1.865E-2</v>
      </c>
      <c r="R148" s="183">
        <f>Q148*H148</f>
        <v>3.73E-2</v>
      </c>
      <c r="S148" s="183">
        <v>0</v>
      </c>
      <c r="T148" s="184">
        <f>S148*H148</f>
        <v>0</v>
      </c>
      <c r="AR148" s="24" t="s">
        <v>278</v>
      </c>
      <c r="AT148" s="24" t="s">
        <v>147</v>
      </c>
      <c r="AU148" s="24" t="s">
        <v>82</v>
      </c>
      <c r="AY148" s="24" t="s">
        <v>144</v>
      </c>
      <c r="BE148" s="185">
        <f>IF(N148="základní",J148,0)</f>
        <v>0</v>
      </c>
      <c r="BF148" s="185">
        <f>IF(N148="snížená",J148,0)</f>
        <v>0</v>
      </c>
      <c r="BG148" s="185">
        <f>IF(N148="zákl. přenesená",J148,0)</f>
        <v>0</v>
      </c>
      <c r="BH148" s="185">
        <f>IF(N148="sníž. přenesená",J148,0)</f>
        <v>0</v>
      </c>
      <c r="BI148" s="185">
        <f>IF(N148="nulová",J148,0)</f>
        <v>0</v>
      </c>
      <c r="BJ148" s="24" t="s">
        <v>80</v>
      </c>
      <c r="BK148" s="185">
        <f>ROUND(I148*H148,2)</f>
        <v>0</v>
      </c>
      <c r="BL148" s="24" t="s">
        <v>278</v>
      </c>
      <c r="BM148" s="24" t="s">
        <v>1460</v>
      </c>
    </row>
    <row r="149" spans="2:65" s="1" customFormat="1" ht="94.5">
      <c r="B149" s="41"/>
      <c r="D149" s="186" t="s">
        <v>154</v>
      </c>
      <c r="F149" s="187" t="s">
        <v>1461</v>
      </c>
      <c r="I149" s="188"/>
      <c r="L149" s="41"/>
      <c r="M149" s="189"/>
      <c r="N149" s="42"/>
      <c r="O149" s="42"/>
      <c r="P149" s="42"/>
      <c r="Q149" s="42"/>
      <c r="R149" s="42"/>
      <c r="S149" s="42"/>
      <c r="T149" s="70"/>
      <c r="AT149" s="24" t="s">
        <v>154</v>
      </c>
      <c r="AU149" s="24" t="s">
        <v>82</v>
      </c>
    </row>
    <row r="150" spans="2:65" s="11" customFormat="1">
      <c r="B150" s="190"/>
      <c r="D150" s="186" t="s">
        <v>156</v>
      </c>
      <c r="E150" s="191" t="s">
        <v>5</v>
      </c>
      <c r="F150" s="192" t="s">
        <v>157</v>
      </c>
      <c r="H150" s="191" t="s">
        <v>5</v>
      </c>
      <c r="I150" s="193"/>
      <c r="L150" s="190"/>
      <c r="M150" s="194"/>
      <c r="N150" s="195"/>
      <c r="O150" s="195"/>
      <c r="P150" s="195"/>
      <c r="Q150" s="195"/>
      <c r="R150" s="195"/>
      <c r="S150" s="195"/>
      <c r="T150" s="196"/>
      <c r="AT150" s="191" t="s">
        <v>156</v>
      </c>
      <c r="AU150" s="191" t="s">
        <v>82</v>
      </c>
      <c r="AV150" s="11" t="s">
        <v>80</v>
      </c>
      <c r="AW150" s="11" t="s">
        <v>35</v>
      </c>
      <c r="AX150" s="11" t="s">
        <v>72</v>
      </c>
      <c r="AY150" s="191" t="s">
        <v>144</v>
      </c>
    </row>
    <row r="151" spans="2:65" s="11" customFormat="1">
      <c r="B151" s="190"/>
      <c r="D151" s="186" t="s">
        <v>156</v>
      </c>
      <c r="E151" s="191" t="s">
        <v>5</v>
      </c>
      <c r="F151" s="192" t="s">
        <v>1003</v>
      </c>
      <c r="H151" s="191" t="s">
        <v>5</v>
      </c>
      <c r="I151" s="193"/>
      <c r="L151" s="190"/>
      <c r="M151" s="194"/>
      <c r="N151" s="195"/>
      <c r="O151" s="195"/>
      <c r="P151" s="195"/>
      <c r="Q151" s="195"/>
      <c r="R151" s="195"/>
      <c r="S151" s="195"/>
      <c r="T151" s="196"/>
      <c r="AT151" s="191" t="s">
        <v>156</v>
      </c>
      <c r="AU151" s="191" t="s">
        <v>82</v>
      </c>
      <c r="AV151" s="11" t="s">
        <v>80</v>
      </c>
      <c r="AW151" s="11" t="s">
        <v>35</v>
      </c>
      <c r="AX151" s="11" t="s">
        <v>72</v>
      </c>
      <c r="AY151" s="191" t="s">
        <v>144</v>
      </c>
    </row>
    <row r="152" spans="2:65" s="11" customFormat="1">
      <c r="B152" s="190"/>
      <c r="D152" s="186" t="s">
        <v>156</v>
      </c>
      <c r="E152" s="191" t="s">
        <v>5</v>
      </c>
      <c r="F152" s="192" t="s">
        <v>158</v>
      </c>
      <c r="H152" s="191" t="s">
        <v>5</v>
      </c>
      <c r="I152" s="193"/>
      <c r="L152" s="190"/>
      <c r="M152" s="194"/>
      <c r="N152" s="195"/>
      <c r="O152" s="195"/>
      <c r="P152" s="195"/>
      <c r="Q152" s="195"/>
      <c r="R152" s="195"/>
      <c r="S152" s="195"/>
      <c r="T152" s="196"/>
      <c r="AT152" s="191" t="s">
        <v>156</v>
      </c>
      <c r="AU152" s="191" t="s">
        <v>82</v>
      </c>
      <c r="AV152" s="11" t="s">
        <v>80</v>
      </c>
      <c r="AW152" s="11" t="s">
        <v>35</v>
      </c>
      <c r="AX152" s="11" t="s">
        <v>72</v>
      </c>
      <c r="AY152" s="191" t="s">
        <v>144</v>
      </c>
    </row>
    <row r="153" spans="2:65" s="11" customFormat="1">
      <c r="B153" s="190"/>
      <c r="D153" s="186" t="s">
        <v>156</v>
      </c>
      <c r="E153" s="191" t="s">
        <v>5</v>
      </c>
      <c r="F153" s="192" t="s">
        <v>1045</v>
      </c>
      <c r="H153" s="191" t="s">
        <v>5</v>
      </c>
      <c r="I153" s="193"/>
      <c r="L153" s="190"/>
      <c r="M153" s="194"/>
      <c r="N153" s="195"/>
      <c r="O153" s="195"/>
      <c r="P153" s="195"/>
      <c r="Q153" s="195"/>
      <c r="R153" s="195"/>
      <c r="S153" s="195"/>
      <c r="T153" s="196"/>
      <c r="AT153" s="191" t="s">
        <v>156</v>
      </c>
      <c r="AU153" s="191" t="s">
        <v>82</v>
      </c>
      <c r="AV153" s="11" t="s">
        <v>80</v>
      </c>
      <c r="AW153" s="11" t="s">
        <v>35</v>
      </c>
      <c r="AX153" s="11" t="s">
        <v>72</v>
      </c>
      <c r="AY153" s="191" t="s">
        <v>144</v>
      </c>
    </row>
    <row r="154" spans="2:65" s="11" customFormat="1">
      <c r="B154" s="190"/>
      <c r="D154" s="186" t="s">
        <v>156</v>
      </c>
      <c r="E154" s="191" t="s">
        <v>5</v>
      </c>
      <c r="F154" s="192" t="s">
        <v>1427</v>
      </c>
      <c r="H154" s="191" t="s">
        <v>5</v>
      </c>
      <c r="I154" s="193"/>
      <c r="L154" s="190"/>
      <c r="M154" s="194"/>
      <c r="N154" s="195"/>
      <c r="O154" s="195"/>
      <c r="P154" s="195"/>
      <c r="Q154" s="195"/>
      <c r="R154" s="195"/>
      <c r="S154" s="195"/>
      <c r="T154" s="196"/>
      <c r="AT154" s="191" t="s">
        <v>156</v>
      </c>
      <c r="AU154" s="191" t="s">
        <v>82</v>
      </c>
      <c r="AV154" s="11" t="s">
        <v>80</v>
      </c>
      <c r="AW154" s="11" t="s">
        <v>35</v>
      </c>
      <c r="AX154" s="11" t="s">
        <v>72</v>
      </c>
      <c r="AY154" s="191" t="s">
        <v>144</v>
      </c>
    </row>
    <row r="155" spans="2:65" s="11" customFormat="1">
      <c r="B155" s="190"/>
      <c r="D155" s="186" t="s">
        <v>156</v>
      </c>
      <c r="E155" s="191" t="s">
        <v>5</v>
      </c>
      <c r="F155" s="192" t="s">
        <v>1428</v>
      </c>
      <c r="H155" s="191" t="s">
        <v>5</v>
      </c>
      <c r="I155" s="193"/>
      <c r="L155" s="190"/>
      <c r="M155" s="194"/>
      <c r="N155" s="195"/>
      <c r="O155" s="195"/>
      <c r="P155" s="195"/>
      <c r="Q155" s="195"/>
      <c r="R155" s="195"/>
      <c r="S155" s="195"/>
      <c r="T155" s="196"/>
      <c r="AT155" s="191" t="s">
        <v>156</v>
      </c>
      <c r="AU155" s="191" t="s">
        <v>82</v>
      </c>
      <c r="AV155" s="11" t="s">
        <v>80</v>
      </c>
      <c r="AW155" s="11" t="s">
        <v>35</v>
      </c>
      <c r="AX155" s="11" t="s">
        <v>72</v>
      </c>
      <c r="AY155" s="191" t="s">
        <v>144</v>
      </c>
    </row>
    <row r="156" spans="2:65" s="12" customFormat="1">
      <c r="B156" s="197"/>
      <c r="D156" s="186" t="s">
        <v>156</v>
      </c>
      <c r="E156" s="198" t="s">
        <v>5</v>
      </c>
      <c r="F156" s="199" t="s">
        <v>1221</v>
      </c>
      <c r="H156" s="200">
        <v>2</v>
      </c>
      <c r="I156" s="201"/>
      <c r="L156" s="197"/>
      <c r="M156" s="202"/>
      <c r="N156" s="203"/>
      <c r="O156" s="203"/>
      <c r="P156" s="203"/>
      <c r="Q156" s="203"/>
      <c r="R156" s="203"/>
      <c r="S156" s="203"/>
      <c r="T156" s="204"/>
      <c r="AT156" s="198" t="s">
        <v>156</v>
      </c>
      <c r="AU156" s="198" t="s">
        <v>82</v>
      </c>
      <c r="AV156" s="12" t="s">
        <v>82</v>
      </c>
      <c r="AW156" s="12" t="s">
        <v>35</v>
      </c>
      <c r="AX156" s="12" t="s">
        <v>72</v>
      </c>
      <c r="AY156" s="198" t="s">
        <v>144</v>
      </c>
    </row>
    <row r="157" spans="2:65" s="13" customFormat="1">
      <c r="B157" s="205"/>
      <c r="D157" s="186" t="s">
        <v>156</v>
      </c>
      <c r="E157" s="206" t="s">
        <v>5</v>
      </c>
      <c r="F157" s="207" t="s">
        <v>160</v>
      </c>
      <c r="H157" s="208">
        <v>2</v>
      </c>
      <c r="I157" s="209"/>
      <c r="L157" s="205"/>
      <c r="M157" s="210"/>
      <c r="N157" s="211"/>
      <c r="O157" s="211"/>
      <c r="P157" s="211"/>
      <c r="Q157" s="211"/>
      <c r="R157" s="211"/>
      <c r="S157" s="211"/>
      <c r="T157" s="212"/>
      <c r="AT157" s="206" t="s">
        <v>156</v>
      </c>
      <c r="AU157" s="206" t="s">
        <v>82</v>
      </c>
      <c r="AV157" s="13" t="s">
        <v>152</v>
      </c>
      <c r="AW157" s="13" t="s">
        <v>35</v>
      </c>
      <c r="AX157" s="13" t="s">
        <v>80</v>
      </c>
      <c r="AY157" s="206" t="s">
        <v>144</v>
      </c>
    </row>
    <row r="158" spans="2:65" s="1" customFormat="1" ht="16.5" customHeight="1">
      <c r="B158" s="173"/>
      <c r="C158" s="174" t="s">
        <v>490</v>
      </c>
      <c r="D158" s="174" t="s">
        <v>147</v>
      </c>
      <c r="E158" s="175" t="s">
        <v>1462</v>
      </c>
      <c r="F158" s="176" t="s">
        <v>1463</v>
      </c>
      <c r="G158" s="177" t="s">
        <v>199</v>
      </c>
      <c r="H158" s="178">
        <v>3.6999999999999998E-2</v>
      </c>
      <c r="I158" s="179"/>
      <c r="J158" s="180">
        <f>ROUND(I158*H158,2)</f>
        <v>0</v>
      </c>
      <c r="K158" s="176" t="s">
        <v>5</v>
      </c>
      <c r="L158" s="41"/>
      <c r="M158" s="181" t="s">
        <v>5</v>
      </c>
      <c r="N158" s="182" t="s">
        <v>43</v>
      </c>
      <c r="O158" s="42"/>
      <c r="P158" s="183">
        <f>O158*H158</f>
        <v>0</v>
      </c>
      <c r="Q158" s="183">
        <v>0</v>
      </c>
      <c r="R158" s="183">
        <f>Q158*H158</f>
        <v>0</v>
      </c>
      <c r="S158" s="183">
        <v>0</v>
      </c>
      <c r="T158" s="184">
        <f>S158*H158</f>
        <v>0</v>
      </c>
      <c r="AR158" s="24" t="s">
        <v>278</v>
      </c>
      <c r="AT158" s="24" t="s">
        <v>147</v>
      </c>
      <c r="AU158" s="24" t="s">
        <v>82</v>
      </c>
      <c r="AY158" s="24" t="s">
        <v>144</v>
      </c>
      <c r="BE158" s="185">
        <f>IF(N158="základní",J158,0)</f>
        <v>0</v>
      </c>
      <c r="BF158" s="185">
        <f>IF(N158="snížená",J158,0)</f>
        <v>0</v>
      </c>
      <c r="BG158" s="185">
        <f>IF(N158="zákl. přenesená",J158,0)</f>
        <v>0</v>
      </c>
      <c r="BH158" s="185">
        <f>IF(N158="sníž. přenesená",J158,0)</f>
        <v>0</v>
      </c>
      <c r="BI158" s="185">
        <f>IF(N158="nulová",J158,0)</f>
        <v>0</v>
      </c>
      <c r="BJ158" s="24" t="s">
        <v>80</v>
      </c>
      <c r="BK158" s="185">
        <f>ROUND(I158*H158,2)</f>
        <v>0</v>
      </c>
      <c r="BL158" s="24" t="s">
        <v>278</v>
      </c>
      <c r="BM158" s="24" t="s">
        <v>1464</v>
      </c>
    </row>
    <row r="159" spans="2:65" s="1" customFormat="1" ht="38.25" customHeight="1">
      <c r="B159" s="173"/>
      <c r="C159" s="174" t="s">
        <v>496</v>
      </c>
      <c r="D159" s="174" t="s">
        <v>147</v>
      </c>
      <c r="E159" s="175" t="s">
        <v>1465</v>
      </c>
      <c r="F159" s="176" t="s">
        <v>1466</v>
      </c>
      <c r="G159" s="177" t="s">
        <v>199</v>
      </c>
      <c r="H159" s="178">
        <v>3.6999999999999998E-2</v>
      </c>
      <c r="I159" s="179"/>
      <c r="J159" s="180">
        <f>ROUND(I159*H159,2)</f>
        <v>0</v>
      </c>
      <c r="K159" s="176" t="s">
        <v>151</v>
      </c>
      <c r="L159" s="41"/>
      <c r="M159" s="181" t="s">
        <v>5</v>
      </c>
      <c r="N159" s="182" t="s">
        <v>43</v>
      </c>
      <c r="O159" s="42"/>
      <c r="P159" s="183">
        <f>O159*H159</f>
        <v>0</v>
      </c>
      <c r="Q159" s="183">
        <v>0</v>
      </c>
      <c r="R159" s="183">
        <f>Q159*H159</f>
        <v>0</v>
      </c>
      <c r="S159" s="183">
        <v>0</v>
      </c>
      <c r="T159" s="184">
        <f>S159*H159</f>
        <v>0</v>
      </c>
      <c r="AR159" s="24" t="s">
        <v>278</v>
      </c>
      <c r="AT159" s="24" t="s">
        <v>147</v>
      </c>
      <c r="AU159" s="24" t="s">
        <v>82</v>
      </c>
      <c r="AY159" s="24" t="s">
        <v>144</v>
      </c>
      <c r="BE159" s="185">
        <f>IF(N159="základní",J159,0)</f>
        <v>0</v>
      </c>
      <c r="BF159" s="185">
        <f>IF(N159="snížená",J159,0)</f>
        <v>0</v>
      </c>
      <c r="BG159" s="185">
        <f>IF(N159="zákl. přenesená",J159,0)</f>
        <v>0</v>
      </c>
      <c r="BH159" s="185">
        <f>IF(N159="sníž. přenesená",J159,0)</f>
        <v>0</v>
      </c>
      <c r="BI159" s="185">
        <f>IF(N159="nulová",J159,0)</f>
        <v>0</v>
      </c>
      <c r="BJ159" s="24" t="s">
        <v>80</v>
      </c>
      <c r="BK159" s="185">
        <f>ROUND(I159*H159,2)</f>
        <v>0</v>
      </c>
      <c r="BL159" s="24" t="s">
        <v>278</v>
      </c>
      <c r="BM159" s="24" t="s">
        <v>1467</v>
      </c>
    </row>
    <row r="160" spans="2:65" s="1" customFormat="1" ht="121.5">
      <c r="B160" s="41"/>
      <c r="D160" s="186" t="s">
        <v>154</v>
      </c>
      <c r="F160" s="187" t="s">
        <v>1468</v>
      </c>
      <c r="I160" s="188"/>
      <c r="L160" s="41"/>
      <c r="M160" s="238"/>
      <c r="N160" s="235"/>
      <c r="O160" s="235"/>
      <c r="P160" s="235"/>
      <c r="Q160" s="235"/>
      <c r="R160" s="235"/>
      <c r="S160" s="235"/>
      <c r="T160" s="239"/>
      <c r="AT160" s="24" t="s">
        <v>154</v>
      </c>
      <c r="AU160" s="24" t="s">
        <v>82</v>
      </c>
    </row>
    <row r="161" spans="2:12" s="1" customFormat="1" ht="6.95" customHeight="1">
      <c r="B161" s="56"/>
      <c r="C161" s="57"/>
      <c r="D161" s="57"/>
      <c r="E161" s="57"/>
      <c r="F161" s="57"/>
      <c r="G161" s="57"/>
      <c r="H161" s="57"/>
      <c r="I161" s="127"/>
      <c r="J161" s="57"/>
      <c r="K161" s="57"/>
      <c r="L161" s="41"/>
    </row>
  </sheetData>
  <autoFilter ref="C80:K160"/>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1"/>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0"/>
      <c r="C1" s="100"/>
      <c r="D1" s="101" t="s">
        <v>1</v>
      </c>
      <c r="E1" s="100"/>
      <c r="F1" s="102" t="s">
        <v>95</v>
      </c>
      <c r="G1" s="360" t="s">
        <v>96</v>
      </c>
      <c r="H1" s="360"/>
      <c r="I1" s="103"/>
      <c r="J1" s="102" t="s">
        <v>97</v>
      </c>
      <c r="K1" s="101" t="s">
        <v>98</v>
      </c>
      <c r="L1" s="102" t="s">
        <v>99</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19" t="s">
        <v>8</v>
      </c>
      <c r="M2" s="320"/>
      <c r="N2" s="320"/>
      <c r="O2" s="320"/>
      <c r="P2" s="320"/>
      <c r="Q2" s="320"/>
      <c r="R2" s="320"/>
      <c r="S2" s="320"/>
      <c r="T2" s="320"/>
      <c r="U2" s="320"/>
      <c r="V2" s="320"/>
      <c r="AT2" s="24" t="s">
        <v>91</v>
      </c>
    </row>
    <row r="3" spans="1:70" ht="6.95" customHeight="1">
      <c r="B3" s="25"/>
      <c r="C3" s="26"/>
      <c r="D3" s="26"/>
      <c r="E3" s="26"/>
      <c r="F3" s="26"/>
      <c r="G3" s="26"/>
      <c r="H3" s="26"/>
      <c r="I3" s="104"/>
      <c r="J3" s="26"/>
      <c r="K3" s="27"/>
      <c r="AT3" s="24" t="s">
        <v>82</v>
      </c>
    </row>
    <row r="4" spans="1:70" ht="36.950000000000003" customHeight="1">
      <c r="B4" s="28"/>
      <c r="C4" s="29"/>
      <c r="D4" s="30" t="s">
        <v>100</v>
      </c>
      <c r="E4" s="29"/>
      <c r="F4" s="29"/>
      <c r="G4" s="29"/>
      <c r="H4" s="29"/>
      <c r="I4" s="105"/>
      <c r="J4" s="29"/>
      <c r="K4" s="31"/>
      <c r="M4" s="32" t="s">
        <v>13</v>
      </c>
      <c r="AT4" s="24" t="s">
        <v>6</v>
      </c>
    </row>
    <row r="5" spans="1:70" ht="6.95" customHeight="1">
      <c r="B5" s="28"/>
      <c r="C5" s="29"/>
      <c r="D5" s="29"/>
      <c r="E5" s="29"/>
      <c r="F5" s="29"/>
      <c r="G5" s="29"/>
      <c r="H5" s="29"/>
      <c r="I5" s="105"/>
      <c r="J5" s="29"/>
      <c r="K5" s="31"/>
    </row>
    <row r="6" spans="1:70" ht="15">
      <c r="B6" s="28"/>
      <c r="C6" s="29"/>
      <c r="D6" s="37" t="s">
        <v>19</v>
      </c>
      <c r="E6" s="29"/>
      <c r="F6" s="29"/>
      <c r="G6" s="29"/>
      <c r="H6" s="29"/>
      <c r="I6" s="105"/>
      <c r="J6" s="29"/>
      <c r="K6" s="31"/>
    </row>
    <row r="7" spans="1:70" ht="16.5" customHeight="1">
      <c r="B7" s="28"/>
      <c r="C7" s="29"/>
      <c r="D7" s="29"/>
      <c r="E7" s="361" t="str">
        <f>'Rekapitulace stavby'!K6</f>
        <v>Stavební úpravy spojené se změnou užívání haly, Hlušovice</v>
      </c>
      <c r="F7" s="362"/>
      <c r="G7" s="362"/>
      <c r="H7" s="362"/>
      <c r="I7" s="105"/>
      <c r="J7" s="29"/>
      <c r="K7" s="31"/>
    </row>
    <row r="8" spans="1:70" s="1" customFormat="1" ht="15">
      <c r="B8" s="41"/>
      <c r="C8" s="42"/>
      <c r="D8" s="37" t="s">
        <v>101</v>
      </c>
      <c r="E8" s="42"/>
      <c r="F8" s="42"/>
      <c r="G8" s="42"/>
      <c r="H8" s="42"/>
      <c r="I8" s="106"/>
      <c r="J8" s="42"/>
      <c r="K8" s="45"/>
    </row>
    <row r="9" spans="1:70" s="1" customFormat="1" ht="36.950000000000003" customHeight="1">
      <c r="B9" s="41"/>
      <c r="C9" s="42"/>
      <c r="D9" s="42"/>
      <c r="E9" s="363" t="s">
        <v>1469</v>
      </c>
      <c r="F9" s="364"/>
      <c r="G9" s="364"/>
      <c r="H9" s="364"/>
      <c r="I9" s="106"/>
      <c r="J9" s="42"/>
      <c r="K9" s="45"/>
    </row>
    <row r="10" spans="1:70" s="1" customFormat="1">
      <c r="B10" s="41"/>
      <c r="C10" s="42"/>
      <c r="D10" s="42"/>
      <c r="E10" s="42"/>
      <c r="F10" s="42"/>
      <c r="G10" s="42"/>
      <c r="H10" s="42"/>
      <c r="I10" s="106"/>
      <c r="J10" s="42"/>
      <c r="K10" s="45"/>
    </row>
    <row r="11" spans="1:70" s="1" customFormat="1" ht="14.45" customHeight="1">
      <c r="B11" s="41"/>
      <c r="C11" s="42"/>
      <c r="D11" s="37" t="s">
        <v>21</v>
      </c>
      <c r="E11" s="42"/>
      <c r="F11" s="35" t="s">
        <v>5</v>
      </c>
      <c r="G11" s="42"/>
      <c r="H11" s="42"/>
      <c r="I11" s="107" t="s">
        <v>22</v>
      </c>
      <c r="J11" s="35" t="s">
        <v>5</v>
      </c>
      <c r="K11" s="45"/>
    </row>
    <row r="12" spans="1:70" s="1" customFormat="1" ht="14.45" customHeight="1">
      <c r="B12" s="41"/>
      <c r="C12" s="42"/>
      <c r="D12" s="37" t="s">
        <v>23</v>
      </c>
      <c r="E12" s="42"/>
      <c r="F12" s="35" t="s">
        <v>24</v>
      </c>
      <c r="G12" s="42"/>
      <c r="H12" s="42"/>
      <c r="I12" s="107" t="s">
        <v>25</v>
      </c>
      <c r="J12" s="108" t="str">
        <f>'Rekapitulace stavby'!AN8</f>
        <v>22. 11. 2017</v>
      </c>
      <c r="K12" s="45"/>
    </row>
    <row r="13" spans="1:70" s="1" customFormat="1" ht="10.9" customHeight="1">
      <c r="B13" s="41"/>
      <c r="C13" s="42"/>
      <c r="D13" s="42"/>
      <c r="E13" s="42"/>
      <c r="F13" s="42"/>
      <c r="G13" s="42"/>
      <c r="H13" s="42"/>
      <c r="I13" s="106"/>
      <c r="J13" s="42"/>
      <c r="K13" s="45"/>
    </row>
    <row r="14" spans="1:70" s="1" customFormat="1" ht="14.45" customHeight="1">
      <c r="B14" s="41"/>
      <c r="C14" s="42"/>
      <c r="D14" s="37" t="s">
        <v>27</v>
      </c>
      <c r="E14" s="42"/>
      <c r="F14" s="42"/>
      <c r="G14" s="42"/>
      <c r="H14" s="42"/>
      <c r="I14" s="107" t="s">
        <v>28</v>
      </c>
      <c r="J14" s="35" t="s">
        <v>5</v>
      </c>
      <c r="K14" s="45"/>
    </row>
    <row r="15" spans="1:70" s="1" customFormat="1" ht="18" customHeight="1">
      <c r="B15" s="41"/>
      <c r="C15" s="42"/>
      <c r="D15" s="42"/>
      <c r="E15" s="35" t="s">
        <v>29</v>
      </c>
      <c r="F15" s="42"/>
      <c r="G15" s="42"/>
      <c r="H15" s="42"/>
      <c r="I15" s="107" t="s">
        <v>30</v>
      </c>
      <c r="J15" s="35" t="s">
        <v>5</v>
      </c>
      <c r="K15" s="45"/>
    </row>
    <row r="16" spans="1:70" s="1" customFormat="1" ht="6.95" customHeight="1">
      <c r="B16" s="41"/>
      <c r="C16" s="42"/>
      <c r="D16" s="42"/>
      <c r="E16" s="42"/>
      <c r="F16" s="42"/>
      <c r="G16" s="42"/>
      <c r="H16" s="42"/>
      <c r="I16" s="106"/>
      <c r="J16" s="42"/>
      <c r="K16" s="45"/>
    </row>
    <row r="17" spans="2:11" s="1" customFormat="1" ht="14.45" customHeight="1">
      <c r="B17" s="41"/>
      <c r="C17" s="42"/>
      <c r="D17" s="37" t="s">
        <v>31</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30</v>
      </c>
      <c r="J18" s="35" t="str">
        <f>IF('Rekapitulace stavby'!AN14="Vyplň údaj","",IF('Rekapitulace stavby'!AN14="","",'Rekapitulace stavby'!AN14))</f>
        <v/>
      </c>
      <c r="K18" s="45"/>
    </row>
    <row r="19" spans="2:11" s="1" customFormat="1" ht="6.95" customHeight="1">
      <c r="B19" s="41"/>
      <c r="C19" s="42"/>
      <c r="D19" s="42"/>
      <c r="E19" s="42"/>
      <c r="F19" s="42"/>
      <c r="G19" s="42"/>
      <c r="H19" s="42"/>
      <c r="I19" s="106"/>
      <c r="J19" s="42"/>
      <c r="K19" s="45"/>
    </row>
    <row r="20" spans="2:11" s="1" customFormat="1" ht="14.45" customHeight="1">
      <c r="B20" s="41"/>
      <c r="C20" s="42"/>
      <c r="D20" s="37" t="s">
        <v>33</v>
      </c>
      <c r="E20" s="42"/>
      <c r="F20" s="42"/>
      <c r="G20" s="42"/>
      <c r="H20" s="42"/>
      <c r="I20" s="107" t="s">
        <v>28</v>
      </c>
      <c r="J20" s="35" t="s">
        <v>5</v>
      </c>
      <c r="K20" s="45"/>
    </row>
    <row r="21" spans="2:11" s="1" customFormat="1" ht="18" customHeight="1">
      <c r="B21" s="41"/>
      <c r="C21" s="42"/>
      <c r="D21" s="42"/>
      <c r="E21" s="35" t="s">
        <v>34</v>
      </c>
      <c r="F21" s="42"/>
      <c r="G21" s="42"/>
      <c r="H21" s="42"/>
      <c r="I21" s="107" t="s">
        <v>30</v>
      </c>
      <c r="J21" s="35" t="s">
        <v>5</v>
      </c>
      <c r="K21" s="45"/>
    </row>
    <row r="22" spans="2:11" s="1" customFormat="1" ht="6.95" customHeight="1">
      <c r="B22" s="41"/>
      <c r="C22" s="42"/>
      <c r="D22" s="42"/>
      <c r="E22" s="42"/>
      <c r="F22" s="42"/>
      <c r="G22" s="42"/>
      <c r="H22" s="42"/>
      <c r="I22" s="106"/>
      <c r="J22" s="42"/>
      <c r="K22" s="45"/>
    </row>
    <row r="23" spans="2:11" s="1" customFormat="1" ht="14.45" customHeight="1">
      <c r="B23" s="41"/>
      <c r="C23" s="42"/>
      <c r="D23" s="37" t="s">
        <v>36</v>
      </c>
      <c r="E23" s="42"/>
      <c r="F23" s="42"/>
      <c r="G23" s="42"/>
      <c r="H23" s="42"/>
      <c r="I23" s="106"/>
      <c r="J23" s="42"/>
      <c r="K23" s="45"/>
    </row>
    <row r="24" spans="2:11" s="6" customFormat="1" ht="16.5" customHeight="1">
      <c r="B24" s="109"/>
      <c r="C24" s="110"/>
      <c r="D24" s="110"/>
      <c r="E24" s="352" t="s">
        <v>5</v>
      </c>
      <c r="F24" s="352"/>
      <c r="G24" s="352"/>
      <c r="H24" s="352"/>
      <c r="I24" s="111"/>
      <c r="J24" s="110"/>
      <c r="K24" s="112"/>
    </row>
    <row r="25" spans="2:11" s="1" customFormat="1" ht="6.95" customHeight="1">
      <c r="B25" s="41"/>
      <c r="C25" s="42"/>
      <c r="D25" s="42"/>
      <c r="E25" s="42"/>
      <c r="F25" s="42"/>
      <c r="G25" s="42"/>
      <c r="H25" s="42"/>
      <c r="I25" s="106"/>
      <c r="J25" s="42"/>
      <c r="K25" s="45"/>
    </row>
    <row r="26" spans="2:11" s="1" customFormat="1" ht="6.95" customHeight="1">
      <c r="B26" s="41"/>
      <c r="C26" s="42"/>
      <c r="D26" s="68"/>
      <c r="E26" s="68"/>
      <c r="F26" s="68"/>
      <c r="G26" s="68"/>
      <c r="H26" s="68"/>
      <c r="I26" s="113"/>
      <c r="J26" s="68"/>
      <c r="K26" s="114"/>
    </row>
    <row r="27" spans="2:11" s="1" customFormat="1" ht="25.35" customHeight="1">
      <c r="B27" s="41"/>
      <c r="C27" s="42"/>
      <c r="D27" s="115" t="s">
        <v>38</v>
      </c>
      <c r="E27" s="42"/>
      <c r="F27" s="42"/>
      <c r="G27" s="42"/>
      <c r="H27" s="42"/>
      <c r="I27" s="106"/>
      <c r="J27" s="116">
        <f>ROUND(J84,2)</f>
        <v>0</v>
      </c>
      <c r="K27" s="45"/>
    </row>
    <row r="28" spans="2:11" s="1" customFormat="1" ht="6.95" customHeight="1">
      <c r="B28" s="41"/>
      <c r="C28" s="42"/>
      <c r="D28" s="68"/>
      <c r="E28" s="68"/>
      <c r="F28" s="68"/>
      <c r="G28" s="68"/>
      <c r="H28" s="68"/>
      <c r="I28" s="113"/>
      <c r="J28" s="68"/>
      <c r="K28" s="114"/>
    </row>
    <row r="29" spans="2:11" s="1" customFormat="1" ht="14.45" customHeight="1">
      <c r="B29" s="41"/>
      <c r="C29" s="42"/>
      <c r="D29" s="42"/>
      <c r="E29" s="42"/>
      <c r="F29" s="46" t="s">
        <v>40</v>
      </c>
      <c r="G29" s="42"/>
      <c r="H29" s="42"/>
      <c r="I29" s="117" t="s">
        <v>39</v>
      </c>
      <c r="J29" s="46" t="s">
        <v>41</v>
      </c>
      <c r="K29" s="45"/>
    </row>
    <row r="30" spans="2:11" s="1" customFormat="1" ht="14.45" customHeight="1">
      <c r="B30" s="41"/>
      <c r="C30" s="42"/>
      <c r="D30" s="49" t="s">
        <v>42</v>
      </c>
      <c r="E30" s="49" t="s">
        <v>43</v>
      </c>
      <c r="F30" s="118">
        <f>ROUND(SUM(BE84:BE150), 2)</f>
        <v>0</v>
      </c>
      <c r="G30" s="42"/>
      <c r="H30" s="42"/>
      <c r="I30" s="119">
        <v>0.21</v>
      </c>
      <c r="J30" s="118">
        <f>ROUND(ROUND((SUM(BE84:BE150)), 2)*I30, 2)</f>
        <v>0</v>
      </c>
      <c r="K30" s="45"/>
    </row>
    <row r="31" spans="2:11" s="1" customFormat="1" ht="14.45" customHeight="1">
      <c r="B31" s="41"/>
      <c r="C31" s="42"/>
      <c r="D31" s="42"/>
      <c r="E31" s="49" t="s">
        <v>44</v>
      </c>
      <c r="F31" s="118">
        <f>ROUND(SUM(BF84:BF150), 2)</f>
        <v>0</v>
      </c>
      <c r="G31" s="42"/>
      <c r="H31" s="42"/>
      <c r="I31" s="119">
        <v>0.15</v>
      </c>
      <c r="J31" s="118">
        <f>ROUND(ROUND((SUM(BF84:BF150)), 2)*I31, 2)</f>
        <v>0</v>
      </c>
      <c r="K31" s="45"/>
    </row>
    <row r="32" spans="2:11" s="1" customFormat="1" ht="14.45" hidden="1" customHeight="1">
      <c r="B32" s="41"/>
      <c r="C32" s="42"/>
      <c r="D32" s="42"/>
      <c r="E32" s="49" t="s">
        <v>45</v>
      </c>
      <c r="F32" s="118">
        <f>ROUND(SUM(BG84:BG150), 2)</f>
        <v>0</v>
      </c>
      <c r="G32" s="42"/>
      <c r="H32" s="42"/>
      <c r="I32" s="119">
        <v>0.21</v>
      </c>
      <c r="J32" s="118">
        <v>0</v>
      </c>
      <c r="K32" s="45"/>
    </row>
    <row r="33" spans="2:11" s="1" customFormat="1" ht="14.45" hidden="1" customHeight="1">
      <c r="B33" s="41"/>
      <c r="C33" s="42"/>
      <c r="D33" s="42"/>
      <c r="E33" s="49" t="s">
        <v>46</v>
      </c>
      <c r="F33" s="118">
        <f>ROUND(SUM(BH84:BH150), 2)</f>
        <v>0</v>
      </c>
      <c r="G33" s="42"/>
      <c r="H33" s="42"/>
      <c r="I33" s="119">
        <v>0.15</v>
      </c>
      <c r="J33" s="118">
        <v>0</v>
      </c>
      <c r="K33" s="45"/>
    </row>
    <row r="34" spans="2:11" s="1" customFormat="1" ht="14.45" hidden="1" customHeight="1">
      <c r="B34" s="41"/>
      <c r="C34" s="42"/>
      <c r="D34" s="42"/>
      <c r="E34" s="49" t="s">
        <v>47</v>
      </c>
      <c r="F34" s="118">
        <f>ROUND(SUM(BI84:BI150), 2)</f>
        <v>0</v>
      </c>
      <c r="G34" s="42"/>
      <c r="H34" s="42"/>
      <c r="I34" s="119">
        <v>0</v>
      </c>
      <c r="J34" s="118">
        <v>0</v>
      </c>
      <c r="K34" s="45"/>
    </row>
    <row r="35" spans="2:11" s="1" customFormat="1" ht="6.95" customHeight="1">
      <c r="B35" s="41"/>
      <c r="C35" s="42"/>
      <c r="D35" s="42"/>
      <c r="E35" s="42"/>
      <c r="F35" s="42"/>
      <c r="G35" s="42"/>
      <c r="H35" s="42"/>
      <c r="I35" s="106"/>
      <c r="J35" s="42"/>
      <c r="K35" s="45"/>
    </row>
    <row r="36" spans="2:11" s="1" customFormat="1" ht="25.35" customHeight="1">
      <c r="B36" s="41"/>
      <c r="C36" s="120"/>
      <c r="D36" s="121" t="s">
        <v>48</v>
      </c>
      <c r="E36" s="71"/>
      <c r="F36" s="71"/>
      <c r="G36" s="122" t="s">
        <v>49</v>
      </c>
      <c r="H36" s="123" t="s">
        <v>50</v>
      </c>
      <c r="I36" s="124"/>
      <c r="J36" s="125">
        <f>SUM(J27:J34)</f>
        <v>0</v>
      </c>
      <c r="K36" s="126"/>
    </row>
    <row r="37" spans="2:11" s="1" customFormat="1" ht="14.45" customHeight="1">
      <c r="B37" s="56"/>
      <c r="C37" s="57"/>
      <c r="D37" s="57"/>
      <c r="E37" s="57"/>
      <c r="F37" s="57"/>
      <c r="G37" s="57"/>
      <c r="H37" s="57"/>
      <c r="I37" s="127"/>
      <c r="J37" s="57"/>
      <c r="K37" s="58"/>
    </row>
    <row r="41" spans="2:11" s="1" customFormat="1" ht="6.95" customHeight="1">
      <c r="B41" s="59"/>
      <c r="C41" s="60"/>
      <c r="D41" s="60"/>
      <c r="E41" s="60"/>
      <c r="F41" s="60"/>
      <c r="G41" s="60"/>
      <c r="H41" s="60"/>
      <c r="I41" s="128"/>
      <c r="J41" s="60"/>
      <c r="K41" s="129"/>
    </row>
    <row r="42" spans="2:11" s="1" customFormat="1" ht="36.950000000000003" customHeight="1">
      <c r="B42" s="41"/>
      <c r="C42" s="30" t="s">
        <v>103</v>
      </c>
      <c r="D42" s="42"/>
      <c r="E42" s="42"/>
      <c r="F42" s="42"/>
      <c r="G42" s="42"/>
      <c r="H42" s="42"/>
      <c r="I42" s="106"/>
      <c r="J42" s="42"/>
      <c r="K42" s="45"/>
    </row>
    <row r="43" spans="2:11" s="1" customFormat="1" ht="6.95" customHeight="1">
      <c r="B43" s="41"/>
      <c r="C43" s="42"/>
      <c r="D43" s="42"/>
      <c r="E43" s="42"/>
      <c r="F43" s="42"/>
      <c r="G43" s="42"/>
      <c r="H43" s="42"/>
      <c r="I43" s="106"/>
      <c r="J43" s="42"/>
      <c r="K43" s="45"/>
    </row>
    <row r="44" spans="2:11" s="1" customFormat="1" ht="14.45" customHeight="1">
      <c r="B44" s="41"/>
      <c r="C44" s="37" t="s">
        <v>19</v>
      </c>
      <c r="D44" s="42"/>
      <c r="E44" s="42"/>
      <c r="F44" s="42"/>
      <c r="G44" s="42"/>
      <c r="H44" s="42"/>
      <c r="I44" s="106"/>
      <c r="J44" s="42"/>
      <c r="K44" s="45"/>
    </row>
    <row r="45" spans="2:11" s="1" customFormat="1" ht="16.5" customHeight="1">
      <c r="B45" s="41"/>
      <c r="C45" s="42"/>
      <c r="D45" s="42"/>
      <c r="E45" s="361" t="str">
        <f>E7</f>
        <v>Stavební úpravy spojené se změnou užívání haly, Hlušovice</v>
      </c>
      <c r="F45" s="362"/>
      <c r="G45" s="362"/>
      <c r="H45" s="362"/>
      <c r="I45" s="106"/>
      <c r="J45" s="42"/>
      <c r="K45" s="45"/>
    </row>
    <row r="46" spans="2:11" s="1" customFormat="1" ht="14.45" customHeight="1">
      <c r="B46" s="41"/>
      <c r="C46" s="37" t="s">
        <v>101</v>
      </c>
      <c r="D46" s="42"/>
      <c r="E46" s="42"/>
      <c r="F46" s="42"/>
      <c r="G46" s="42"/>
      <c r="H46" s="42"/>
      <c r="I46" s="106"/>
      <c r="J46" s="42"/>
      <c r="K46" s="45"/>
    </row>
    <row r="47" spans="2:11" s="1" customFormat="1" ht="17.25" customHeight="1">
      <c r="B47" s="41"/>
      <c r="C47" s="42"/>
      <c r="D47" s="42"/>
      <c r="E47" s="363" t="str">
        <f>E9</f>
        <v xml:space="preserve">04 - Ústřední vytápění </v>
      </c>
      <c r="F47" s="364"/>
      <c r="G47" s="364"/>
      <c r="H47" s="364"/>
      <c r="I47" s="106"/>
      <c r="J47" s="42"/>
      <c r="K47" s="45"/>
    </row>
    <row r="48" spans="2:11" s="1" customFormat="1" ht="6.95" customHeight="1">
      <c r="B48" s="41"/>
      <c r="C48" s="42"/>
      <c r="D48" s="42"/>
      <c r="E48" s="42"/>
      <c r="F48" s="42"/>
      <c r="G48" s="42"/>
      <c r="H48" s="42"/>
      <c r="I48" s="106"/>
      <c r="J48" s="42"/>
      <c r="K48" s="45"/>
    </row>
    <row r="49" spans="2:47" s="1" customFormat="1" ht="18" customHeight="1">
      <c r="B49" s="41"/>
      <c r="C49" s="37" t="s">
        <v>23</v>
      </c>
      <c r="D49" s="42"/>
      <c r="E49" s="42"/>
      <c r="F49" s="35" t="str">
        <f>F12</f>
        <v>Hlušovice</v>
      </c>
      <c r="G49" s="42"/>
      <c r="H49" s="42"/>
      <c r="I49" s="107" t="s">
        <v>25</v>
      </c>
      <c r="J49" s="108" t="str">
        <f>IF(J12="","",J12)</f>
        <v>22. 11. 2017</v>
      </c>
      <c r="K49" s="45"/>
    </row>
    <row r="50" spans="2:47" s="1" customFormat="1" ht="6.95" customHeight="1">
      <c r="B50" s="41"/>
      <c r="C50" s="42"/>
      <c r="D50" s="42"/>
      <c r="E50" s="42"/>
      <c r="F50" s="42"/>
      <c r="G50" s="42"/>
      <c r="H50" s="42"/>
      <c r="I50" s="106"/>
      <c r="J50" s="42"/>
      <c r="K50" s="45"/>
    </row>
    <row r="51" spans="2:47" s="1" customFormat="1" ht="15">
      <c r="B51" s="41"/>
      <c r="C51" s="37" t="s">
        <v>27</v>
      </c>
      <c r="D51" s="42"/>
      <c r="E51" s="42"/>
      <c r="F51" s="35" t="str">
        <f>E15</f>
        <v>LUX Interiér s.r.o.</v>
      </c>
      <c r="G51" s="42"/>
      <c r="H51" s="42"/>
      <c r="I51" s="107" t="s">
        <v>33</v>
      </c>
      <c r="J51" s="352" t="str">
        <f>E21</f>
        <v>Ing. Jakub Jindrák , Dis.</v>
      </c>
      <c r="K51" s="45"/>
    </row>
    <row r="52" spans="2:47" s="1" customFormat="1" ht="14.45" customHeight="1">
      <c r="B52" s="41"/>
      <c r="C52" s="37" t="s">
        <v>31</v>
      </c>
      <c r="D52" s="42"/>
      <c r="E52" s="42"/>
      <c r="F52" s="35" t="str">
        <f>IF(E18="","",E18)</f>
        <v/>
      </c>
      <c r="G52" s="42"/>
      <c r="H52" s="42"/>
      <c r="I52" s="106"/>
      <c r="J52" s="356"/>
      <c r="K52" s="45"/>
    </row>
    <row r="53" spans="2:47" s="1" customFormat="1" ht="10.35" customHeight="1">
      <c r="B53" s="41"/>
      <c r="C53" s="42"/>
      <c r="D53" s="42"/>
      <c r="E53" s="42"/>
      <c r="F53" s="42"/>
      <c r="G53" s="42"/>
      <c r="H53" s="42"/>
      <c r="I53" s="106"/>
      <c r="J53" s="42"/>
      <c r="K53" s="45"/>
    </row>
    <row r="54" spans="2:47" s="1" customFormat="1" ht="29.25" customHeight="1">
      <c r="B54" s="41"/>
      <c r="C54" s="130" t="s">
        <v>104</v>
      </c>
      <c r="D54" s="120"/>
      <c r="E54" s="120"/>
      <c r="F54" s="120"/>
      <c r="G54" s="120"/>
      <c r="H54" s="120"/>
      <c r="I54" s="131"/>
      <c r="J54" s="132" t="s">
        <v>105</v>
      </c>
      <c r="K54" s="133"/>
    </row>
    <row r="55" spans="2:47" s="1" customFormat="1" ht="10.35" customHeight="1">
      <c r="B55" s="41"/>
      <c r="C55" s="42"/>
      <c r="D55" s="42"/>
      <c r="E55" s="42"/>
      <c r="F55" s="42"/>
      <c r="G55" s="42"/>
      <c r="H55" s="42"/>
      <c r="I55" s="106"/>
      <c r="J55" s="42"/>
      <c r="K55" s="45"/>
    </row>
    <row r="56" spans="2:47" s="1" customFormat="1" ht="29.25" customHeight="1">
      <c r="B56" s="41"/>
      <c r="C56" s="134" t="s">
        <v>106</v>
      </c>
      <c r="D56" s="42"/>
      <c r="E56" s="42"/>
      <c r="F56" s="42"/>
      <c r="G56" s="42"/>
      <c r="H56" s="42"/>
      <c r="I56" s="106"/>
      <c r="J56" s="116">
        <f>J84</f>
        <v>0</v>
      </c>
      <c r="K56" s="45"/>
      <c r="AU56" s="24" t="s">
        <v>107</v>
      </c>
    </row>
    <row r="57" spans="2:47" s="7" customFormat="1" ht="24.95" customHeight="1">
      <c r="B57" s="135"/>
      <c r="C57" s="136"/>
      <c r="D57" s="137" t="s">
        <v>116</v>
      </c>
      <c r="E57" s="138"/>
      <c r="F57" s="138"/>
      <c r="G57" s="138"/>
      <c r="H57" s="138"/>
      <c r="I57" s="139"/>
      <c r="J57" s="140">
        <f>J85</f>
        <v>0</v>
      </c>
      <c r="K57" s="141"/>
    </row>
    <row r="58" spans="2:47" s="8" customFormat="1" ht="19.899999999999999" customHeight="1">
      <c r="B58" s="142"/>
      <c r="C58" s="143"/>
      <c r="D58" s="144" t="s">
        <v>1470</v>
      </c>
      <c r="E58" s="145"/>
      <c r="F58" s="145"/>
      <c r="G58" s="145"/>
      <c r="H58" s="145"/>
      <c r="I58" s="146"/>
      <c r="J58" s="147">
        <f>J86</f>
        <v>0</v>
      </c>
      <c r="K58" s="148"/>
    </row>
    <row r="59" spans="2:47" s="8" customFormat="1" ht="19.899999999999999" customHeight="1">
      <c r="B59" s="142"/>
      <c r="C59" s="143"/>
      <c r="D59" s="144" t="s">
        <v>1471</v>
      </c>
      <c r="E59" s="145"/>
      <c r="F59" s="145"/>
      <c r="G59" s="145"/>
      <c r="H59" s="145"/>
      <c r="I59" s="146"/>
      <c r="J59" s="147">
        <f>J102</f>
        <v>0</v>
      </c>
      <c r="K59" s="148"/>
    </row>
    <row r="60" spans="2:47" s="8" customFormat="1" ht="19.899999999999999" customHeight="1">
      <c r="B60" s="142"/>
      <c r="C60" s="143"/>
      <c r="D60" s="144" t="s">
        <v>1472</v>
      </c>
      <c r="E60" s="145"/>
      <c r="F60" s="145"/>
      <c r="G60" s="145"/>
      <c r="H60" s="145"/>
      <c r="I60" s="146"/>
      <c r="J60" s="147">
        <f>J115</f>
        <v>0</v>
      </c>
      <c r="K60" s="148"/>
    </row>
    <row r="61" spans="2:47" s="8" customFormat="1" ht="19.899999999999999" customHeight="1">
      <c r="B61" s="142"/>
      <c r="C61" s="143"/>
      <c r="D61" s="144" t="s">
        <v>1473</v>
      </c>
      <c r="E61" s="145"/>
      <c r="F61" s="145"/>
      <c r="G61" s="145"/>
      <c r="H61" s="145"/>
      <c r="I61" s="146"/>
      <c r="J61" s="147">
        <f>J121</f>
        <v>0</v>
      </c>
      <c r="K61" s="148"/>
    </row>
    <row r="62" spans="2:47" s="8" customFormat="1" ht="19.899999999999999" customHeight="1">
      <c r="B62" s="142"/>
      <c r="C62" s="143"/>
      <c r="D62" s="144" t="s">
        <v>1474</v>
      </c>
      <c r="E62" s="145"/>
      <c r="F62" s="145"/>
      <c r="G62" s="145"/>
      <c r="H62" s="145"/>
      <c r="I62" s="146"/>
      <c r="J62" s="147">
        <f>J125</f>
        <v>0</v>
      </c>
      <c r="K62" s="148"/>
    </row>
    <row r="63" spans="2:47" s="8" customFormat="1" ht="19.899999999999999" customHeight="1">
      <c r="B63" s="142"/>
      <c r="C63" s="143"/>
      <c r="D63" s="144" t="s">
        <v>1475</v>
      </c>
      <c r="E63" s="145"/>
      <c r="F63" s="145"/>
      <c r="G63" s="145"/>
      <c r="H63" s="145"/>
      <c r="I63" s="146"/>
      <c r="J63" s="147">
        <f>J137</f>
        <v>0</v>
      </c>
      <c r="K63" s="148"/>
    </row>
    <row r="64" spans="2:47" s="8" customFormat="1" ht="19.899999999999999" customHeight="1">
      <c r="B64" s="142"/>
      <c r="C64" s="143"/>
      <c r="D64" s="144" t="s">
        <v>1476</v>
      </c>
      <c r="E64" s="145"/>
      <c r="F64" s="145"/>
      <c r="G64" s="145"/>
      <c r="H64" s="145"/>
      <c r="I64" s="146"/>
      <c r="J64" s="147">
        <f>J146</f>
        <v>0</v>
      </c>
      <c r="K64" s="148"/>
    </row>
    <row r="65" spans="2:12" s="1" customFormat="1" ht="21.75" customHeight="1">
      <c r="B65" s="41"/>
      <c r="C65" s="42"/>
      <c r="D65" s="42"/>
      <c r="E65" s="42"/>
      <c r="F65" s="42"/>
      <c r="G65" s="42"/>
      <c r="H65" s="42"/>
      <c r="I65" s="106"/>
      <c r="J65" s="42"/>
      <c r="K65" s="45"/>
    </row>
    <row r="66" spans="2:12" s="1" customFormat="1" ht="6.95" customHeight="1">
      <c r="B66" s="56"/>
      <c r="C66" s="57"/>
      <c r="D66" s="57"/>
      <c r="E66" s="57"/>
      <c r="F66" s="57"/>
      <c r="G66" s="57"/>
      <c r="H66" s="57"/>
      <c r="I66" s="127"/>
      <c r="J66" s="57"/>
      <c r="K66" s="58"/>
    </row>
    <row r="70" spans="2:12" s="1" customFormat="1" ht="6.95" customHeight="1">
      <c r="B70" s="59"/>
      <c r="C70" s="60"/>
      <c r="D70" s="60"/>
      <c r="E70" s="60"/>
      <c r="F70" s="60"/>
      <c r="G70" s="60"/>
      <c r="H70" s="60"/>
      <c r="I70" s="128"/>
      <c r="J70" s="60"/>
      <c r="K70" s="60"/>
      <c r="L70" s="41"/>
    </row>
    <row r="71" spans="2:12" s="1" customFormat="1" ht="36.950000000000003" customHeight="1">
      <c r="B71" s="41"/>
      <c r="C71" s="61" t="s">
        <v>128</v>
      </c>
      <c r="L71" s="41"/>
    </row>
    <row r="72" spans="2:12" s="1" customFormat="1" ht="6.95" customHeight="1">
      <c r="B72" s="41"/>
      <c r="L72" s="41"/>
    </row>
    <row r="73" spans="2:12" s="1" customFormat="1" ht="14.45" customHeight="1">
      <c r="B73" s="41"/>
      <c r="C73" s="63" t="s">
        <v>19</v>
      </c>
      <c r="L73" s="41"/>
    </row>
    <row r="74" spans="2:12" s="1" customFormat="1" ht="16.5" customHeight="1">
      <c r="B74" s="41"/>
      <c r="E74" s="357" t="str">
        <f>E7</f>
        <v>Stavební úpravy spojené se změnou užívání haly, Hlušovice</v>
      </c>
      <c r="F74" s="358"/>
      <c r="G74" s="358"/>
      <c r="H74" s="358"/>
      <c r="L74" s="41"/>
    </row>
    <row r="75" spans="2:12" s="1" customFormat="1" ht="14.45" customHeight="1">
      <c r="B75" s="41"/>
      <c r="C75" s="63" t="s">
        <v>101</v>
      </c>
      <c r="L75" s="41"/>
    </row>
    <row r="76" spans="2:12" s="1" customFormat="1" ht="17.25" customHeight="1">
      <c r="B76" s="41"/>
      <c r="E76" s="326" t="str">
        <f>E9</f>
        <v xml:space="preserve">04 - Ústřední vytápění </v>
      </c>
      <c r="F76" s="359"/>
      <c r="G76" s="359"/>
      <c r="H76" s="359"/>
      <c r="L76" s="41"/>
    </row>
    <row r="77" spans="2:12" s="1" customFormat="1" ht="6.95" customHeight="1">
      <c r="B77" s="41"/>
      <c r="L77" s="41"/>
    </row>
    <row r="78" spans="2:12" s="1" customFormat="1" ht="18" customHeight="1">
      <c r="B78" s="41"/>
      <c r="C78" s="63" t="s">
        <v>23</v>
      </c>
      <c r="F78" s="149" t="str">
        <f>F12</f>
        <v>Hlušovice</v>
      </c>
      <c r="I78" s="150" t="s">
        <v>25</v>
      </c>
      <c r="J78" s="67" t="str">
        <f>IF(J12="","",J12)</f>
        <v>22. 11. 2017</v>
      </c>
      <c r="L78" s="41"/>
    </row>
    <row r="79" spans="2:12" s="1" customFormat="1" ht="6.95" customHeight="1">
      <c r="B79" s="41"/>
      <c r="L79" s="41"/>
    </row>
    <row r="80" spans="2:12" s="1" customFormat="1" ht="15">
      <c r="B80" s="41"/>
      <c r="C80" s="63" t="s">
        <v>27</v>
      </c>
      <c r="F80" s="149" t="str">
        <f>E15</f>
        <v>LUX Interiér s.r.o.</v>
      </c>
      <c r="I80" s="150" t="s">
        <v>33</v>
      </c>
      <c r="J80" s="149" t="str">
        <f>E21</f>
        <v>Ing. Jakub Jindrák , Dis.</v>
      </c>
      <c r="L80" s="41"/>
    </row>
    <row r="81" spans="2:65" s="1" customFormat="1" ht="14.45" customHeight="1">
      <c r="B81" s="41"/>
      <c r="C81" s="63" t="s">
        <v>31</v>
      </c>
      <c r="F81" s="149" t="str">
        <f>IF(E18="","",E18)</f>
        <v/>
      </c>
      <c r="L81" s="41"/>
    </row>
    <row r="82" spans="2:65" s="1" customFormat="1" ht="10.35" customHeight="1">
      <c r="B82" s="41"/>
      <c r="L82" s="41"/>
    </row>
    <row r="83" spans="2:65" s="9" customFormat="1" ht="29.25" customHeight="1">
      <c r="B83" s="151"/>
      <c r="C83" s="152" t="s">
        <v>129</v>
      </c>
      <c r="D83" s="153" t="s">
        <v>57</v>
      </c>
      <c r="E83" s="153" t="s">
        <v>53</v>
      </c>
      <c r="F83" s="153" t="s">
        <v>130</v>
      </c>
      <c r="G83" s="153" t="s">
        <v>131</v>
      </c>
      <c r="H83" s="153" t="s">
        <v>132</v>
      </c>
      <c r="I83" s="154" t="s">
        <v>133</v>
      </c>
      <c r="J83" s="153" t="s">
        <v>105</v>
      </c>
      <c r="K83" s="155" t="s">
        <v>134</v>
      </c>
      <c r="L83" s="151"/>
      <c r="M83" s="73" t="s">
        <v>135</v>
      </c>
      <c r="N83" s="74" t="s">
        <v>42</v>
      </c>
      <c r="O83" s="74" t="s">
        <v>136</v>
      </c>
      <c r="P83" s="74" t="s">
        <v>137</v>
      </c>
      <c r="Q83" s="74" t="s">
        <v>138</v>
      </c>
      <c r="R83" s="74" t="s">
        <v>139</v>
      </c>
      <c r="S83" s="74" t="s">
        <v>140</v>
      </c>
      <c r="T83" s="75" t="s">
        <v>141</v>
      </c>
    </row>
    <row r="84" spans="2:65" s="1" customFormat="1" ht="29.25" customHeight="1">
      <c r="B84" s="41"/>
      <c r="C84" s="77" t="s">
        <v>106</v>
      </c>
      <c r="J84" s="156">
        <f>BK84</f>
        <v>0</v>
      </c>
      <c r="L84" s="41"/>
      <c r="M84" s="76"/>
      <c r="N84" s="68"/>
      <c r="O84" s="68"/>
      <c r="P84" s="157">
        <f>P85</f>
        <v>0</v>
      </c>
      <c r="Q84" s="68"/>
      <c r="R84" s="157">
        <f>R85</f>
        <v>0.44221999999999995</v>
      </c>
      <c r="S84" s="68"/>
      <c r="T84" s="158">
        <f>T85</f>
        <v>0</v>
      </c>
      <c r="AT84" s="24" t="s">
        <v>71</v>
      </c>
      <c r="AU84" s="24" t="s">
        <v>107</v>
      </c>
      <c r="BK84" s="159">
        <f>BK85</f>
        <v>0</v>
      </c>
    </row>
    <row r="85" spans="2:65" s="10" customFormat="1" ht="37.35" customHeight="1">
      <c r="B85" s="160"/>
      <c r="D85" s="161" t="s">
        <v>71</v>
      </c>
      <c r="E85" s="162" t="s">
        <v>550</v>
      </c>
      <c r="F85" s="162" t="s">
        <v>551</v>
      </c>
      <c r="I85" s="163"/>
      <c r="J85" s="164">
        <f>BK85</f>
        <v>0</v>
      </c>
      <c r="L85" s="160"/>
      <c r="M85" s="165"/>
      <c r="N85" s="166"/>
      <c r="O85" s="166"/>
      <c r="P85" s="167">
        <f>P86+P102+P115+P121+P125+P137+P146</f>
        <v>0</v>
      </c>
      <c r="Q85" s="166"/>
      <c r="R85" s="167">
        <f>R86+R102+R115+R121+R125+R137+R146</f>
        <v>0.44221999999999995</v>
      </c>
      <c r="S85" s="166"/>
      <c r="T85" s="168">
        <f>T86+T102+T115+T121+T125+T137+T146</f>
        <v>0</v>
      </c>
      <c r="AR85" s="161" t="s">
        <v>82</v>
      </c>
      <c r="AT85" s="169" t="s">
        <v>71</v>
      </c>
      <c r="AU85" s="169" t="s">
        <v>72</v>
      </c>
      <c r="AY85" s="161" t="s">
        <v>144</v>
      </c>
      <c r="BK85" s="170">
        <f>BK86+BK102+BK115+BK121+BK125+BK137+BK146</f>
        <v>0</v>
      </c>
    </row>
    <row r="86" spans="2:65" s="10" customFormat="1" ht="19.899999999999999" customHeight="1">
      <c r="B86" s="160"/>
      <c r="D86" s="161" t="s">
        <v>71</v>
      </c>
      <c r="E86" s="171" t="s">
        <v>1477</v>
      </c>
      <c r="F86" s="171" t="s">
        <v>1478</v>
      </c>
      <c r="I86" s="163"/>
      <c r="J86" s="172">
        <f>BK86</f>
        <v>0</v>
      </c>
      <c r="L86" s="160"/>
      <c r="M86" s="165"/>
      <c r="N86" s="166"/>
      <c r="O86" s="166"/>
      <c r="P86" s="167">
        <f>SUM(P87:P101)</f>
        <v>0</v>
      </c>
      <c r="Q86" s="166"/>
      <c r="R86" s="167">
        <f>SUM(R87:R101)</f>
        <v>0</v>
      </c>
      <c r="S86" s="166"/>
      <c r="T86" s="168">
        <f>SUM(T87:T101)</f>
        <v>0</v>
      </c>
      <c r="AR86" s="161" t="s">
        <v>80</v>
      </c>
      <c r="AT86" s="169" t="s">
        <v>71</v>
      </c>
      <c r="AU86" s="169" t="s">
        <v>80</v>
      </c>
      <c r="AY86" s="161" t="s">
        <v>144</v>
      </c>
      <c r="BK86" s="170">
        <f>SUM(BK87:BK101)</f>
        <v>0</v>
      </c>
    </row>
    <row r="87" spans="2:65" s="1" customFormat="1" ht="16.5" customHeight="1">
      <c r="B87" s="173"/>
      <c r="C87" s="174" t="s">
        <v>80</v>
      </c>
      <c r="D87" s="174" t="s">
        <v>147</v>
      </c>
      <c r="E87" s="175" t="s">
        <v>1479</v>
      </c>
      <c r="F87" s="176" t="s">
        <v>1480</v>
      </c>
      <c r="G87" s="177" t="s">
        <v>292</v>
      </c>
      <c r="H87" s="178">
        <v>2</v>
      </c>
      <c r="I87" s="179"/>
      <c r="J87" s="180">
        <f>ROUND(I87*H87,2)</f>
        <v>0</v>
      </c>
      <c r="K87" s="176" t="s">
        <v>5</v>
      </c>
      <c r="L87" s="41"/>
      <c r="M87" s="181" t="s">
        <v>5</v>
      </c>
      <c r="N87" s="182" t="s">
        <v>43</v>
      </c>
      <c r="O87" s="42"/>
      <c r="P87" s="183">
        <f>O87*H87</f>
        <v>0</v>
      </c>
      <c r="Q87" s="183">
        <v>0</v>
      </c>
      <c r="R87" s="183">
        <f>Q87*H87</f>
        <v>0</v>
      </c>
      <c r="S87" s="183">
        <v>0</v>
      </c>
      <c r="T87" s="184">
        <f>S87*H87</f>
        <v>0</v>
      </c>
      <c r="AR87" s="24" t="s">
        <v>152</v>
      </c>
      <c r="AT87" s="24" t="s">
        <v>147</v>
      </c>
      <c r="AU87" s="24" t="s">
        <v>82</v>
      </c>
      <c r="AY87" s="24" t="s">
        <v>144</v>
      </c>
      <c r="BE87" s="185">
        <f>IF(N87="základní",J87,0)</f>
        <v>0</v>
      </c>
      <c r="BF87" s="185">
        <f>IF(N87="snížená",J87,0)</f>
        <v>0</v>
      </c>
      <c r="BG87" s="185">
        <f>IF(N87="zákl. přenesená",J87,0)</f>
        <v>0</v>
      </c>
      <c r="BH87" s="185">
        <f>IF(N87="sníž. přenesená",J87,0)</f>
        <v>0</v>
      </c>
      <c r="BI87" s="185">
        <f>IF(N87="nulová",J87,0)</f>
        <v>0</v>
      </c>
      <c r="BJ87" s="24" t="s">
        <v>80</v>
      </c>
      <c r="BK87" s="185">
        <f>ROUND(I87*H87,2)</f>
        <v>0</v>
      </c>
      <c r="BL87" s="24" t="s">
        <v>152</v>
      </c>
      <c r="BM87" s="24" t="s">
        <v>1481</v>
      </c>
    </row>
    <row r="88" spans="2:65" s="1" customFormat="1" ht="16.5" customHeight="1">
      <c r="B88" s="173"/>
      <c r="C88" s="174" t="s">
        <v>82</v>
      </c>
      <c r="D88" s="174" t="s">
        <v>147</v>
      </c>
      <c r="E88" s="175" t="s">
        <v>1482</v>
      </c>
      <c r="F88" s="176" t="s">
        <v>1483</v>
      </c>
      <c r="G88" s="177" t="s">
        <v>292</v>
      </c>
      <c r="H88" s="178">
        <v>20</v>
      </c>
      <c r="I88" s="179"/>
      <c r="J88" s="180">
        <f>ROUND(I88*H88,2)</f>
        <v>0</v>
      </c>
      <c r="K88" s="176" t="s">
        <v>5</v>
      </c>
      <c r="L88" s="41"/>
      <c r="M88" s="181" t="s">
        <v>5</v>
      </c>
      <c r="N88" s="182" t="s">
        <v>43</v>
      </c>
      <c r="O88" s="42"/>
      <c r="P88" s="183">
        <f>O88*H88</f>
        <v>0</v>
      </c>
      <c r="Q88" s="183">
        <v>0</v>
      </c>
      <c r="R88" s="183">
        <f>Q88*H88</f>
        <v>0</v>
      </c>
      <c r="S88" s="183">
        <v>0</v>
      </c>
      <c r="T88" s="184">
        <f>S88*H88</f>
        <v>0</v>
      </c>
      <c r="AR88" s="24" t="s">
        <v>152</v>
      </c>
      <c r="AT88" s="24" t="s">
        <v>147</v>
      </c>
      <c r="AU88" s="24" t="s">
        <v>82</v>
      </c>
      <c r="AY88" s="24" t="s">
        <v>144</v>
      </c>
      <c r="BE88" s="185">
        <f>IF(N88="základní",J88,0)</f>
        <v>0</v>
      </c>
      <c r="BF88" s="185">
        <f>IF(N88="snížená",J88,0)</f>
        <v>0</v>
      </c>
      <c r="BG88" s="185">
        <f>IF(N88="zákl. přenesená",J88,0)</f>
        <v>0</v>
      </c>
      <c r="BH88" s="185">
        <f>IF(N88="sníž. přenesená",J88,0)</f>
        <v>0</v>
      </c>
      <c r="BI88" s="185">
        <f>IF(N88="nulová",J88,0)</f>
        <v>0</v>
      </c>
      <c r="BJ88" s="24" t="s">
        <v>80</v>
      </c>
      <c r="BK88" s="185">
        <f>ROUND(I88*H88,2)</f>
        <v>0</v>
      </c>
      <c r="BL88" s="24" t="s">
        <v>152</v>
      </c>
      <c r="BM88" s="24" t="s">
        <v>1484</v>
      </c>
    </row>
    <row r="89" spans="2:65" s="1" customFormat="1" ht="16.5" customHeight="1">
      <c r="B89" s="173"/>
      <c r="C89" s="174" t="s">
        <v>145</v>
      </c>
      <c r="D89" s="174" t="s">
        <v>147</v>
      </c>
      <c r="E89" s="175" t="s">
        <v>1485</v>
      </c>
      <c r="F89" s="176" t="s">
        <v>1486</v>
      </c>
      <c r="G89" s="177" t="s">
        <v>292</v>
      </c>
      <c r="H89" s="178">
        <v>79</v>
      </c>
      <c r="I89" s="179"/>
      <c r="J89" s="180">
        <f>ROUND(I89*H89,2)</f>
        <v>0</v>
      </c>
      <c r="K89" s="176" t="s">
        <v>5</v>
      </c>
      <c r="L89" s="41"/>
      <c r="M89" s="181" t="s">
        <v>5</v>
      </c>
      <c r="N89" s="182" t="s">
        <v>43</v>
      </c>
      <c r="O89" s="42"/>
      <c r="P89" s="183">
        <f>O89*H89</f>
        <v>0</v>
      </c>
      <c r="Q89" s="183">
        <v>0</v>
      </c>
      <c r="R89" s="183">
        <f>Q89*H89</f>
        <v>0</v>
      </c>
      <c r="S89" s="183">
        <v>0</v>
      </c>
      <c r="T89" s="184">
        <f>S89*H89</f>
        <v>0</v>
      </c>
      <c r="AR89" s="24" t="s">
        <v>152</v>
      </c>
      <c r="AT89" s="24" t="s">
        <v>147</v>
      </c>
      <c r="AU89" s="24" t="s">
        <v>82</v>
      </c>
      <c r="AY89" s="24" t="s">
        <v>144</v>
      </c>
      <c r="BE89" s="185">
        <f>IF(N89="základní",J89,0)</f>
        <v>0</v>
      </c>
      <c r="BF89" s="185">
        <f>IF(N89="snížená",J89,0)</f>
        <v>0</v>
      </c>
      <c r="BG89" s="185">
        <f>IF(N89="zákl. přenesená",J89,0)</f>
        <v>0</v>
      </c>
      <c r="BH89" s="185">
        <f>IF(N89="sníž. přenesená",J89,0)</f>
        <v>0</v>
      </c>
      <c r="BI89" s="185">
        <f>IF(N89="nulová",J89,0)</f>
        <v>0</v>
      </c>
      <c r="BJ89" s="24" t="s">
        <v>80</v>
      </c>
      <c r="BK89" s="185">
        <f>ROUND(I89*H89,2)</f>
        <v>0</v>
      </c>
      <c r="BL89" s="24" t="s">
        <v>152</v>
      </c>
      <c r="BM89" s="24" t="s">
        <v>1487</v>
      </c>
    </row>
    <row r="90" spans="2:65" s="12" customFormat="1">
      <c r="B90" s="197"/>
      <c r="D90" s="186" t="s">
        <v>156</v>
      </c>
      <c r="E90" s="198" t="s">
        <v>5</v>
      </c>
      <c r="F90" s="199" t="s">
        <v>1488</v>
      </c>
      <c r="H90" s="200">
        <v>79</v>
      </c>
      <c r="I90" s="201"/>
      <c r="L90" s="197"/>
      <c r="M90" s="202"/>
      <c r="N90" s="203"/>
      <c r="O90" s="203"/>
      <c r="P90" s="203"/>
      <c r="Q90" s="203"/>
      <c r="R90" s="203"/>
      <c r="S90" s="203"/>
      <c r="T90" s="204"/>
      <c r="AT90" s="198" t="s">
        <v>156</v>
      </c>
      <c r="AU90" s="198" t="s">
        <v>82</v>
      </c>
      <c r="AV90" s="12" t="s">
        <v>82</v>
      </c>
      <c r="AW90" s="12" t="s">
        <v>35</v>
      </c>
      <c r="AX90" s="12" t="s">
        <v>72</v>
      </c>
      <c r="AY90" s="198" t="s">
        <v>144</v>
      </c>
    </row>
    <row r="91" spans="2:65" s="13" customFormat="1">
      <c r="B91" s="205"/>
      <c r="D91" s="186" t="s">
        <v>156</v>
      </c>
      <c r="E91" s="206" t="s">
        <v>5</v>
      </c>
      <c r="F91" s="207" t="s">
        <v>160</v>
      </c>
      <c r="H91" s="208">
        <v>79</v>
      </c>
      <c r="I91" s="209"/>
      <c r="L91" s="205"/>
      <c r="M91" s="210"/>
      <c r="N91" s="211"/>
      <c r="O91" s="211"/>
      <c r="P91" s="211"/>
      <c r="Q91" s="211"/>
      <c r="R91" s="211"/>
      <c r="S91" s="211"/>
      <c r="T91" s="212"/>
      <c r="AT91" s="206" t="s">
        <v>156</v>
      </c>
      <c r="AU91" s="206" t="s">
        <v>82</v>
      </c>
      <c r="AV91" s="13" t="s">
        <v>152</v>
      </c>
      <c r="AW91" s="13" t="s">
        <v>35</v>
      </c>
      <c r="AX91" s="13" t="s">
        <v>80</v>
      </c>
      <c r="AY91" s="206" t="s">
        <v>144</v>
      </c>
    </row>
    <row r="92" spans="2:65" s="1" customFormat="1" ht="16.5" customHeight="1">
      <c r="B92" s="173"/>
      <c r="C92" s="174" t="s">
        <v>152</v>
      </c>
      <c r="D92" s="174" t="s">
        <v>147</v>
      </c>
      <c r="E92" s="175" t="s">
        <v>1489</v>
      </c>
      <c r="F92" s="176" t="s">
        <v>1490</v>
      </c>
      <c r="G92" s="177" t="s">
        <v>292</v>
      </c>
      <c r="H92" s="178">
        <v>0.5</v>
      </c>
      <c r="I92" s="179"/>
      <c r="J92" s="180">
        <f t="shared" ref="J92:J101" si="0">ROUND(I92*H92,2)</f>
        <v>0</v>
      </c>
      <c r="K92" s="176" t="s">
        <v>5</v>
      </c>
      <c r="L92" s="41"/>
      <c r="M92" s="181" t="s">
        <v>5</v>
      </c>
      <c r="N92" s="182" t="s">
        <v>43</v>
      </c>
      <c r="O92" s="42"/>
      <c r="P92" s="183">
        <f t="shared" ref="P92:P101" si="1">O92*H92</f>
        <v>0</v>
      </c>
      <c r="Q92" s="183">
        <v>0</v>
      </c>
      <c r="R92" s="183">
        <f t="shared" ref="R92:R101" si="2">Q92*H92</f>
        <v>0</v>
      </c>
      <c r="S92" s="183">
        <v>0</v>
      </c>
      <c r="T92" s="184">
        <f t="shared" ref="T92:T101" si="3">S92*H92</f>
        <v>0</v>
      </c>
      <c r="AR92" s="24" t="s">
        <v>152</v>
      </c>
      <c r="AT92" s="24" t="s">
        <v>147</v>
      </c>
      <c r="AU92" s="24" t="s">
        <v>82</v>
      </c>
      <c r="AY92" s="24" t="s">
        <v>144</v>
      </c>
      <c r="BE92" s="185">
        <f t="shared" ref="BE92:BE101" si="4">IF(N92="základní",J92,0)</f>
        <v>0</v>
      </c>
      <c r="BF92" s="185">
        <f t="shared" ref="BF92:BF101" si="5">IF(N92="snížená",J92,0)</f>
        <v>0</v>
      </c>
      <c r="BG92" s="185">
        <f t="shared" ref="BG92:BG101" si="6">IF(N92="zákl. přenesená",J92,0)</f>
        <v>0</v>
      </c>
      <c r="BH92" s="185">
        <f t="shared" ref="BH92:BH101" si="7">IF(N92="sníž. přenesená",J92,0)</f>
        <v>0</v>
      </c>
      <c r="BI92" s="185">
        <f t="shared" ref="BI92:BI101" si="8">IF(N92="nulová",J92,0)</f>
        <v>0</v>
      </c>
      <c r="BJ92" s="24" t="s">
        <v>80</v>
      </c>
      <c r="BK92" s="185">
        <f t="shared" ref="BK92:BK101" si="9">ROUND(I92*H92,2)</f>
        <v>0</v>
      </c>
      <c r="BL92" s="24" t="s">
        <v>152</v>
      </c>
      <c r="BM92" s="24" t="s">
        <v>1491</v>
      </c>
    </row>
    <row r="93" spans="2:65" s="1" customFormat="1" ht="16.5" customHeight="1">
      <c r="B93" s="173"/>
      <c r="C93" s="174" t="s">
        <v>175</v>
      </c>
      <c r="D93" s="174" t="s">
        <v>147</v>
      </c>
      <c r="E93" s="175" t="s">
        <v>1492</v>
      </c>
      <c r="F93" s="176" t="s">
        <v>1493</v>
      </c>
      <c r="G93" s="177" t="s">
        <v>163</v>
      </c>
      <c r="H93" s="178">
        <v>2</v>
      </c>
      <c r="I93" s="179"/>
      <c r="J93" s="180">
        <f t="shared" si="0"/>
        <v>0</v>
      </c>
      <c r="K93" s="176" t="s">
        <v>5</v>
      </c>
      <c r="L93" s="41"/>
      <c r="M93" s="181" t="s">
        <v>5</v>
      </c>
      <c r="N93" s="182" t="s">
        <v>43</v>
      </c>
      <c r="O93" s="42"/>
      <c r="P93" s="183">
        <f t="shared" si="1"/>
        <v>0</v>
      </c>
      <c r="Q93" s="183">
        <v>0</v>
      </c>
      <c r="R93" s="183">
        <f t="shared" si="2"/>
        <v>0</v>
      </c>
      <c r="S93" s="183">
        <v>0</v>
      </c>
      <c r="T93" s="184">
        <f t="shared" si="3"/>
        <v>0</v>
      </c>
      <c r="AR93" s="24" t="s">
        <v>152</v>
      </c>
      <c r="AT93" s="24" t="s">
        <v>147</v>
      </c>
      <c r="AU93" s="24" t="s">
        <v>82</v>
      </c>
      <c r="AY93" s="24" t="s">
        <v>144</v>
      </c>
      <c r="BE93" s="185">
        <f t="shared" si="4"/>
        <v>0</v>
      </c>
      <c r="BF93" s="185">
        <f t="shared" si="5"/>
        <v>0</v>
      </c>
      <c r="BG93" s="185">
        <f t="shared" si="6"/>
        <v>0</v>
      </c>
      <c r="BH93" s="185">
        <f t="shared" si="7"/>
        <v>0</v>
      </c>
      <c r="BI93" s="185">
        <f t="shared" si="8"/>
        <v>0</v>
      </c>
      <c r="BJ93" s="24" t="s">
        <v>80</v>
      </c>
      <c r="BK93" s="185">
        <f t="shared" si="9"/>
        <v>0</v>
      </c>
      <c r="BL93" s="24" t="s">
        <v>152</v>
      </c>
      <c r="BM93" s="24" t="s">
        <v>1494</v>
      </c>
    </row>
    <row r="94" spans="2:65" s="1" customFormat="1" ht="16.5" customHeight="1">
      <c r="B94" s="173"/>
      <c r="C94" s="174" t="s">
        <v>181</v>
      </c>
      <c r="D94" s="174" t="s">
        <v>147</v>
      </c>
      <c r="E94" s="175" t="s">
        <v>1495</v>
      </c>
      <c r="F94" s="176" t="s">
        <v>1496</v>
      </c>
      <c r="G94" s="177" t="s">
        <v>163</v>
      </c>
      <c r="H94" s="178">
        <v>1</v>
      </c>
      <c r="I94" s="179"/>
      <c r="J94" s="180">
        <f t="shared" si="0"/>
        <v>0</v>
      </c>
      <c r="K94" s="176" t="s">
        <v>5</v>
      </c>
      <c r="L94" s="41"/>
      <c r="M94" s="181" t="s">
        <v>5</v>
      </c>
      <c r="N94" s="182" t="s">
        <v>43</v>
      </c>
      <c r="O94" s="42"/>
      <c r="P94" s="183">
        <f t="shared" si="1"/>
        <v>0</v>
      </c>
      <c r="Q94" s="183">
        <v>0</v>
      </c>
      <c r="R94" s="183">
        <f t="shared" si="2"/>
        <v>0</v>
      </c>
      <c r="S94" s="183">
        <v>0</v>
      </c>
      <c r="T94" s="184">
        <f t="shared" si="3"/>
        <v>0</v>
      </c>
      <c r="AR94" s="24" t="s">
        <v>152</v>
      </c>
      <c r="AT94" s="24" t="s">
        <v>147</v>
      </c>
      <c r="AU94" s="24" t="s">
        <v>82</v>
      </c>
      <c r="AY94" s="24" t="s">
        <v>144</v>
      </c>
      <c r="BE94" s="185">
        <f t="shared" si="4"/>
        <v>0</v>
      </c>
      <c r="BF94" s="185">
        <f t="shared" si="5"/>
        <v>0</v>
      </c>
      <c r="BG94" s="185">
        <f t="shared" si="6"/>
        <v>0</v>
      </c>
      <c r="BH94" s="185">
        <f t="shared" si="7"/>
        <v>0</v>
      </c>
      <c r="BI94" s="185">
        <f t="shared" si="8"/>
        <v>0</v>
      </c>
      <c r="BJ94" s="24" t="s">
        <v>80</v>
      </c>
      <c r="BK94" s="185">
        <f t="shared" si="9"/>
        <v>0</v>
      </c>
      <c r="BL94" s="24" t="s">
        <v>152</v>
      </c>
      <c r="BM94" s="24" t="s">
        <v>1497</v>
      </c>
    </row>
    <row r="95" spans="2:65" s="1" customFormat="1" ht="16.5" customHeight="1">
      <c r="B95" s="173"/>
      <c r="C95" s="174" t="s">
        <v>188</v>
      </c>
      <c r="D95" s="174" t="s">
        <v>147</v>
      </c>
      <c r="E95" s="175" t="s">
        <v>1498</v>
      </c>
      <c r="F95" s="176" t="s">
        <v>1499</v>
      </c>
      <c r="G95" s="177" t="s">
        <v>163</v>
      </c>
      <c r="H95" s="178">
        <v>2</v>
      </c>
      <c r="I95" s="179"/>
      <c r="J95" s="180">
        <f t="shared" si="0"/>
        <v>0</v>
      </c>
      <c r="K95" s="176" t="s">
        <v>5</v>
      </c>
      <c r="L95" s="41"/>
      <c r="M95" s="181" t="s">
        <v>5</v>
      </c>
      <c r="N95" s="182" t="s">
        <v>43</v>
      </c>
      <c r="O95" s="42"/>
      <c r="P95" s="183">
        <f t="shared" si="1"/>
        <v>0</v>
      </c>
      <c r="Q95" s="183">
        <v>0</v>
      </c>
      <c r="R95" s="183">
        <f t="shared" si="2"/>
        <v>0</v>
      </c>
      <c r="S95" s="183">
        <v>0</v>
      </c>
      <c r="T95" s="184">
        <f t="shared" si="3"/>
        <v>0</v>
      </c>
      <c r="AR95" s="24" t="s">
        <v>152</v>
      </c>
      <c r="AT95" s="24" t="s">
        <v>147</v>
      </c>
      <c r="AU95" s="24" t="s">
        <v>82</v>
      </c>
      <c r="AY95" s="24" t="s">
        <v>144</v>
      </c>
      <c r="BE95" s="185">
        <f t="shared" si="4"/>
        <v>0</v>
      </c>
      <c r="BF95" s="185">
        <f t="shared" si="5"/>
        <v>0</v>
      </c>
      <c r="BG95" s="185">
        <f t="shared" si="6"/>
        <v>0</v>
      </c>
      <c r="BH95" s="185">
        <f t="shared" si="7"/>
        <v>0</v>
      </c>
      <c r="BI95" s="185">
        <f t="shared" si="8"/>
        <v>0</v>
      </c>
      <c r="BJ95" s="24" t="s">
        <v>80</v>
      </c>
      <c r="BK95" s="185">
        <f t="shared" si="9"/>
        <v>0</v>
      </c>
      <c r="BL95" s="24" t="s">
        <v>152</v>
      </c>
      <c r="BM95" s="24" t="s">
        <v>1500</v>
      </c>
    </row>
    <row r="96" spans="2:65" s="1" customFormat="1" ht="16.5" customHeight="1">
      <c r="B96" s="173"/>
      <c r="C96" s="174" t="s">
        <v>192</v>
      </c>
      <c r="D96" s="174" t="s">
        <v>147</v>
      </c>
      <c r="E96" s="175" t="s">
        <v>1501</v>
      </c>
      <c r="F96" s="176" t="s">
        <v>1502</v>
      </c>
      <c r="G96" s="177" t="s">
        <v>292</v>
      </c>
      <c r="H96" s="178">
        <v>101</v>
      </c>
      <c r="I96" s="179"/>
      <c r="J96" s="180">
        <f t="shared" si="0"/>
        <v>0</v>
      </c>
      <c r="K96" s="176" t="s">
        <v>5</v>
      </c>
      <c r="L96" s="41"/>
      <c r="M96" s="181" t="s">
        <v>5</v>
      </c>
      <c r="N96" s="182" t="s">
        <v>43</v>
      </c>
      <c r="O96" s="42"/>
      <c r="P96" s="183">
        <f t="shared" si="1"/>
        <v>0</v>
      </c>
      <c r="Q96" s="183">
        <v>0</v>
      </c>
      <c r="R96" s="183">
        <f t="shared" si="2"/>
        <v>0</v>
      </c>
      <c r="S96" s="183">
        <v>0</v>
      </c>
      <c r="T96" s="184">
        <f t="shared" si="3"/>
        <v>0</v>
      </c>
      <c r="AR96" s="24" t="s">
        <v>152</v>
      </c>
      <c r="AT96" s="24" t="s">
        <v>147</v>
      </c>
      <c r="AU96" s="24" t="s">
        <v>82</v>
      </c>
      <c r="AY96" s="24" t="s">
        <v>144</v>
      </c>
      <c r="BE96" s="185">
        <f t="shared" si="4"/>
        <v>0</v>
      </c>
      <c r="BF96" s="185">
        <f t="shared" si="5"/>
        <v>0</v>
      </c>
      <c r="BG96" s="185">
        <f t="shared" si="6"/>
        <v>0</v>
      </c>
      <c r="BH96" s="185">
        <f t="shared" si="7"/>
        <v>0</v>
      </c>
      <c r="BI96" s="185">
        <f t="shared" si="8"/>
        <v>0</v>
      </c>
      <c r="BJ96" s="24" t="s">
        <v>80</v>
      </c>
      <c r="BK96" s="185">
        <f t="shared" si="9"/>
        <v>0</v>
      </c>
      <c r="BL96" s="24" t="s">
        <v>152</v>
      </c>
      <c r="BM96" s="24" t="s">
        <v>1503</v>
      </c>
    </row>
    <row r="97" spans="2:65" s="1" customFormat="1" ht="16.5" customHeight="1">
      <c r="B97" s="173"/>
      <c r="C97" s="174" t="s">
        <v>196</v>
      </c>
      <c r="D97" s="174" t="s">
        <v>147</v>
      </c>
      <c r="E97" s="175" t="s">
        <v>1504</v>
      </c>
      <c r="F97" s="176" t="s">
        <v>1505</v>
      </c>
      <c r="G97" s="177" t="s">
        <v>163</v>
      </c>
      <c r="H97" s="178">
        <v>6</v>
      </c>
      <c r="I97" s="179"/>
      <c r="J97" s="180">
        <f t="shared" si="0"/>
        <v>0</v>
      </c>
      <c r="K97" s="176" t="s">
        <v>5</v>
      </c>
      <c r="L97" s="41"/>
      <c r="M97" s="181" t="s">
        <v>5</v>
      </c>
      <c r="N97" s="182" t="s">
        <v>43</v>
      </c>
      <c r="O97" s="42"/>
      <c r="P97" s="183">
        <f t="shared" si="1"/>
        <v>0</v>
      </c>
      <c r="Q97" s="183">
        <v>0</v>
      </c>
      <c r="R97" s="183">
        <f t="shared" si="2"/>
        <v>0</v>
      </c>
      <c r="S97" s="183">
        <v>0</v>
      </c>
      <c r="T97" s="184">
        <f t="shared" si="3"/>
        <v>0</v>
      </c>
      <c r="AR97" s="24" t="s">
        <v>152</v>
      </c>
      <c r="AT97" s="24" t="s">
        <v>147</v>
      </c>
      <c r="AU97" s="24" t="s">
        <v>82</v>
      </c>
      <c r="AY97" s="24" t="s">
        <v>144</v>
      </c>
      <c r="BE97" s="185">
        <f t="shared" si="4"/>
        <v>0</v>
      </c>
      <c r="BF97" s="185">
        <f t="shared" si="5"/>
        <v>0</v>
      </c>
      <c r="BG97" s="185">
        <f t="shared" si="6"/>
        <v>0</v>
      </c>
      <c r="BH97" s="185">
        <f t="shared" si="7"/>
        <v>0</v>
      </c>
      <c r="BI97" s="185">
        <f t="shared" si="8"/>
        <v>0</v>
      </c>
      <c r="BJ97" s="24" t="s">
        <v>80</v>
      </c>
      <c r="BK97" s="185">
        <f t="shared" si="9"/>
        <v>0</v>
      </c>
      <c r="BL97" s="24" t="s">
        <v>152</v>
      </c>
      <c r="BM97" s="24" t="s">
        <v>1506</v>
      </c>
    </row>
    <row r="98" spans="2:65" s="1" customFormat="1" ht="16.5" customHeight="1">
      <c r="B98" s="173"/>
      <c r="C98" s="174" t="s">
        <v>92</v>
      </c>
      <c r="D98" s="174" t="s">
        <v>147</v>
      </c>
      <c r="E98" s="175" t="s">
        <v>1507</v>
      </c>
      <c r="F98" s="176" t="s">
        <v>1508</v>
      </c>
      <c r="G98" s="177" t="s">
        <v>163</v>
      </c>
      <c r="H98" s="178">
        <v>1</v>
      </c>
      <c r="I98" s="179"/>
      <c r="J98" s="180">
        <f t="shared" si="0"/>
        <v>0</v>
      </c>
      <c r="K98" s="176" t="s">
        <v>5</v>
      </c>
      <c r="L98" s="41"/>
      <c r="M98" s="181" t="s">
        <v>5</v>
      </c>
      <c r="N98" s="182" t="s">
        <v>43</v>
      </c>
      <c r="O98" s="42"/>
      <c r="P98" s="183">
        <f t="shared" si="1"/>
        <v>0</v>
      </c>
      <c r="Q98" s="183">
        <v>0</v>
      </c>
      <c r="R98" s="183">
        <f t="shared" si="2"/>
        <v>0</v>
      </c>
      <c r="S98" s="183">
        <v>0</v>
      </c>
      <c r="T98" s="184">
        <f t="shared" si="3"/>
        <v>0</v>
      </c>
      <c r="AR98" s="24" t="s">
        <v>152</v>
      </c>
      <c r="AT98" s="24" t="s">
        <v>147</v>
      </c>
      <c r="AU98" s="24" t="s">
        <v>82</v>
      </c>
      <c r="AY98" s="24" t="s">
        <v>144</v>
      </c>
      <c r="BE98" s="185">
        <f t="shared" si="4"/>
        <v>0</v>
      </c>
      <c r="BF98" s="185">
        <f t="shared" si="5"/>
        <v>0</v>
      </c>
      <c r="BG98" s="185">
        <f t="shared" si="6"/>
        <v>0</v>
      </c>
      <c r="BH98" s="185">
        <f t="shared" si="7"/>
        <v>0</v>
      </c>
      <c r="BI98" s="185">
        <f t="shared" si="8"/>
        <v>0</v>
      </c>
      <c r="BJ98" s="24" t="s">
        <v>80</v>
      </c>
      <c r="BK98" s="185">
        <f t="shared" si="9"/>
        <v>0</v>
      </c>
      <c r="BL98" s="24" t="s">
        <v>152</v>
      </c>
      <c r="BM98" s="24" t="s">
        <v>1509</v>
      </c>
    </row>
    <row r="99" spans="2:65" s="1" customFormat="1" ht="16.5" customHeight="1">
      <c r="B99" s="173"/>
      <c r="C99" s="174" t="s">
        <v>211</v>
      </c>
      <c r="D99" s="174" t="s">
        <v>147</v>
      </c>
      <c r="E99" s="175" t="s">
        <v>1510</v>
      </c>
      <c r="F99" s="176" t="s">
        <v>1511</v>
      </c>
      <c r="G99" s="177" t="s">
        <v>163</v>
      </c>
      <c r="H99" s="178">
        <v>4</v>
      </c>
      <c r="I99" s="179"/>
      <c r="J99" s="180">
        <f t="shared" si="0"/>
        <v>0</v>
      </c>
      <c r="K99" s="176" t="s">
        <v>5</v>
      </c>
      <c r="L99" s="41"/>
      <c r="M99" s="181" t="s">
        <v>5</v>
      </c>
      <c r="N99" s="182" t="s">
        <v>43</v>
      </c>
      <c r="O99" s="42"/>
      <c r="P99" s="183">
        <f t="shared" si="1"/>
        <v>0</v>
      </c>
      <c r="Q99" s="183">
        <v>0</v>
      </c>
      <c r="R99" s="183">
        <f t="shared" si="2"/>
        <v>0</v>
      </c>
      <c r="S99" s="183">
        <v>0</v>
      </c>
      <c r="T99" s="184">
        <f t="shared" si="3"/>
        <v>0</v>
      </c>
      <c r="AR99" s="24" t="s">
        <v>152</v>
      </c>
      <c r="AT99" s="24" t="s">
        <v>147</v>
      </c>
      <c r="AU99" s="24" t="s">
        <v>82</v>
      </c>
      <c r="AY99" s="24" t="s">
        <v>144</v>
      </c>
      <c r="BE99" s="185">
        <f t="shared" si="4"/>
        <v>0</v>
      </c>
      <c r="BF99" s="185">
        <f t="shared" si="5"/>
        <v>0</v>
      </c>
      <c r="BG99" s="185">
        <f t="shared" si="6"/>
        <v>0</v>
      </c>
      <c r="BH99" s="185">
        <f t="shared" si="7"/>
        <v>0</v>
      </c>
      <c r="BI99" s="185">
        <f t="shared" si="8"/>
        <v>0</v>
      </c>
      <c r="BJ99" s="24" t="s">
        <v>80</v>
      </c>
      <c r="BK99" s="185">
        <f t="shared" si="9"/>
        <v>0</v>
      </c>
      <c r="BL99" s="24" t="s">
        <v>152</v>
      </c>
      <c r="BM99" s="24" t="s">
        <v>1512</v>
      </c>
    </row>
    <row r="100" spans="2:65" s="1" customFormat="1" ht="16.5" customHeight="1">
      <c r="B100" s="173"/>
      <c r="C100" s="174" t="s">
        <v>219</v>
      </c>
      <c r="D100" s="174" t="s">
        <v>147</v>
      </c>
      <c r="E100" s="175" t="s">
        <v>1513</v>
      </c>
      <c r="F100" s="176" t="s">
        <v>1514</v>
      </c>
      <c r="G100" s="177" t="s">
        <v>163</v>
      </c>
      <c r="H100" s="178">
        <v>2</v>
      </c>
      <c r="I100" s="179"/>
      <c r="J100" s="180">
        <f t="shared" si="0"/>
        <v>0</v>
      </c>
      <c r="K100" s="176" t="s">
        <v>5</v>
      </c>
      <c r="L100" s="41"/>
      <c r="M100" s="181" t="s">
        <v>5</v>
      </c>
      <c r="N100" s="182" t="s">
        <v>43</v>
      </c>
      <c r="O100" s="42"/>
      <c r="P100" s="183">
        <f t="shared" si="1"/>
        <v>0</v>
      </c>
      <c r="Q100" s="183">
        <v>0</v>
      </c>
      <c r="R100" s="183">
        <f t="shared" si="2"/>
        <v>0</v>
      </c>
      <c r="S100" s="183">
        <v>0</v>
      </c>
      <c r="T100" s="184">
        <f t="shared" si="3"/>
        <v>0</v>
      </c>
      <c r="AR100" s="24" t="s">
        <v>152</v>
      </c>
      <c r="AT100" s="24" t="s">
        <v>147</v>
      </c>
      <c r="AU100" s="24" t="s">
        <v>82</v>
      </c>
      <c r="AY100" s="24" t="s">
        <v>144</v>
      </c>
      <c r="BE100" s="185">
        <f t="shared" si="4"/>
        <v>0</v>
      </c>
      <c r="BF100" s="185">
        <f t="shared" si="5"/>
        <v>0</v>
      </c>
      <c r="BG100" s="185">
        <f t="shared" si="6"/>
        <v>0</v>
      </c>
      <c r="BH100" s="185">
        <f t="shared" si="7"/>
        <v>0</v>
      </c>
      <c r="BI100" s="185">
        <f t="shared" si="8"/>
        <v>0</v>
      </c>
      <c r="BJ100" s="24" t="s">
        <v>80</v>
      </c>
      <c r="BK100" s="185">
        <f t="shared" si="9"/>
        <v>0</v>
      </c>
      <c r="BL100" s="24" t="s">
        <v>152</v>
      </c>
      <c r="BM100" s="24" t="s">
        <v>1515</v>
      </c>
    </row>
    <row r="101" spans="2:65" s="1" customFormat="1" ht="16.5" customHeight="1">
      <c r="B101" s="173"/>
      <c r="C101" s="174" t="s">
        <v>253</v>
      </c>
      <c r="D101" s="174" t="s">
        <v>147</v>
      </c>
      <c r="E101" s="175" t="s">
        <v>1516</v>
      </c>
      <c r="F101" s="176" t="s">
        <v>1517</v>
      </c>
      <c r="G101" s="177" t="s">
        <v>163</v>
      </c>
      <c r="H101" s="178">
        <v>2</v>
      </c>
      <c r="I101" s="179"/>
      <c r="J101" s="180">
        <f t="shared" si="0"/>
        <v>0</v>
      </c>
      <c r="K101" s="176" t="s">
        <v>5</v>
      </c>
      <c r="L101" s="41"/>
      <c r="M101" s="181" t="s">
        <v>5</v>
      </c>
      <c r="N101" s="182" t="s">
        <v>43</v>
      </c>
      <c r="O101" s="42"/>
      <c r="P101" s="183">
        <f t="shared" si="1"/>
        <v>0</v>
      </c>
      <c r="Q101" s="183">
        <v>0</v>
      </c>
      <c r="R101" s="183">
        <f t="shared" si="2"/>
        <v>0</v>
      </c>
      <c r="S101" s="183">
        <v>0</v>
      </c>
      <c r="T101" s="184">
        <f t="shared" si="3"/>
        <v>0</v>
      </c>
      <c r="AR101" s="24" t="s">
        <v>152</v>
      </c>
      <c r="AT101" s="24" t="s">
        <v>147</v>
      </c>
      <c r="AU101" s="24" t="s">
        <v>82</v>
      </c>
      <c r="AY101" s="24" t="s">
        <v>144</v>
      </c>
      <c r="BE101" s="185">
        <f t="shared" si="4"/>
        <v>0</v>
      </c>
      <c r="BF101" s="185">
        <f t="shared" si="5"/>
        <v>0</v>
      </c>
      <c r="BG101" s="185">
        <f t="shared" si="6"/>
        <v>0</v>
      </c>
      <c r="BH101" s="185">
        <f t="shared" si="7"/>
        <v>0</v>
      </c>
      <c r="BI101" s="185">
        <f t="shared" si="8"/>
        <v>0</v>
      </c>
      <c r="BJ101" s="24" t="s">
        <v>80</v>
      </c>
      <c r="BK101" s="185">
        <f t="shared" si="9"/>
        <v>0</v>
      </c>
      <c r="BL101" s="24" t="s">
        <v>152</v>
      </c>
      <c r="BM101" s="24" t="s">
        <v>1518</v>
      </c>
    </row>
    <row r="102" spans="2:65" s="10" customFormat="1" ht="29.85" customHeight="1">
      <c r="B102" s="160"/>
      <c r="D102" s="161" t="s">
        <v>71</v>
      </c>
      <c r="E102" s="171" t="s">
        <v>1519</v>
      </c>
      <c r="F102" s="171" t="s">
        <v>1520</v>
      </c>
      <c r="I102" s="163"/>
      <c r="J102" s="172">
        <f>BK102</f>
        <v>0</v>
      </c>
      <c r="L102" s="160"/>
      <c r="M102" s="165"/>
      <c r="N102" s="166"/>
      <c r="O102" s="166"/>
      <c r="P102" s="167">
        <f>SUM(P103:P114)</f>
        <v>0</v>
      </c>
      <c r="Q102" s="166"/>
      <c r="R102" s="167">
        <f>SUM(R103:R114)</f>
        <v>0</v>
      </c>
      <c r="S102" s="166"/>
      <c r="T102" s="168">
        <f>SUM(T103:T114)</f>
        <v>0</v>
      </c>
      <c r="AR102" s="161" t="s">
        <v>80</v>
      </c>
      <c r="AT102" s="169" t="s">
        <v>71</v>
      </c>
      <c r="AU102" s="169" t="s">
        <v>80</v>
      </c>
      <c r="AY102" s="161" t="s">
        <v>144</v>
      </c>
      <c r="BK102" s="170">
        <f>SUM(BK103:BK114)</f>
        <v>0</v>
      </c>
    </row>
    <row r="103" spans="2:65" s="1" customFormat="1" ht="16.5" customHeight="1">
      <c r="B103" s="173"/>
      <c r="C103" s="174" t="s">
        <v>258</v>
      </c>
      <c r="D103" s="174" t="s">
        <v>147</v>
      </c>
      <c r="E103" s="175" t="s">
        <v>1521</v>
      </c>
      <c r="F103" s="176" t="s">
        <v>1522</v>
      </c>
      <c r="G103" s="177" t="s">
        <v>163</v>
      </c>
      <c r="H103" s="178">
        <v>1</v>
      </c>
      <c r="I103" s="179"/>
      <c r="J103" s="180">
        <f t="shared" ref="J103:J114" si="10">ROUND(I103*H103,2)</f>
        <v>0</v>
      </c>
      <c r="K103" s="176" t="s">
        <v>5</v>
      </c>
      <c r="L103" s="41"/>
      <c r="M103" s="181" t="s">
        <v>5</v>
      </c>
      <c r="N103" s="182" t="s">
        <v>43</v>
      </c>
      <c r="O103" s="42"/>
      <c r="P103" s="183">
        <f t="shared" ref="P103:P114" si="11">O103*H103</f>
        <v>0</v>
      </c>
      <c r="Q103" s="183">
        <v>0</v>
      </c>
      <c r="R103" s="183">
        <f t="shared" ref="R103:R114" si="12">Q103*H103</f>
        <v>0</v>
      </c>
      <c r="S103" s="183">
        <v>0</v>
      </c>
      <c r="T103" s="184">
        <f t="shared" ref="T103:T114" si="13">S103*H103</f>
        <v>0</v>
      </c>
      <c r="AR103" s="24" t="s">
        <v>152</v>
      </c>
      <c r="AT103" s="24" t="s">
        <v>147</v>
      </c>
      <c r="AU103" s="24" t="s">
        <v>82</v>
      </c>
      <c r="AY103" s="24" t="s">
        <v>144</v>
      </c>
      <c r="BE103" s="185">
        <f t="shared" ref="BE103:BE114" si="14">IF(N103="základní",J103,0)</f>
        <v>0</v>
      </c>
      <c r="BF103" s="185">
        <f t="shared" ref="BF103:BF114" si="15">IF(N103="snížená",J103,0)</f>
        <v>0</v>
      </c>
      <c r="BG103" s="185">
        <f t="shared" ref="BG103:BG114" si="16">IF(N103="zákl. přenesená",J103,0)</f>
        <v>0</v>
      </c>
      <c r="BH103" s="185">
        <f t="shared" ref="BH103:BH114" si="17">IF(N103="sníž. přenesená",J103,0)</f>
        <v>0</v>
      </c>
      <c r="BI103" s="185">
        <f t="shared" ref="BI103:BI114" si="18">IF(N103="nulová",J103,0)</f>
        <v>0</v>
      </c>
      <c r="BJ103" s="24" t="s">
        <v>80</v>
      </c>
      <c r="BK103" s="185">
        <f t="shared" ref="BK103:BK114" si="19">ROUND(I103*H103,2)</f>
        <v>0</v>
      </c>
      <c r="BL103" s="24" t="s">
        <v>152</v>
      </c>
      <c r="BM103" s="24" t="s">
        <v>1523</v>
      </c>
    </row>
    <row r="104" spans="2:65" s="1" customFormat="1" ht="16.5" customHeight="1">
      <c r="B104" s="173"/>
      <c r="C104" s="174" t="s">
        <v>11</v>
      </c>
      <c r="D104" s="174" t="s">
        <v>147</v>
      </c>
      <c r="E104" s="175" t="s">
        <v>1524</v>
      </c>
      <c r="F104" s="176" t="s">
        <v>1525</v>
      </c>
      <c r="G104" s="177" t="s">
        <v>163</v>
      </c>
      <c r="H104" s="178">
        <v>1</v>
      </c>
      <c r="I104" s="179"/>
      <c r="J104" s="180">
        <f t="shared" si="10"/>
        <v>0</v>
      </c>
      <c r="K104" s="176" t="s">
        <v>5</v>
      </c>
      <c r="L104" s="41"/>
      <c r="M104" s="181" t="s">
        <v>5</v>
      </c>
      <c r="N104" s="182" t="s">
        <v>43</v>
      </c>
      <c r="O104" s="42"/>
      <c r="P104" s="183">
        <f t="shared" si="11"/>
        <v>0</v>
      </c>
      <c r="Q104" s="183">
        <v>0</v>
      </c>
      <c r="R104" s="183">
        <f t="shared" si="12"/>
        <v>0</v>
      </c>
      <c r="S104" s="183">
        <v>0</v>
      </c>
      <c r="T104" s="184">
        <f t="shared" si="13"/>
        <v>0</v>
      </c>
      <c r="AR104" s="24" t="s">
        <v>152</v>
      </c>
      <c r="AT104" s="24" t="s">
        <v>147</v>
      </c>
      <c r="AU104" s="24" t="s">
        <v>82</v>
      </c>
      <c r="AY104" s="24" t="s">
        <v>144</v>
      </c>
      <c r="BE104" s="185">
        <f t="shared" si="14"/>
        <v>0</v>
      </c>
      <c r="BF104" s="185">
        <f t="shared" si="15"/>
        <v>0</v>
      </c>
      <c r="BG104" s="185">
        <f t="shared" si="16"/>
        <v>0</v>
      </c>
      <c r="BH104" s="185">
        <f t="shared" si="17"/>
        <v>0</v>
      </c>
      <c r="BI104" s="185">
        <f t="shared" si="18"/>
        <v>0</v>
      </c>
      <c r="BJ104" s="24" t="s">
        <v>80</v>
      </c>
      <c r="BK104" s="185">
        <f t="shared" si="19"/>
        <v>0</v>
      </c>
      <c r="BL104" s="24" t="s">
        <v>152</v>
      </c>
      <c r="BM104" s="24" t="s">
        <v>1526</v>
      </c>
    </row>
    <row r="105" spans="2:65" s="1" customFormat="1" ht="16.5" customHeight="1">
      <c r="B105" s="173"/>
      <c r="C105" s="174" t="s">
        <v>278</v>
      </c>
      <c r="D105" s="174" t="s">
        <v>147</v>
      </c>
      <c r="E105" s="175" t="s">
        <v>1527</v>
      </c>
      <c r="F105" s="176" t="s">
        <v>1528</v>
      </c>
      <c r="G105" s="177" t="s">
        <v>163</v>
      </c>
      <c r="H105" s="178">
        <v>4</v>
      </c>
      <c r="I105" s="179"/>
      <c r="J105" s="180">
        <f t="shared" si="10"/>
        <v>0</v>
      </c>
      <c r="K105" s="176" t="s">
        <v>5</v>
      </c>
      <c r="L105" s="41"/>
      <c r="M105" s="181" t="s">
        <v>5</v>
      </c>
      <c r="N105" s="182" t="s">
        <v>43</v>
      </c>
      <c r="O105" s="42"/>
      <c r="P105" s="183">
        <f t="shared" si="11"/>
        <v>0</v>
      </c>
      <c r="Q105" s="183">
        <v>0</v>
      </c>
      <c r="R105" s="183">
        <f t="shared" si="12"/>
        <v>0</v>
      </c>
      <c r="S105" s="183">
        <v>0</v>
      </c>
      <c r="T105" s="184">
        <f t="shared" si="13"/>
        <v>0</v>
      </c>
      <c r="AR105" s="24" t="s">
        <v>152</v>
      </c>
      <c r="AT105" s="24" t="s">
        <v>147</v>
      </c>
      <c r="AU105" s="24" t="s">
        <v>82</v>
      </c>
      <c r="AY105" s="24" t="s">
        <v>144</v>
      </c>
      <c r="BE105" s="185">
        <f t="shared" si="14"/>
        <v>0</v>
      </c>
      <c r="BF105" s="185">
        <f t="shared" si="15"/>
        <v>0</v>
      </c>
      <c r="BG105" s="185">
        <f t="shared" si="16"/>
        <v>0</v>
      </c>
      <c r="BH105" s="185">
        <f t="shared" si="17"/>
        <v>0</v>
      </c>
      <c r="BI105" s="185">
        <f t="shared" si="18"/>
        <v>0</v>
      </c>
      <c r="BJ105" s="24" t="s">
        <v>80</v>
      </c>
      <c r="BK105" s="185">
        <f t="shared" si="19"/>
        <v>0</v>
      </c>
      <c r="BL105" s="24" t="s">
        <v>152</v>
      </c>
      <c r="BM105" s="24" t="s">
        <v>1529</v>
      </c>
    </row>
    <row r="106" spans="2:65" s="1" customFormat="1" ht="16.5" customHeight="1">
      <c r="B106" s="173"/>
      <c r="C106" s="174" t="s">
        <v>282</v>
      </c>
      <c r="D106" s="174" t="s">
        <v>147</v>
      </c>
      <c r="E106" s="175" t="s">
        <v>1530</v>
      </c>
      <c r="F106" s="176" t="s">
        <v>1531</v>
      </c>
      <c r="G106" s="177" t="s">
        <v>163</v>
      </c>
      <c r="H106" s="178">
        <v>1</v>
      </c>
      <c r="I106" s="179"/>
      <c r="J106" s="180">
        <f t="shared" si="10"/>
        <v>0</v>
      </c>
      <c r="K106" s="176" t="s">
        <v>5</v>
      </c>
      <c r="L106" s="41"/>
      <c r="M106" s="181" t="s">
        <v>5</v>
      </c>
      <c r="N106" s="182" t="s">
        <v>43</v>
      </c>
      <c r="O106" s="42"/>
      <c r="P106" s="183">
        <f t="shared" si="11"/>
        <v>0</v>
      </c>
      <c r="Q106" s="183">
        <v>0</v>
      </c>
      <c r="R106" s="183">
        <f t="shared" si="12"/>
        <v>0</v>
      </c>
      <c r="S106" s="183">
        <v>0</v>
      </c>
      <c r="T106" s="184">
        <f t="shared" si="13"/>
        <v>0</v>
      </c>
      <c r="AR106" s="24" t="s">
        <v>152</v>
      </c>
      <c r="AT106" s="24" t="s">
        <v>147</v>
      </c>
      <c r="AU106" s="24" t="s">
        <v>82</v>
      </c>
      <c r="AY106" s="24" t="s">
        <v>144</v>
      </c>
      <c r="BE106" s="185">
        <f t="shared" si="14"/>
        <v>0</v>
      </c>
      <c r="BF106" s="185">
        <f t="shared" si="15"/>
        <v>0</v>
      </c>
      <c r="BG106" s="185">
        <f t="shared" si="16"/>
        <v>0</v>
      </c>
      <c r="BH106" s="185">
        <f t="shared" si="17"/>
        <v>0</v>
      </c>
      <c r="BI106" s="185">
        <f t="shared" si="18"/>
        <v>0</v>
      </c>
      <c r="BJ106" s="24" t="s">
        <v>80</v>
      </c>
      <c r="BK106" s="185">
        <f t="shared" si="19"/>
        <v>0</v>
      </c>
      <c r="BL106" s="24" t="s">
        <v>152</v>
      </c>
      <c r="BM106" s="24" t="s">
        <v>1532</v>
      </c>
    </row>
    <row r="107" spans="2:65" s="1" customFormat="1" ht="16.5" customHeight="1">
      <c r="B107" s="173"/>
      <c r="C107" s="174" t="s">
        <v>289</v>
      </c>
      <c r="D107" s="174" t="s">
        <v>147</v>
      </c>
      <c r="E107" s="175" t="s">
        <v>1533</v>
      </c>
      <c r="F107" s="176" t="s">
        <v>1534</v>
      </c>
      <c r="G107" s="177" t="s">
        <v>163</v>
      </c>
      <c r="H107" s="178">
        <v>1</v>
      </c>
      <c r="I107" s="179"/>
      <c r="J107" s="180">
        <f t="shared" si="10"/>
        <v>0</v>
      </c>
      <c r="K107" s="176" t="s">
        <v>5</v>
      </c>
      <c r="L107" s="41"/>
      <c r="M107" s="181" t="s">
        <v>5</v>
      </c>
      <c r="N107" s="182" t="s">
        <v>43</v>
      </c>
      <c r="O107" s="42"/>
      <c r="P107" s="183">
        <f t="shared" si="11"/>
        <v>0</v>
      </c>
      <c r="Q107" s="183">
        <v>0</v>
      </c>
      <c r="R107" s="183">
        <f t="shared" si="12"/>
        <v>0</v>
      </c>
      <c r="S107" s="183">
        <v>0</v>
      </c>
      <c r="T107" s="184">
        <f t="shared" si="13"/>
        <v>0</v>
      </c>
      <c r="AR107" s="24" t="s">
        <v>152</v>
      </c>
      <c r="AT107" s="24" t="s">
        <v>147</v>
      </c>
      <c r="AU107" s="24" t="s">
        <v>82</v>
      </c>
      <c r="AY107" s="24" t="s">
        <v>144</v>
      </c>
      <c r="BE107" s="185">
        <f t="shared" si="14"/>
        <v>0</v>
      </c>
      <c r="BF107" s="185">
        <f t="shared" si="15"/>
        <v>0</v>
      </c>
      <c r="BG107" s="185">
        <f t="shared" si="16"/>
        <v>0</v>
      </c>
      <c r="BH107" s="185">
        <f t="shared" si="17"/>
        <v>0</v>
      </c>
      <c r="BI107" s="185">
        <f t="shared" si="18"/>
        <v>0</v>
      </c>
      <c r="BJ107" s="24" t="s">
        <v>80</v>
      </c>
      <c r="BK107" s="185">
        <f t="shared" si="19"/>
        <v>0</v>
      </c>
      <c r="BL107" s="24" t="s">
        <v>152</v>
      </c>
      <c r="BM107" s="24" t="s">
        <v>1535</v>
      </c>
    </row>
    <row r="108" spans="2:65" s="1" customFormat="1" ht="16.5" customHeight="1">
      <c r="B108" s="173"/>
      <c r="C108" s="174" t="s">
        <v>305</v>
      </c>
      <c r="D108" s="174" t="s">
        <v>147</v>
      </c>
      <c r="E108" s="175" t="s">
        <v>1536</v>
      </c>
      <c r="F108" s="176" t="s">
        <v>1537</v>
      </c>
      <c r="G108" s="177" t="s">
        <v>163</v>
      </c>
      <c r="H108" s="178">
        <v>1</v>
      </c>
      <c r="I108" s="179"/>
      <c r="J108" s="180">
        <f t="shared" si="10"/>
        <v>0</v>
      </c>
      <c r="K108" s="176" t="s">
        <v>5</v>
      </c>
      <c r="L108" s="41"/>
      <c r="M108" s="181" t="s">
        <v>5</v>
      </c>
      <c r="N108" s="182" t="s">
        <v>43</v>
      </c>
      <c r="O108" s="42"/>
      <c r="P108" s="183">
        <f t="shared" si="11"/>
        <v>0</v>
      </c>
      <c r="Q108" s="183">
        <v>0</v>
      </c>
      <c r="R108" s="183">
        <f t="shared" si="12"/>
        <v>0</v>
      </c>
      <c r="S108" s="183">
        <v>0</v>
      </c>
      <c r="T108" s="184">
        <f t="shared" si="13"/>
        <v>0</v>
      </c>
      <c r="AR108" s="24" t="s">
        <v>152</v>
      </c>
      <c r="AT108" s="24" t="s">
        <v>147</v>
      </c>
      <c r="AU108" s="24" t="s">
        <v>82</v>
      </c>
      <c r="AY108" s="24" t="s">
        <v>144</v>
      </c>
      <c r="BE108" s="185">
        <f t="shared" si="14"/>
        <v>0</v>
      </c>
      <c r="BF108" s="185">
        <f t="shared" si="15"/>
        <v>0</v>
      </c>
      <c r="BG108" s="185">
        <f t="shared" si="16"/>
        <v>0</v>
      </c>
      <c r="BH108" s="185">
        <f t="shared" si="17"/>
        <v>0</v>
      </c>
      <c r="BI108" s="185">
        <f t="shared" si="18"/>
        <v>0</v>
      </c>
      <c r="BJ108" s="24" t="s">
        <v>80</v>
      </c>
      <c r="BK108" s="185">
        <f t="shared" si="19"/>
        <v>0</v>
      </c>
      <c r="BL108" s="24" t="s">
        <v>152</v>
      </c>
      <c r="BM108" s="24" t="s">
        <v>1538</v>
      </c>
    </row>
    <row r="109" spans="2:65" s="1" customFormat="1" ht="16.5" customHeight="1">
      <c r="B109" s="173"/>
      <c r="C109" s="174" t="s">
        <v>310</v>
      </c>
      <c r="D109" s="174" t="s">
        <v>147</v>
      </c>
      <c r="E109" s="175" t="s">
        <v>1539</v>
      </c>
      <c r="F109" s="176" t="s">
        <v>1540</v>
      </c>
      <c r="G109" s="177" t="s">
        <v>163</v>
      </c>
      <c r="H109" s="178">
        <v>1</v>
      </c>
      <c r="I109" s="179"/>
      <c r="J109" s="180">
        <f t="shared" si="10"/>
        <v>0</v>
      </c>
      <c r="K109" s="176" t="s">
        <v>5</v>
      </c>
      <c r="L109" s="41"/>
      <c r="M109" s="181" t="s">
        <v>5</v>
      </c>
      <c r="N109" s="182" t="s">
        <v>43</v>
      </c>
      <c r="O109" s="42"/>
      <c r="P109" s="183">
        <f t="shared" si="11"/>
        <v>0</v>
      </c>
      <c r="Q109" s="183">
        <v>0</v>
      </c>
      <c r="R109" s="183">
        <f t="shared" si="12"/>
        <v>0</v>
      </c>
      <c r="S109" s="183">
        <v>0</v>
      </c>
      <c r="T109" s="184">
        <f t="shared" si="13"/>
        <v>0</v>
      </c>
      <c r="AR109" s="24" t="s">
        <v>152</v>
      </c>
      <c r="AT109" s="24" t="s">
        <v>147</v>
      </c>
      <c r="AU109" s="24" t="s">
        <v>82</v>
      </c>
      <c r="AY109" s="24" t="s">
        <v>144</v>
      </c>
      <c r="BE109" s="185">
        <f t="shared" si="14"/>
        <v>0</v>
      </c>
      <c r="BF109" s="185">
        <f t="shared" si="15"/>
        <v>0</v>
      </c>
      <c r="BG109" s="185">
        <f t="shared" si="16"/>
        <v>0</v>
      </c>
      <c r="BH109" s="185">
        <f t="shared" si="17"/>
        <v>0</v>
      </c>
      <c r="BI109" s="185">
        <f t="shared" si="18"/>
        <v>0</v>
      </c>
      <c r="BJ109" s="24" t="s">
        <v>80</v>
      </c>
      <c r="BK109" s="185">
        <f t="shared" si="19"/>
        <v>0</v>
      </c>
      <c r="BL109" s="24" t="s">
        <v>152</v>
      </c>
      <c r="BM109" s="24" t="s">
        <v>1541</v>
      </c>
    </row>
    <row r="110" spans="2:65" s="1" customFormat="1" ht="16.5" customHeight="1">
      <c r="B110" s="173"/>
      <c r="C110" s="174" t="s">
        <v>10</v>
      </c>
      <c r="D110" s="174" t="s">
        <v>147</v>
      </c>
      <c r="E110" s="175" t="s">
        <v>1542</v>
      </c>
      <c r="F110" s="176" t="s">
        <v>1543</v>
      </c>
      <c r="G110" s="177" t="s">
        <v>163</v>
      </c>
      <c r="H110" s="178">
        <v>2</v>
      </c>
      <c r="I110" s="179"/>
      <c r="J110" s="180">
        <f t="shared" si="10"/>
        <v>0</v>
      </c>
      <c r="K110" s="176" t="s">
        <v>5</v>
      </c>
      <c r="L110" s="41"/>
      <c r="M110" s="181" t="s">
        <v>5</v>
      </c>
      <c r="N110" s="182" t="s">
        <v>43</v>
      </c>
      <c r="O110" s="42"/>
      <c r="P110" s="183">
        <f t="shared" si="11"/>
        <v>0</v>
      </c>
      <c r="Q110" s="183">
        <v>0</v>
      </c>
      <c r="R110" s="183">
        <f t="shared" si="12"/>
        <v>0</v>
      </c>
      <c r="S110" s="183">
        <v>0</v>
      </c>
      <c r="T110" s="184">
        <f t="shared" si="13"/>
        <v>0</v>
      </c>
      <c r="AR110" s="24" t="s">
        <v>152</v>
      </c>
      <c r="AT110" s="24" t="s">
        <v>147</v>
      </c>
      <c r="AU110" s="24" t="s">
        <v>82</v>
      </c>
      <c r="AY110" s="24" t="s">
        <v>144</v>
      </c>
      <c r="BE110" s="185">
        <f t="shared" si="14"/>
        <v>0</v>
      </c>
      <c r="BF110" s="185">
        <f t="shared" si="15"/>
        <v>0</v>
      </c>
      <c r="BG110" s="185">
        <f t="shared" si="16"/>
        <v>0</v>
      </c>
      <c r="BH110" s="185">
        <f t="shared" si="17"/>
        <v>0</v>
      </c>
      <c r="BI110" s="185">
        <f t="shared" si="18"/>
        <v>0</v>
      </c>
      <c r="BJ110" s="24" t="s">
        <v>80</v>
      </c>
      <c r="BK110" s="185">
        <f t="shared" si="19"/>
        <v>0</v>
      </c>
      <c r="BL110" s="24" t="s">
        <v>152</v>
      </c>
      <c r="BM110" s="24" t="s">
        <v>1544</v>
      </c>
    </row>
    <row r="111" spans="2:65" s="1" customFormat="1" ht="16.5" customHeight="1">
      <c r="B111" s="173"/>
      <c r="C111" s="174" t="s">
        <v>324</v>
      </c>
      <c r="D111" s="174" t="s">
        <v>147</v>
      </c>
      <c r="E111" s="175" t="s">
        <v>1545</v>
      </c>
      <c r="F111" s="176" t="s">
        <v>1546</v>
      </c>
      <c r="G111" s="177" t="s">
        <v>163</v>
      </c>
      <c r="H111" s="178">
        <v>2</v>
      </c>
      <c r="I111" s="179"/>
      <c r="J111" s="180">
        <f t="shared" si="10"/>
        <v>0</v>
      </c>
      <c r="K111" s="176" t="s">
        <v>5</v>
      </c>
      <c r="L111" s="41"/>
      <c r="M111" s="181" t="s">
        <v>5</v>
      </c>
      <c r="N111" s="182" t="s">
        <v>43</v>
      </c>
      <c r="O111" s="42"/>
      <c r="P111" s="183">
        <f t="shared" si="11"/>
        <v>0</v>
      </c>
      <c r="Q111" s="183">
        <v>0</v>
      </c>
      <c r="R111" s="183">
        <f t="shared" si="12"/>
        <v>0</v>
      </c>
      <c r="S111" s="183">
        <v>0</v>
      </c>
      <c r="T111" s="184">
        <f t="shared" si="13"/>
        <v>0</v>
      </c>
      <c r="AR111" s="24" t="s">
        <v>152</v>
      </c>
      <c r="AT111" s="24" t="s">
        <v>147</v>
      </c>
      <c r="AU111" s="24" t="s">
        <v>82</v>
      </c>
      <c r="AY111" s="24" t="s">
        <v>144</v>
      </c>
      <c r="BE111" s="185">
        <f t="shared" si="14"/>
        <v>0</v>
      </c>
      <c r="BF111" s="185">
        <f t="shared" si="15"/>
        <v>0</v>
      </c>
      <c r="BG111" s="185">
        <f t="shared" si="16"/>
        <v>0</v>
      </c>
      <c r="BH111" s="185">
        <f t="shared" si="17"/>
        <v>0</v>
      </c>
      <c r="BI111" s="185">
        <f t="shared" si="18"/>
        <v>0</v>
      </c>
      <c r="BJ111" s="24" t="s">
        <v>80</v>
      </c>
      <c r="BK111" s="185">
        <f t="shared" si="19"/>
        <v>0</v>
      </c>
      <c r="BL111" s="24" t="s">
        <v>152</v>
      </c>
      <c r="BM111" s="24" t="s">
        <v>1547</v>
      </c>
    </row>
    <row r="112" spans="2:65" s="1" customFormat="1" ht="16.5" customHeight="1">
      <c r="B112" s="173"/>
      <c r="C112" s="174" t="s">
        <v>328</v>
      </c>
      <c r="D112" s="174" t="s">
        <v>147</v>
      </c>
      <c r="E112" s="175" t="s">
        <v>1548</v>
      </c>
      <c r="F112" s="176" t="s">
        <v>1549</v>
      </c>
      <c r="G112" s="177" t="s">
        <v>163</v>
      </c>
      <c r="H112" s="178">
        <v>2</v>
      </c>
      <c r="I112" s="179"/>
      <c r="J112" s="180">
        <f t="shared" si="10"/>
        <v>0</v>
      </c>
      <c r="K112" s="176" t="s">
        <v>5</v>
      </c>
      <c r="L112" s="41"/>
      <c r="M112" s="181" t="s">
        <v>5</v>
      </c>
      <c r="N112" s="182" t="s">
        <v>43</v>
      </c>
      <c r="O112" s="42"/>
      <c r="P112" s="183">
        <f t="shared" si="11"/>
        <v>0</v>
      </c>
      <c r="Q112" s="183">
        <v>0</v>
      </c>
      <c r="R112" s="183">
        <f t="shared" si="12"/>
        <v>0</v>
      </c>
      <c r="S112" s="183">
        <v>0</v>
      </c>
      <c r="T112" s="184">
        <f t="shared" si="13"/>
        <v>0</v>
      </c>
      <c r="AR112" s="24" t="s">
        <v>152</v>
      </c>
      <c r="AT112" s="24" t="s">
        <v>147</v>
      </c>
      <c r="AU112" s="24" t="s">
        <v>82</v>
      </c>
      <c r="AY112" s="24" t="s">
        <v>144</v>
      </c>
      <c r="BE112" s="185">
        <f t="shared" si="14"/>
        <v>0</v>
      </c>
      <c r="BF112" s="185">
        <f t="shared" si="15"/>
        <v>0</v>
      </c>
      <c r="BG112" s="185">
        <f t="shared" si="16"/>
        <v>0</v>
      </c>
      <c r="BH112" s="185">
        <f t="shared" si="17"/>
        <v>0</v>
      </c>
      <c r="BI112" s="185">
        <f t="shared" si="18"/>
        <v>0</v>
      </c>
      <c r="BJ112" s="24" t="s">
        <v>80</v>
      </c>
      <c r="BK112" s="185">
        <f t="shared" si="19"/>
        <v>0</v>
      </c>
      <c r="BL112" s="24" t="s">
        <v>152</v>
      </c>
      <c r="BM112" s="24" t="s">
        <v>1550</v>
      </c>
    </row>
    <row r="113" spans="2:65" s="1" customFormat="1" ht="16.5" customHeight="1">
      <c r="B113" s="173"/>
      <c r="C113" s="174" t="s">
        <v>336</v>
      </c>
      <c r="D113" s="174" t="s">
        <v>147</v>
      </c>
      <c r="E113" s="175" t="s">
        <v>1551</v>
      </c>
      <c r="F113" s="176" t="s">
        <v>1552</v>
      </c>
      <c r="G113" s="177" t="s">
        <v>163</v>
      </c>
      <c r="H113" s="178">
        <v>2</v>
      </c>
      <c r="I113" s="179"/>
      <c r="J113" s="180">
        <f t="shared" si="10"/>
        <v>0</v>
      </c>
      <c r="K113" s="176" t="s">
        <v>5</v>
      </c>
      <c r="L113" s="41"/>
      <c r="M113" s="181" t="s">
        <v>5</v>
      </c>
      <c r="N113" s="182" t="s">
        <v>43</v>
      </c>
      <c r="O113" s="42"/>
      <c r="P113" s="183">
        <f t="shared" si="11"/>
        <v>0</v>
      </c>
      <c r="Q113" s="183">
        <v>0</v>
      </c>
      <c r="R113" s="183">
        <f t="shared" si="12"/>
        <v>0</v>
      </c>
      <c r="S113" s="183">
        <v>0</v>
      </c>
      <c r="T113" s="184">
        <f t="shared" si="13"/>
        <v>0</v>
      </c>
      <c r="AR113" s="24" t="s">
        <v>152</v>
      </c>
      <c r="AT113" s="24" t="s">
        <v>147</v>
      </c>
      <c r="AU113" s="24" t="s">
        <v>82</v>
      </c>
      <c r="AY113" s="24" t="s">
        <v>144</v>
      </c>
      <c r="BE113" s="185">
        <f t="shared" si="14"/>
        <v>0</v>
      </c>
      <c r="BF113" s="185">
        <f t="shared" si="15"/>
        <v>0</v>
      </c>
      <c r="BG113" s="185">
        <f t="shared" si="16"/>
        <v>0</v>
      </c>
      <c r="BH113" s="185">
        <f t="shared" si="17"/>
        <v>0</v>
      </c>
      <c r="BI113" s="185">
        <f t="shared" si="18"/>
        <v>0</v>
      </c>
      <c r="BJ113" s="24" t="s">
        <v>80</v>
      </c>
      <c r="BK113" s="185">
        <f t="shared" si="19"/>
        <v>0</v>
      </c>
      <c r="BL113" s="24" t="s">
        <v>152</v>
      </c>
      <c r="BM113" s="24" t="s">
        <v>1553</v>
      </c>
    </row>
    <row r="114" spans="2:65" s="1" customFormat="1" ht="16.5" customHeight="1">
      <c r="B114" s="173"/>
      <c r="C114" s="174" t="s">
        <v>353</v>
      </c>
      <c r="D114" s="174" t="s">
        <v>147</v>
      </c>
      <c r="E114" s="175" t="s">
        <v>1554</v>
      </c>
      <c r="F114" s="176" t="s">
        <v>1555</v>
      </c>
      <c r="G114" s="177" t="s">
        <v>1408</v>
      </c>
      <c r="H114" s="178">
        <v>1</v>
      </c>
      <c r="I114" s="179"/>
      <c r="J114" s="180">
        <f t="shared" si="10"/>
        <v>0</v>
      </c>
      <c r="K114" s="176" t="s">
        <v>5</v>
      </c>
      <c r="L114" s="41"/>
      <c r="M114" s="181" t="s">
        <v>5</v>
      </c>
      <c r="N114" s="182" t="s">
        <v>43</v>
      </c>
      <c r="O114" s="42"/>
      <c r="P114" s="183">
        <f t="shared" si="11"/>
        <v>0</v>
      </c>
      <c r="Q114" s="183">
        <v>0</v>
      </c>
      <c r="R114" s="183">
        <f t="shared" si="12"/>
        <v>0</v>
      </c>
      <c r="S114" s="183">
        <v>0</v>
      </c>
      <c r="T114" s="184">
        <f t="shared" si="13"/>
        <v>0</v>
      </c>
      <c r="AR114" s="24" t="s">
        <v>152</v>
      </c>
      <c r="AT114" s="24" t="s">
        <v>147</v>
      </c>
      <c r="AU114" s="24" t="s">
        <v>82</v>
      </c>
      <c r="AY114" s="24" t="s">
        <v>144</v>
      </c>
      <c r="BE114" s="185">
        <f t="shared" si="14"/>
        <v>0</v>
      </c>
      <c r="BF114" s="185">
        <f t="shared" si="15"/>
        <v>0</v>
      </c>
      <c r="BG114" s="185">
        <f t="shared" si="16"/>
        <v>0</v>
      </c>
      <c r="BH114" s="185">
        <f t="shared" si="17"/>
        <v>0</v>
      </c>
      <c r="BI114" s="185">
        <f t="shared" si="18"/>
        <v>0</v>
      </c>
      <c r="BJ114" s="24" t="s">
        <v>80</v>
      </c>
      <c r="BK114" s="185">
        <f t="shared" si="19"/>
        <v>0</v>
      </c>
      <c r="BL114" s="24" t="s">
        <v>152</v>
      </c>
      <c r="BM114" s="24" t="s">
        <v>1556</v>
      </c>
    </row>
    <row r="115" spans="2:65" s="10" customFormat="1" ht="29.85" customHeight="1">
      <c r="B115" s="160"/>
      <c r="D115" s="161" t="s">
        <v>71</v>
      </c>
      <c r="E115" s="171" t="s">
        <v>1557</v>
      </c>
      <c r="F115" s="171" t="s">
        <v>1558</v>
      </c>
      <c r="I115" s="163"/>
      <c r="J115" s="172">
        <f>BK115</f>
        <v>0</v>
      </c>
      <c r="L115" s="160"/>
      <c r="M115" s="165"/>
      <c r="N115" s="166"/>
      <c r="O115" s="166"/>
      <c r="P115" s="167">
        <f>SUM(P116:P120)</f>
        <v>0</v>
      </c>
      <c r="Q115" s="166"/>
      <c r="R115" s="167">
        <f>SUM(R116:R120)</f>
        <v>3.6310000000000002E-2</v>
      </c>
      <c r="S115" s="166"/>
      <c r="T115" s="168">
        <f>SUM(T116:T120)</f>
        <v>0</v>
      </c>
      <c r="AR115" s="161" t="s">
        <v>82</v>
      </c>
      <c r="AT115" s="169" t="s">
        <v>71</v>
      </c>
      <c r="AU115" s="169" t="s">
        <v>80</v>
      </c>
      <c r="AY115" s="161" t="s">
        <v>144</v>
      </c>
      <c r="BK115" s="170">
        <f>SUM(BK116:BK120)</f>
        <v>0</v>
      </c>
    </row>
    <row r="116" spans="2:65" s="1" customFormat="1" ht="25.5" customHeight="1">
      <c r="B116" s="173"/>
      <c r="C116" s="174" t="s">
        <v>369</v>
      </c>
      <c r="D116" s="174" t="s">
        <v>147</v>
      </c>
      <c r="E116" s="175" t="s">
        <v>1559</v>
      </c>
      <c r="F116" s="176" t="s">
        <v>1560</v>
      </c>
      <c r="G116" s="177" t="s">
        <v>1408</v>
      </c>
      <c r="H116" s="178">
        <v>1</v>
      </c>
      <c r="I116" s="179"/>
      <c r="J116" s="180">
        <f>ROUND(I116*H116,2)</f>
        <v>0</v>
      </c>
      <c r="K116" s="176" t="s">
        <v>151</v>
      </c>
      <c r="L116" s="41"/>
      <c r="M116" s="181" t="s">
        <v>5</v>
      </c>
      <c r="N116" s="182" t="s">
        <v>43</v>
      </c>
      <c r="O116" s="42"/>
      <c r="P116" s="183">
        <f>O116*H116</f>
        <v>0</v>
      </c>
      <c r="Q116" s="183">
        <v>5.5599999999999998E-3</v>
      </c>
      <c r="R116" s="183">
        <f>Q116*H116</f>
        <v>5.5599999999999998E-3</v>
      </c>
      <c r="S116" s="183">
        <v>0</v>
      </c>
      <c r="T116" s="184">
        <f>S116*H116</f>
        <v>0</v>
      </c>
      <c r="AR116" s="24" t="s">
        <v>278</v>
      </c>
      <c r="AT116" s="24" t="s">
        <v>147</v>
      </c>
      <c r="AU116" s="24" t="s">
        <v>82</v>
      </c>
      <c r="AY116" s="24" t="s">
        <v>144</v>
      </c>
      <c r="BE116" s="185">
        <f>IF(N116="základní",J116,0)</f>
        <v>0</v>
      </c>
      <c r="BF116" s="185">
        <f>IF(N116="snížená",J116,0)</f>
        <v>0</v>
      </c>
      <c r="BG116" s="185">
        <f>IF(N116="zákl. přenesená",J116,0)</f>
        <v>0</v>
      </c>
      <c r="BH116" s="185">
        <f>IF(N116="sníž. přenesená",J116,0)</f>
        <v>0</v>
      </c>
      <c r="BI116" s="185">
        <f>IF(N116="nulová",J116,0)</f>
        <v>0</v>
      </c>
      <c r="BJ116" s="24" t="s">
        <v>80</v>
      </c>
      <c r="BK116" s="185">
        <f>ROUND(I116*H116,2)</f>
        <v>0</v>
      </c>
      <c r="BL116" s="24" t="s">
        <v>278</v>
      </c>
      <c r="BM116" s="24" t="s">
        <v>1561</v>
      </c>
    </row>
    <row r="117" spans="2:65" s="1" customFormat="1" ht="81">
      <c r="B117" s="41"/>
      <c r="D117" s="186" t="s">
        <v>154</v>
      </c>
      <c r="F117" s="187" t="s">
        <v>1562</v>
      </c>
      <c r="I117" s="188"/>
      <c r="L117" s="41"/>
      <c r="M117" s="189"/>
      <c r="N117" s="42"/>
      <c r="O117" s="42"/>
      <c r="P117" s="42"/>
      <c r="Q117" s="42"/>
      <c r="R117" s="42"/>
      <c r="S117" s="42"/>
      <c r="T117" s="70"/>
      <c r="AT117" s="24" t="s">
        <v>154</v>
      </c>
      <c r="AU117" s="24" t="s">
        <v>82</v>
      </c>
    </row>
    <row r="118" spans="2:65" s="1" customFormat="1" ht="51" customHeight="1">
      <c r="B118" s="173"/>
      <c r="C118" s="213" t="s">
        <v>373</v>
      </c>
      <c r="D118" s="213" t="s">
        <v>212</v>
      </c>
      <c r="E118" s="214" t="s">
        <v>1563</v>
      </c>
      <c r="F118" s="215" t="s">
        <v>1564</v>
      </c>
      <c r="G118" s="216" t="s">
        <v>163</v>
      </c>
      <c r="H118" s="217">
        <v>1</v>
      </c>
      <c r="I118" s="218"/>
      <c r="J118" s="219">
        <f>ROUND(I118*H118,2)</f>
        <v>0</v>
      </c>
      <c r="K118" s="215" t="s">
        <v>5</v>
      </c>
      <c r="L118" s="220"/>
      <c r="M118" s="221" t="s">
        <v>5</v>
      </c>
      <c r="N118" s="222" t="s">
        <v>43</v>
      </c>
      <c r="O118" s="42"/>
      <c r="P118" s="183">
        <f>O118*H118</f>
        <v>0</v>
      </c>
      <c r="Q118" s="183">
        <v>0.03</v>
      </c>
      <c r="R118" s="183">
        <f>Q118*H118</f>
        <v>0.03</v>
      </c>
      <c r="S118" s="183">
        <v>0</v>
      </c>
      <c r="T118" s="184">
        <f>S118*H118</f>
        <v>0</v>
      </c>
      <c r="AR118" s="24" t="s">
        <v>415</v>
      </c>
      <c r="AT118" s="24" t="s">
        <v>212</v>
      </c>
      <c r="AU118" s="24" t="s">
        <v>82</v>
      </c>
      <c r="AY118" s="24" t="s">
        <v>144</v>
      </c>
      <c r="BE118" s="185">
        <f>IF(N118="základní",J118,0)</f>
        <v>0</v>
      </c>
      <c r="BF118" s="185">
        <f>IF(N118="snížená",J118,0)</f>
        <v>0</v>
      </c>
      <c r="BG118" s="185">
        <f>IF(N118="zákl. přenesená",J118,0)</f>
        <v>0</v>
      </c>
      <c r="BH118" s="185">
        <f>IF(N118="sníž. přenesená",J118,0)</f>
        <v>0</v>
      </c>
      <c r="BI118" s="185">
        <f>IF(N118="nulová",J118,0)</f>
        <v>0</v>
      </c>
      <c r="BJ118" s="24" t="s">
        <v>80</v>
      </c>
      <c r="BK118" s="185">
        <f>ROUND(I118*H118,2)</f>
        <v>0</v>
      </c>
      <c r="BL118" s="24" t="s">
        <v>278</v>
      </c>
      <c r="BM118" s="24" t="s">
        <v>1565</v>
      </c>
    </row>
    <row r="119" spans="2:65" s="1" customFormat="1" ht="27">
      <c r="B119" s="41"/>
      <c r="D119" s="186" t="s">
        <v>286</v>
      </c>
      <c r="F119" s="187" t="s">
        <v>1566</v>
      </c>
      <c r="I119" s="188"/>
      <c r="L119" s="41"/>
      <c r="M119" s="189"/>
      <c r="N119" s="42"/>
      <c r="O119" s="42"/>
      <c r="P119" s="42"/>
      <c r="Q119" s="42"/>
      <c r="R119" s="42"/>
      <c r="S119" s="42"/>
      <c r="T119" s="70"/>
      <c r="AT119" s="24" t="s">
        <v>286</v>
      </c>
      <c r="AU119" s="24" t="s">
        <v>82</v>
      </c>
    </row>
    <row r="120" spans="2:65" s="1" customFormat="1" ht="25.5" customHeight="1">
      <c r="B120" s="173"/>
      <c r="C120" s="213" t="s">
        <v>389</v>
      </c>
      <c r="D120" s="213" t="s">
        <v>212</v>
      </c>
      <c r="E120" s="214" t="s">
        <v>1567</v>
      </c>
      <c r="F120" s="215" t="s">
        <v>1568</v>
      </c>
      <c r="G120" s="216" t="s">
        <v>163</v>
      </c>
      <c r="H120" s="217">
        <v>1</v>
      </c>
      <c r="I120" s="218"/>
      <c r="J120" s="219">
        <f>ROUND(I120*H120,2)</f>
        <v>0</v>
      </c>
      <c r="K120" s="215" t="s">
        <v>5</v>
      </c>
      <c r="L120" s="220"/>
      <c r="M120" s="221" t="s">
        <v>5</v>
      </c>
      <c r="N120" s="222" t="s">
        <v>43</v>
      </c>
      <c r="O120" s="42"/>
      <c r="P120" s="183">
        <f>O120*H120</f>
        <v>0</v>
      </c>
      <c r="Q120" s="183">
        <v>7.5000000000000002E-4</v>
      </c>
      <c r="R120" s="183">
        <f>Q120*H120</f>
        <v>7.5000000000000002E-4</v>
      </c>
      <c r="S120" s="183">
        <v>0</v>
      </c>
      <c r="T120" s="184">
        <f>S120*H120</f>
        <v>0</v>
      </c>
      <c r="AR120" s="24" t="s">
        <v>415</v>
      </c>
      <c r="AT120" s="24" t="s">
        <v>212</v>
      </c>
      <c r="AU120" s="24" t="s">
        <v>82</v>
      </c>
      <c r="AY120" s="24" t="s">
        <v>144</v>
      </c>
      <c r="BE120" s="185">
        <f>IF(N120="základní",J120,0)</f>
        <v>0</v>
      </c>
      <c r="BF120" s="185">
        <f>IF(N120="snížená",J120,0)</f>
        <v>0</v>
      </c>
      <c r="BG120" s="185">
        <f>IF(N120="zákl. přenesená",J120,0)</f>
        <v>0</v>
      </c>
      <c r="BH120" s="185">
        <f>IF(N120="sníž. přenesená",J120,0)</f>
        <v>0</v>
      </c>
      <c r="BI120" s="185">
        <f>IF(N120="nulová",J120,0)</f>
        <v>0</v>
      </c>
      <c r="BJ120" s="24" t="s">
        <v>80</v>
      </c>
      <c r="BK120" s="185">
        <f>ROUND(I120*H120,2)</f>
        <v>0</v>
      </c>
      <c r="BL120" s="24" t="s">
        <v>278</v>
      </c>
      <c r="BM120" s="24" t="s">
        <v>1569</v>
      </c>
    </row>
    <row r="121" spans="2:65" s="10" customFormat="1" ht="29.85" customHeight="1">
      <c r="B121" s="160"/>
      <c r="D121" s="161" t="s">
        <v>71</v>
      </c>
      <c r="E121" s="171" t="s">
        <v>1570</v>
      </c>
      <c r="F121" s="171" t="s">
        <v>1571</v>
      </c>
      <c r="I121" s="163"/>
      <c r="J121" s="172">
        <f>BK121</f>
        <v>0</v>
      </c>
      <c r="L121" s="160"/>
      <c r="M121" s="165"/>
      <c r="N121" s="166"/>
      <c r="O121" s="166"/>
      <c r="P121" s="167">
        <f>SUM(P122:P124)</f>
        <v>0</v>
      </c>
      <c r="Q121" s="166"/>
      <c r="R121" s="167">
        <f>SUM(R122:R124)</f>
        <v>9.6240000000000006E-2</v>
      </c>
      <c r="S121" s="166"/>
      <c r="T121" s="168">
        <f>SUM(T122:T124)</f>
        <v>0</v>
      </c>
      <c r="AR121" s="161" t="s">
        <v>82</v>
      </c>
      <c r="AT121" s="169" t="s">
        <v>71</v>
      </c>
      <c r="AU121" s="169" t="s">
        <v>80</v>
      </c>
      <c r="AY121" s="161" t="s">
        <v>144</v>
      </c>
      <c r="BK121" s="170">
        <f>SUM(BK122:BK124)</f>
        <v>0</v>
      </c>
    </row>
    <row r="122" spans="2:65" s="1" customFormat="1" ht="16.5" customHeight="1">
      <c r="B122" s="173"/>
      <c r="C122" s="174" t="s">
        <v>397</v>
      </c>
      <c r="D122" s="174" t="s">
        <v>147</v>
      </c>
      <c r="E122" s="175" t="s">
        <v>1572</v>
      </c>
      <c r="F122" s="176" t="s">
        <v>1573</v>
      </c>
      <c r="G122" s="177" t="s">
        <v>1408</v>
      </c>
      <c r="H122" s="178">
        <v>1</v>
      </c>
      <c r="I122" s="179"/>
      <c r="J122" s="180">
        <f>ROUND(I122*H122,2)</f>
        <v>0</v>
      </c>
      <c r="K122" s="176" t="s">
        <v>151</v>
      </c>
      <c r="L122" s="41"/>
      <c r="M122" s="181" t="s">
        <v>5</v>
      </c>
      <c r="N122" s="182" t="s">
        <v>43</v>
      </c>
      <c r="O122" s="42"/>
      <c r="P122" s="183">
        <f>O122*H122</f>
        <v>0</v>
      </c>
      <c r="Q122" s="183">
        <v>1.24E-3</v>
      </c>
      <c r="R122" s="183">
        <f>Q122*H122</f>
        <v>1.24E-3</v>
      </c>
      <c r="S122" s="183">
        <v>0</v>
      </c>
      <c r="T122" s="184">
        <f>S122*H122</f>
        <v>0</v>
      </c>
      <c r="AR122" s="24" t="s">
        <v>278</v>
      </c>
      <c r="AT122" s="24" t="s">
        <v>147</v>
      </c>
      <c r="AU122" s="24" t="s">
        <v>82</v>
      </c>
      <c r="AY122" s="24" t="s">
        <v>144</v>
      </c>
      <c r="BE122" s="185">
        <f>IF(N122="základní",J122,0)</f>
        <v>0</v>
      </c>
      <c r="BF122" s="185">
        <f>IF(N122="snížená",J122,0)</f>
        <v>0</v>
      </c>
      <c r="BG122" s="185">
        <f>IF(N122="zákl. přenesená",J122,0)</f>
        <v>0</v>
      </c>
      <c r="BH122" s="185">
        <f>IF(N122="sníž. přenesená",J122,0)</f>
        <v>0</v>
      </c>
      <c r="BI122" s="185">
        <f>IF(N122="nulová",J122,0)</f>
        <v>0</v>
      </c>
      <c r="BJ122" s="24" t="s">
        <v>80</v>
      </c>
      <c r="BK122" s="185">
        <f>ROUND(I122*H122,2)</f>
        <v>0</v>
      </c>
      <c r="BL122" s="24" t="s">
        <v>278</v>
      </c>
      <c r="BM122" s="24" t="s">
        <v>1574</v>
      </c>
    </row>
    <row r="123" spans="2:65" s="1" customFormat="1" ht="40.5">
      <c r="B123" s="41"/>
      <c r="D123" s="186" t="s">
        <v>154</v>
      </c>
      <c r="F123" s="187" t="s">
        <v>1575</v>
      </c>
      <c r="I123" s="188"/>
      <c r="L123" s="41"/>
      <c r="M123" s="189"/>
      <c r="N123" s="42"/>
      <c r="O123" s="42"/>
      <c r="P123" s="42"/>
      <c r="Q123" s="42"/>
      <c r="R123" s="42"/>
      <c r="S123" s="42"/>
      <c r="T123" s="70"/>
      <c r="AT123" s="24" t="s">
        <v>154</v>
      </c>
      <c r="AU123" s="24" t="s">
        <v>82</v>
      </c>
    </row>
    <row r="124" spans="2:65" s="1" customFormat="1" ht="25.5" customHeight="1">
      <c r="B124" s="173"/>
      <c r="C124" s="213" t="s">
        <v>403</v>
      </c>
      <c r="D124" s="213" t="s">
        <v>212</v>
      </c>
      <c r="E124" s="214" t="s">
        <v>1576</v>
      </c>
      <c r="F124" s="215" t="s">
        <v>1577</v>
      </c>
      <c r="G124" s="216" t="s">
        <v>163</v>
      </c>
      <c r="H124" s="217">
        <v>1</v>
      </c>
      <c r="I124" s="218"/>
      <c r="J124" s="219">
        <f>ROUND(I124*H124,2)</f>
        <v>0</v>
      </c>
      <c r="K124" s="215" t="s">
        <v>151</v>
      </c>
      <c r="L124" s="220"/>
      <c r="M124" s="221" t="s">
        <v>5</v>
      </c>
      <c r="N124" s="222" t="s">
        <v>43</v>
      </c>
      <c r="O124" s="42"/>
      <c r="P124" s="183">
        <f>O124*H124</f>
        <v>0</v>
      </c>
      <c r="Q124" s="183">
        <v>9.5000000000000001E-2</v>
      </c>
      <c r="R124" s="183">
        <f>Q124*H124</f>
        <v>9.5000000000000001E-2</v>
      </c>
      <c r="S124" s="183">
        <v>0</v>
      </c>
      <c r="T124" s="184">
        <f>S124*H124</f>
        <v>0</v>
      </c>
      <c r="AR124" s="24" t="s">
        <v>415</v>
      </c>
      <c r="AT124" s="24" t="s">
        <v>212</v>
      </c>
      <c r="AU124" s="24" t="s">
        <v>82</v>
      </c>
      <c r="AY124" s="24" t="s">
        <v>144</v>
      </c>
      <c r="BE124" s="185">
        <f>IF(N124="základní",J124,0)</f>
        <v>0</v>
      </c>
      <c r="BF124" s="185">
        <f>IF(N124="snížená",J124,0)</f>
        <v>0</v>
      </c>
      <c r="BG124" s="185">
        <f>IF(N124="zákl. přenesená",J124,0)</f>
        <v>0</v>
      </c>
      <c r="BH124" s="185">
        <f>IF(N124="sníž. přenesená",J124,0)</f>
        <v>0</v>
      </c>
      <c r="BI124" s="185">
        <f>IF(N124="nulová",J124,0)</f>
        <v>0</v>
      </c>
      <c r="BJ124" s="24" t="s">
        <v>80</v>
      </c>
      <c r="BK124" s="185">
        <f>ROUND(I124*H124,2)</f>
        <v>0</v>
      </c>
      <c r="BL124" s="24" t="s">
        <v>278</v>
      </c>
      <c r="BM124" s="24" t="s">
        <v>1578</v>
      </c>
    </row>
    <row r="125" spans="2:65" s="10" customFormat="1" ht="29.85" customHeight="1">
      <c r="B125" s="160"/>
      <c r="D125" s="161" t="s">
        <v>71</v>
      </c>
      <c r="E125" s="171" t="s">
        <v>1579</v>
      </c>
      <c r="F125" s="171" t="s">
        <v>1580</v>
      </c>
      <c r="I125" s="163"/>
      <c r="J125" s="172">
        <f>BK125</f>
        <v>0</v>
      </c>
      <c r="L125" s="160"/>
      <c r="M125" s="165"/>
      <c r="N125" s="166"/>
      <c r="O125" s="166"/>
      <c r="P125" s="167">
        <f>SUM(P126:P136)</f>
        <v>0</v>
      </c>
      <c r="Q125" s="166"/>
      <c r="R125" s="167">
        <f>SUM(R126:R136)</f>
        <v>3.8019999999999991E-2</v>
      </c>
      <c r="S125" s="166"/>
      <c r="T125" s="168">
        <f>SUM(T126:T136)</f>
        <v>0</v>
      </c>
      <c r="AR125" s="161" t="s">
        <v>82</v>
      </c>
      <c r="AT125" s="169" t="s">
        <v>71</v>
      </c>
      <c r="AU125" s="169" t="s">
        <v>80</v>
      </c>
      <c r="AY125" s="161" t="s">
        <v>144</v>
      </c>
      <c r="BK125" s="170">
        <f>SUM(BK126:BK136)</f>
        <v>0</v>
      </c>
    </row>
    <row r="126" spans="2:65" s="1" customFormat="1" ht="16.5" customHeight="1">
      <c r="B126" s="173"/>
      <c r="C126" s="174" t="s">
        <v>411</v>
      </c>
      <c r="D126" s="174" t="s">
        <v>147</v>
      </c>
      <c r="E126" s="175" t="s">
        <v>1581</v>
      </c>
      <c r="F126" s="176" t="s">
        <v>1582</v>
      </c>
      <c r="G126" s="177" t="s">
        <v>292</v>
      </c>
      <c r="H126" s="178">
        <v>10</v>
      </c>
      <c r="I126" s="179"/>
      <c r="J126" s="180">
        <f>ROUND(I126*H126,2)</f>
        <v>0</v>
      </c>
      <c r="K126" s="176" t="s">
        <v>5</v>
      </c>
      <c r="L126" s="41"/>
      <c r="M126" s="181" t="s">
        <v>5</v>
      </c>
      <c r="N126" s="182" t="s">
        <v>43</v>
      </c>
      <c r="O126" s="42"/>
      <c r="P126" s="183">
        <f>O126*H126</f>
        <v>0</v>
      </c>
      <c r="Q126" s="183">
        <v>4.4999999999999999E-4</v>
      </c>
      <c r="R126" s="183">
        <f>Q126*H126</f>
        <v>4.4999999999999997E-3</v>
      </c>
      <c r="S126" s="183">
        <v>0</v>
      </c>
      <c r="T126" s="184">
        <f>S126*H126</f>
        <v>0</v>
      </c>
      <c r="AR126" s="24" t="s">
        <v>278</v>
      </c>
      <c r="AT126" s="24" t="s">
        <v>147</v>
      </c>
      <c r="AU126" s="24" t="s">
        <v>82</v>
      </c>
      <c r="AY126" s="24" t="s">
        <v>144</v>
      </c>
      <c r="BE126" s="185">
        <f>IF(N126="základní",J126,0)</f>
        <v>0</v>
      </c>
      <c r="BF126" s="185">
        <f>IF(N126="snížená",J126,0)</f>
        <v>0</v>
      </c>
      <c r="BG126" s="185">
        <f>IF(N126="zákl. přenesená",J126,0)</f>
        <v>0</v>
      </c>
      <c r="BH126" s="185">
        <f>IF(N126="sníž. přenesená",J126,0)</f>
        <v>0</v>
      </c>
      <c r="BI126" s="185">
        <f>IF(N126="nulová",J126,0)</f>
        <v>0</v>
      </c>
      <c r="BJ126" s="24" t="s">
        <v>80</v>
      </c>
      <c r="BK126" s="185">
        <f>ROUND(I126*H126,2)</f>
        <v>0</v>
      </c>
      <c r="BL126" s="24" t="s">
        <v>278</v>
      </c>
      <c r="BM126" s="24" t="s">
        <v>1583</v>
      </c>
    </row>
    <row r="127" spans="2:65" s="12" customFormat="1">
      <c r="B127" s="197"/>
      <c r="D127" s="186" t="s">
        <v>156</v>
      </c>
      <c r="E127" s="198" t="s">
        <v>5</v>
      </c>
      <c r="F127" s="199" t="s">
        <v>1584</v>
      </c>
      <c r="H127" s="200">
        <v>10</v>
      </c>
      <c r="I127" s="201"/>
      <c r="L127" s="197"/>
      <c r="M127" s="202"/>
      <c r="N127" s="203"/>
      <c r="O127" s="203"/>
      <c r="P127" s="203"/>
      <c r="Q127" s="203"/>
      <c r="R127" s="203"/>
      <c r="S127" s="203"/>
      <c r="T127" s="204"/>
      <c r="AT127" s="198" t="s">
        <v>156</v>
      </c>
      <c r="AU127" s="198" t="s">
        <v>82</v>
      </c>
      <c r="AV127" s="12" t="s">
        <v>82</v>
      </c>
      <c r="AW127" s="12" t="s">
        <v>35</v>
      </c>
      <c r="AX127" s="12" t="s">
        <v>72</v>
      </c>
      <c r="AY127" s="198" t="s">
        <v>144</v>
      </c>
    </row>
    <row r="128" spans="2:65" s="13" customFormat="1">
      <c r="B128" s="205"/>
      <c r="D128" s="186" t="s">
        <v>156</v>
      </c>
      <c r="E128" s="206" t="s">
        <v>5</v>
      </c>
      <c r="F128" s="207" t="s">
        <v>160</v>
      </c>
      <c r="H128" s="208">
        <v>10</v>
      </c>
      <c r="I128" s="209"/>
      <c r="L128" s="205"/>
      <c r="M128" s="210"/>
      <c r="N128" s="211"/>
      <c r="O128" s="211"/>
      <c r="P128" s="211"/>
      <c r="Q128" s="211"/>
      <c r="R128" s="211"/>
      <c r="S128" s="211"/>
      <c r="T128" s="212"/>
      <c r="AT128" s="206" t="s">
        <v>156</v>
      </c>
      <c r="AU128" s="206" t="s">
        <v>82</v>
      </c>
      <c r="AV128" s="13" t="s">
        <v>152</v>
      </c>
      <c r="AW128" s="13" t="s">
        <v>35</v>
      </c>
      <c r="AX128" s="13" t="s">
        <v>80</v>
      </c>
      <c r="AY128" s="206" t="s">
        <v>144</v>
      </c>
    </row>
    <row r="129" spans="2:65" s="1" customFormat="1" ht="16.5" customHeight="1">
      <c r="B129" s="173"/>
      <c r="C129" s="174" t="s">
        <v>415</v>
      </c>
      <c r="D129" s="174" t="s">
        <v>147</v>
      </c>
      <c r="E129" s="175" t="s">
        <v>1585</v>
      </c>
      <c r="F129" s="176" t="s">
        <v>1586</v>
      </c>
      <c r="G129" s="177" t="s">
        <v>292</v>
      </c>
      <c r="H129" s="178">
        <v>50</v>
      </c>
      <c r="I129" s="179"/>
      <c r="J129" s="180">
        <f>ROUND(I129*H129,2)</f>
        <v>0</v>
      </c>
      <c r="K129" s="176" t="s">
        <v>5</v>
      </c>
      <c r="L129" s="41"/>
      <c r="M129" s="181" t="s">
        <v>5</v>
      </c>
      <c r="N129" s="182" t="s">
        <v>43</v>
      </c>
      <c r="O129" s="42"/>
      <c r="P129" s="183">
        <f>O129*H129</f>
        <v>0</v>
      </c>
      <c r="Q129" s="183">
        <v>5.5999999999999995E-4</v>
      </c>
      <c r="R129" s="183">
        <f>Q129*H129</f>
        <v>2.7999999999999997E-2</v>
      </c>
      <c r="S129" s="183">
        <v>0</v>
      </c>
      <c r="T129" s="184">
        <f>S129*H129</f>
        <v>0</v>
      </c>
      <c r="AR129" s="24" t="s">
        <v>278</v>
      </c>
      <c r="AT129" s="24" t="s">
        <v>147</v>
      </c>
      <c r="AU129" s="24" t="s">
        <v>82</v>
      </c>
      <c r="AY129" s="24" t="s">
        <v>144</v>
      </c>
      <c r="BE129" s="185">
        <f>IF(N129="základní",J129,0)</f>
        <v>0</v>
      </c>
      <c r="BF129" s="185">
        <f>IF(N129="snížená",J129,0)</f>
        <v>0</v>
      </c>
      <c r="BG129" s="185">
        <f>IF(N129="zákl. přenesená",J129,0)</f>
        <v>0</v>
      </c>
      <c r="BH129" s="185">
        <f>IF(N129="sníž. přenesená",J129,0)</f>
        <v>0</v>
      </c>
      <c r="BI129" s="185">
        <f>IF(N129="nulová",J129,0)</f>
        <v>0</v>
      </c>
      <c r="BJ129" s="24" t="s">
        <v>80</v>
      </c>
      <c r="BK129" s="185">
        <f>ROUND(I129*H129,2)</f>
        <v>0</v>
      </c>
      <c r="BL129" s="24" t="s">
        <v>278</v>
      </c>
      <c r="BM129" s="24" t="s">
        <v>1587</v>
      </c>
    </row>
    <row r="130" spans="2:65" s="12" customFormat="1">
      <c r="B130" s="197"/>
      <c r="D130" s="186" t="s">
        <v>156</v>
      </c>
      <c r="E130" s="198" t="s">
        <v>5</v>
      </c>
      <c r="F130" s="199" t="s">
        <v>1588</v>
      </c>
      <c r="H130" s="200">
        <v>50</v>
      </c>
      <c r="I130" s="201"/>
      <c r="L130" s="197"/>
      <c r="M130" s="202"/>
      <c r="N130" s="203"/>
      <c r="O130" s="203"/>
      <c r="P130" s="203"/>
      <c r="Q130" s="203"/>
      <c r="R130" s="203"/>
      <c r="S130" s="203"/>
      <c r="T130" s="204"/>
      <c r="AT130" s="198" t="s">
        <v>156</v>
      </c>
      <c r="AU130" s="198" t="s">
        <v>82</v>
      </c>
      <c r="AV130" s="12" t="s">
        <v>82</v>
      </c>
      <c r="AW130" s="12" t="s">
        <v>35</v>
      </c>
      <c r="AX130" s="12" t="s">
        <v>72</v>
      </c>
      <c r="AY130" s="198" t="s">
        <v>144</v>
      </c>
    </row>
    <row r="131" spans="2:65" s="13" customFormat="1">
      <c r="B131" s="205"/>
      <c r="D131" s="186" t="s">
        <v>156</v>
      </c>
      <c r="E131" s="206" t="s">
        <v>5</v>
      </c>
      <c r="F131" s="207" t="s">
        <v>160</v>
      </c>
      <c r="H131" s="208">
        <v>50</v>
      </c>
      <c r="I131" s="209"/>
      <c r="L131" s="205"/>
      <c r="M131" s="210"/>
      <c r="N131" s="211"/>
      <c r="O131" s="211"/>
      <c r="P131" s="211"/>
      <c r="Q131" s="211"/>
      <c r="R131" s="211"/>
      <c r="S131" s="211"/>
      <c r="T131" s="212"/>
      <c r="AT131" s="206" t="s">
        <v>156</v>
      </c>
      <c r="AU131" s="206" t="s">
        <v>82</v>
      </c>
      <c r="AV131" s="13" t="s">
        <v>152</v>
      </c>
      <c r="AW131" s="13" t="s">
        <v>35</v>
      </c>
      <c r="AX131" s="13" t="s">
        <v>80</v>
      </c>
      <c r="AY131" s="206" t="s">
        <v>144</v>
      </c>
    </row>
    <row r="132" spans="2:65" s="1" customFormat="1" ht="25.5" customHeight="1">
      <c r="B132" s="173"/>
      <c r="C132" s="174" t="s">
        <v>427</v>
      </c>
      <c r="D132" s="174" t="s">
        <v>147</v>
      </c>
      <c r="E132" s="175" t="s">
        <v>1589</v>
      </c>
      <c r="F132" s="176" t="s">
        <v>1590</v>
      </c>
      <c r="G132" s="177" t="s">
        <v>292</v>
      </c>
      <c r="H132" s="178">
        <v>8</v>
      </c>
      <c r="I132" s="179"/>
      <c r="J132" s="180">
        <f>ROUND(I132*H132,2)</f>
        <v>0</v>
      </c>
      <c r="K132" s="176" t="s">
        <v>5</v>
      </c>
      <c r="L132" s="41"/>
      <c r="M132" s="181" t="s">
        <v>5</v>
      </c>
      <c r="N132" s="182" t="s">
        <v>43</v>
      </c>
      <c r="O132" s="42"/>
      <c r="P132" s="183">
        <f>O132*H132</f>
        <v>0</v>
      </c>
      <c r="Q132" s="183">
        <v>6.8999999999999997E-4</v>
      </c>
      <c r="R132" s="183">
        <f>Q132*H132</f>
        <v>5.5199999999999997E-3</v>
      </c>
      <c r="S132" s="183">
        <v>0</v>
      </c>
      <c r="T132" s="184">
        <f>S132*H132</f>
        <v>0</v>
      </c>
      <c r="AR132" s="24" t="s">
        <v>278</v>
      </c>
      <c r="AT132" s="24" t="s">
        <v>147</v>
      </c>
      <c r="AU132" s="24" t="s">
        <v>82</v>
      </c>
      <c r="AY132" s="24" t="s">
        <v>144</v>
      </c>
      <c r="BE132" s="185">
        <f>IF(N132="základní",J132,0)</f>
        <v>0</v>
      </c>
      <c r="BF132" s="185">
        <f>IF(N132="snížená",J132,0)</f>
        <v>0</v>
      </c>
      <c r="BG132" s="185">
        <f>IF(N132="zákl. přenesená",J132,0)</f>
        <v>0</v>
      </c>
      <c r="BH132" s="185">
        <f>IF(N132="sníž. přenesená",J132,0)</f>
        <v>0</v>
      </c>
      <c r="BI132" s="185">
        <f>IF(N132="nulová",J132,0)</f>
        <v>0</v>
      </c>
      <c r="BJ132" s="24" t="s">
        <v>80</v>
      </c>
      <c r="BK132" s="185">
        <f>ROUND(I132*H132,2)</f>
        <v>0</v>
      </c>
      <c r="BL132" s="24" t="s">
        <v>278</v>
      </c>
      <c r="BM132" s="24" t="s">
        <v>1591</v>
      </c>
    </row>
    <row r="133" spans="2:65" s="12" customFormat="1">
      <c r="B133" s="197"/>
      <c r="D133" s="186" t="s">
        <v>156</v>
      </c>
      <c r="E133" s="198" t="s">
        <v>5</v>
      </c>
      <c r="F133" s="199" t="s">
        <v>192</v>
      </c>
      <c r="H133" s="200">
        <v>8</v>
      </c>
      <c r="I133" s="201"/>
      <c r="L133" s="197"/>
      <c r="M133" s="202"/>
      <c r="N133" s="203"/>
      <c r="O133" s="203"/>
      <c r="P133" s="203"/>
      <c r="Q133" s="203"/>
      <c r="R133" s="203"/>
      <c r="S133" s="203"/>
      <c r="T133" s="204"/>
      <c r="AT133" s="198" t="s">
        <v>156</v>
      </c>
      <c r="AU133" s="198" t="s">
        <v>82</v>
      </c>
      <c r="AV133" s="12" t="s">
        <v>82</v>
      </c>
      <c r="AW133" s="12" t="s">
        <v>35</v>
      </c>
      <c r="AX133" s="12" t="s">
        <v>72</v>
      </c>
      <c r="AY133" s="198" t="s">
        <v>144</v>
      </c>
    </row>
    <row r="134" spans="2:65" s="13" customFormat="1">
      <c r="B134" s="205"/>
      <c r="D134" s="186" t="s">
        <v>156</v>
      </c>
      <c r="E134" s="206" t="s">
        <v>5</v>
      </c>
      <c r="F134" s="207" t="s">
        <v>160</v>
      </c>
      <c r="H134" s="208">
        <v>8</v>
      </c>
      <c r="I134" s="209"/>
      <c r="L134" s="205"/>
      <c r="M134" s="210"/>
      <c r="N134" s="211"/>
      <c r="O134" s="211"/>
      <c r="P134" s="211"/>
      <c r="Q134" s="211"/>
      <c r="R134" s="211"/>
      <c r="S134" s="211"/>
      <c r="T134" s="212"/>
      <c r="AT134" s="206" t="s">
        <v>156</v>
      </c>
      <c r="AU134" s="206" t="s">
        <v>82</v>
      </c>
      <c r="AV134" s="13" t="s">
        <v>152</v>
      </c>
      <c r="AW134" s="13" t="s">
        <v>35</v>
      </c>
      <c r="AX134" s="13" t="s">
        <v>80</v>
      </c>
      <c r="AY134" s="206" t="s">
        <v>144</v>
      </c>
    </row>
    <row r="135" spans="2:65" s="1" customFormat="1" ht="16.5" customHeight="1">
      <c r="B135" s="173"/>
      <c r="C135" s="174" t="s">
        <v>431</v>
      </c>
      <c r="D135" s="174" t="s">
        <v>147</v>
      </c>
      <c r="E135" s="175" t="s">
        <v>1592</v>
      </c>
      <c r="F135" s="176" t="s">
        <v>1593</v>
      </c>
      <c r="G135" s="177" t="s">
        <v>292</v>
      </c>
      <c r="H135" s="178">
        <v>68</v>
      </c>
      <c r="I135" s="179"/>
      <c r="J135" s="180">
        <f>ROUND(I135*H135,2)</f>
        <v>0</v>
      </c>
      <c r="K135" s="176" t="s">
        <v>5</v>
      </c>
      <c r="L135" s="41"/>
      <c r="M135" s="181" t="s">
        <v>5</v>
      </c>
      <c r="N135" s="182" t="s">
        <v>43</v>
      </c>
      <c r="O135" s="42"/>
      <c r="P135" s="183">
        <f>O135*H135</f>
        <v>0</v>
      </c>
      <c r="Q135" s="183">
        <v>0</v>
      </c>
      <c r="R135" s="183">
        <f>Q135*H135</f>
        <v>0</v>
      </c>
      <c r="S135" s="183">
        <v>0</v>
      </c>
      <c r="T135" s="184">
        <f>S135*H135</f>
        <v>0</v>
      </c>
      <c r="AR135" s="24" t="s">
        <v>278</v>
      </c>
      <c r="AT135" s="24" t="s">
        <v>147</v>
      </c>
      <c r="AU135" s="24" t="s">
        <v>82</v>
      </c>
      <c r="AY135" s="24" t="s">
        <v>144</v>
      </c>
      <c r="BE135" s="185">
        <f>IF(N135="základní",J135,0)</f>
        <v>0</v>
      </c>
      <c r="BF135" s="185">
        <f>IF(N135="snížená",J135,0)</f>
        <v>0</v>
      </c>
      <c r="BG135" s="185">
        <f>IF(N135="zákl. přenesená",J135,0)</f>
        <v>0</v>
      </c>
      <c r="BH135" s="185">
        <f>IF(N135="sníž. přenesená",J135,0)</f>
        <v>0</v>
      </c>
      <c r="BI135" s="185">
        <f>IF(N135="nulová",J135,0)</f>
        <v>0</v>
      </c>
      <c r="BJ135" s="24" t="s">
        <v>80</v>
      </c>
      <c r="BK135" s="185">
        <f>ROUND(I135*H135,2)</f>
        <v>0</v>
      </c>
      <c r="BL135" s="24" t="s">
        <v>278</v>
      </c>
      <c r="BM135" s="24" t="s">
        <v>1594</v>
      </c>
    </row>
    <row r="136" spans="2:65" s="1" customFormat="1" ht="38.25" customHeight="1">
      <c r="B136" s="173"/>
      <c r="C136" s="174" t="s">
        <v>438</v>
      </c>
      <c r="D136" s="174" t="s">
        <v>147</v>
      </c>
      <c r="E136" s="175" t="s">
        <v>1595</v>
      </c>
      <c r="F136" s="176" t="s">
        <v>1596</v>
      </c>
      <c r="G136" s="177" t="s">
        <v>199</v>
      </c>
      <c r="H136" s="178">
        <v>4.3999999999999997E-2</v>
      </c>
      <c r="I136" s="179"/>
      <c r="J136" s="180">
        <f>ROUND(I136*H136,2)</f>
        <v>0</v>
      </c>
      <c r="K136" s="176" t="s">
        <v>5</v>
      </c>
      <c r="L136" s="41"/>
      <c r="M136" s="181" t="s">
        <v>5</v>
      </c>
      <c r="N136" s="182" t="s">
        <v>43</v>
      </c>
      <c r="O136" s="42"/>
      <c r="P136" s="183">
        <f>O136*H136</f>
        <v>0</v>
      </c>
      <c r="Q136" s="183">
        <v>0</v>
      </c>
      <c r="R136" s="183">
        <f>Q136*H136</f>
        <v>0</v>
      </c>
      <c r="S136" s="183">
        <v>0</v>
      </c>
      <c r="T136" s="184">
        <f>S136*H136</f>
        <v>0</v>
      </c>
      <c r="AR136" s="24" t="s">
        <v>278</v>
      </c>
      <c r="AT136" s="24" t="s">
        <v>147</v>
      </c>
      <c r="AU136" s="24" t="s">
        <v>82</v>
      </c>
      <c r="AY136" s="24" t="s">
        <v>144</v>
      </c>
      <c r="BE136" s="185">
        <f>IF(N136="základní",J136,0)</f>
        <v>0</v>
      </c>
      <c r="BF136" s="185">
        <f>IF(N136="snížená",J136,0)</f>
        <v>0</v>
      </c>
      <c r="BG136" s="185">
        <f>IF(N136="zákl. přenesená",J136,0)</f>
        <v>0</v>
      </c>
      <c r="BH136" s="185">
        <f>IF(N136="sníž. přenesená",J136,0)</f>
        <v>0</v>
      </c>
      <c r="BI136" s="185">
        <f>IF(N136="nulová",J136,0)</f>
        <v>0</v>
      </c>
      <c r="BJ136" s="24" t="s">
        <v>80</v>
      </c>
      <c r="BK136" s="185">
        <f>ROUND(I136*H136,2)</f>
        <v>0</v>
      </c>
      <c r="BL136" s="24" t="s">
        <v>278</v>
      </c>
      <c r="BM136" s="24" t="s">
        <v>1597</v>
      </c>
    </row>
    <row r="137" spans="2:65" s="10" customFormat="1" ht="29.85" customHeight="1">
      <c r="B137" s="160"/>
      <c r="D137" s="161" t="s">
        <v>71</v>
      </c>
      <c r="E137" s="171" t="s">
        <v>1598</v>
      </c>
      <c r="F137" s="171" t="s">
        <v>1599</v>
      </c>
      <c r="I137" s="163"/>
      <c r="J137" s="172">
        <f>BK137</f>
        <v>0</v>
      </c>
      <c r="L137" s="160"/>
      <c r="M137" s="165"/>
      <c r="N137" s="166"/>
      <c r="O137" s="166"/>
      <c r="P137" s="167">
        <f>SUM(P138:P145)</f>
        <v>0</v>
      </c>
      <c r="Q137" s="166"/>
      <c r="R137" s="167">
        <f>SUM(R138:R145)</f>
        <v>1.7500000000000003E-3</v>
      </c>
      <c r="S137" s="166"/>
      <c r="T137" s="168">
        <f>SUM(T138:T145)</f>
        <v>0</v>
      </c>
      <c r="AR137" s="161" t="s">
        <v>82</v>
      </c>
      <c r="AT137" s="169" t="s">
        <v>71</v>
      </c>
      <c r="AU137" s="169" t="s">
        <v>80</v>
      </c>
      <c r="AY137" s="161" t="s">
        <v>144</v>
      </c>
      <c r="BK137" s="170">
        <f>SUM(BK138:BK145)</f>
        <v>0</v>
      </c>
    </row>
    <row r="138" spans="2:65" s="1" customFormat="1" ht="16.5" customHeight="1">
      <c r="B138" s="173"/>
      <c r="C138" s="174" t="s">
        <v>442</v>
      </c>
      <c r="D138" s="174" t="s">
        <v>147</v>
      </c>
      <c r="E138" s="175" t="s">
        <v>1600</v>
      </c>
      <c r="F138" s="176" t="s">
        <v>1601</v>
      </c>
      <c r="G138" s="177" t="s">
        <v>163</v>
      </c>
      <c r="H138" s="178">
        <v>10</v>
      </c>
      <c r="I138" s="179"/>
      <c r="J138" s="180">
        <f>ROUND(I138*H138,2)</f>
        <v>0</v>
      </c>
      <c r="K138" s="176" t="s">
        <v>5</v>
      </c>
      <c r="L138" s="41"/>
      <c r="M138" s="181" t="s">
        <v>5</v>
      </c>
      <c r="N138" s="182" t="s">
        <v>43</v>
      </c>
      <c r="O138" s="42"/>
      <c r="P138" s="183">
        <f>O138*H138</f>
        <v>0</v>
      </c>
      <c r="Q138" s="183">
        <v>8.0000000000000007E-5</v>
      </c>
      <c r="R138" s="183">
        <f>Q138*H138</f>
        <v>8.0000000000000004E-4</v>
      </c>
      <c r="S138" s="183">
        <v>0</v>
      </c>
      <c r="T138" s="184">
        <f>S138*H138</f>
        <v>0</v>
      </c>
      <c r="AR138" s="24" t="s">
        <v>278</v>
      </c>
      <c r="AT138" s="24" t="s">
        <v>147</v>
      </c>
      <c r="AU138" s="24" t="s">
        <v>82</v>
      </c>
      <c r="AY138" s="24" t="s">
        <v>144</v>
      </c>
      <c r="BE138" s="185">
        <f>IF(N138="základní",J138,0)</f>
        <v>0</v>
      </c>
      <c r="BF138" s="185">
        <f>IF(N138="snížená",J138,0)</f>
        <v>0</v>
      </c>
      <c r="BG138" s="185">
        <f>IF(N138="zákl. přenesená",J138,0)</f>
        <v>0</v>
      </c>
      <c r="BH138" s="185">
        <f>IF(N138="sníž. přenesená",J138,0)</f>
        <v>0</v>
      </c>
      <c r="BI138" s="185">
        <f>IF(N138="nulová",J138,0)</f>
        <v>0</v>
      </c>
      <c r="BJ138" s="24" t="s">
        <v>80</v>
      </c>
      <c r="BK138" s="185">
        <f>ROUND(I138*H138,2)</f>
        <v>0</v>
      </c>
      <c r="BL138" s="24" t="s">
        <v>278</v>
      </c>
      <c r="BM138" s="24" t="s">
        <v>1602</v>
      </c>
    </row>
    <row r="139" spans="2:65" s="1" customFormat="1" ht="38.25" customHeight="1">
      <c r="B139" s="173"/>
      <c r="C139" s="213" t="s">
        <v>452</v>
      </c>
      <c r="D139" s="213" t="s">
        <v>212</v>
      </c>
      <c r="E139" s="214" t="s">
        <v>1603</v>
      </c>
      <c r="F139" s="215" t="s">
        <v>1604</v>
      </c>
      <c r="G139" s="216" t="s">
        <v>163</v>
      </c>
      <c r="H139" s="217">
        <v>5</v>
      </c>
      <c r="I139" s="218"/>
      <c r="J139" s="219">
        <f>ROUND(I139*H139,2)</f>
        <v>0</v>
      </c>
      <c r="K139" s="215" t="s">
        <v>5</v>
      </c>
      <c r="L139" s="220"/>
      <c r="M139" s="221" t="s">
        <v>5</v>
      </c>
      <c r="N139" s="222" t="s">
        <v>43</v>
      </c>
      <c r="O139" s="42"/>
      <c r="P139" s="183">
        <f>O139*H139</f>
        <v>0</v>
      </c>
      <c r="Q139" s="183">
        <v>1.9000000000000001E-4</v>
      </c>
      <c r="R139" s="183">
        <f>Q139*H139</f>
        <v>9.5000000000000011E-4</v>
      </c>
      <c r="S139" s="183">
        <v>0</v>
      </c>
      <c r="T139" s="184">
        <f>S139*H139</f>
        <v>0</v>
      </c>
      <c r="AR139" s="24" t="s">
        <v>415</v>
      </c>
      <c r="AT139" s="24" t="s">
        <v>212</v>
      </c>
      <c r="AU139" s="24" t="s">
        <v>82</v>
      </c>
      <c r="AY139" s="24" t="s">
        <v>144</v>
      </c>
      <c r="BE139" s="185">
        <f>IF(N139="základní",J139,0)</f>
        <v>0</v>
      </c>
      <c r="BF139" s="185">
        <f>IF(N139="snížená",J139,0)</f>
        <v>0</v>
      </c>
      <c r="BG139" s="185">
        <f>IF(N139="zákl. přenesená",J139,0)</f>
        <v>0</v>
      </c>
      <c r="BH139" s="185">
        <f>IF(N139="sníž. přenesená",J139,0)</f>
        <v>0</v>
      </c>
      <c r="BI139" s="185">
        <f>IF(N139="nulová",J139,0)</f>
        <v>0</v>
      </c>
      <c r="BJ139" s="24" t="s">
        <v>80</v>
      </c>
      <c r="BK139" s="185">
        <f>ROUND(I139*H139,2)</f>
        <v>0</v>
      </c>
      <c r="BL139" s="24" t="s">
        <v>278</v>
      </c>
      <c r="BM139" s="24" t="s">
        <v>1605</v>
      </c>
    </row>
    <row r="140" spans="2:65" s="1" customFormat="1" ht="27">
      <c r="B140" s="41"/>
      <c r="D140" s="186" t="s">
        <v>286</v>
      </c>
      <c r="F140" s="187" t="s">
        <v>1606</v>
      </c>
      <c r="I140" s="188"/>
      <c r="L140" s="41"/>
      <c r="M140" s="189"/>
      <c r="N140" s="42"/>
      <c r="O140" s="42"/>
      <c r="P140" s="42"/>
      <c r="Q140" s="42"/>
      <c r="R140" s="42"/>
      <c r="S140" s="42"/>
      <c r="T140" s="70"/>
      <c r="AT140" s="24" t="s">
        <v>286</v>
      </c>
      <c r="AU140" s="24" t="s">
        <v>82</v>
      </c>
    </row>
    <row r="141" spans="2:65" s="1" customFormat="1" ht="16.5" customHeight="1">
      <c r="B141" s="173"/>
      <c r="C141" s="213" t="s">
        <v>459</v>
      </c>
      <c r="D141" s="213" t="s">
        <v>212</v>
      </c>
      <c r="E141" s="214" t="s">
        <v>1607</v>
      </c>
      <c r="F141" s="215" t="s">
        <v>1608</v>
      </c>
      <c r="G141" s="216" t="s">
        <v>163</v>
      </c>
      <c r="H141" s="217">
        <v>5</v>
      </c>
      <c r="I141" s="218"/>
      <c r="J141" s="219">
        <f>ROUND(I141*H141,2)</f>
        <v>0</v>
      </c>
      <c r="K141" s="215" t="s">
        <v>5</v>
      </c>
      <c r="L141" s="220"/>
      <c r="M141" s="221" t="s">
        <v>5</v>
      </c>
      <c r="N141" s="222" t="s">
        <v>43</v>
      </c>
      <c r="O141" s="42"/>
      <c r="P141" s="183">
        <f>O141*H141</f>
        <v>0</v>
      </c>
      <c r="Q141" s="183">
        <v>0</v>
      </c>
      <c r="R141" s="183">
        <f>Q141*H141</f>
        <v>0</v>
      </c>
      <c r="S141" s="183">
        <v>0</v>
      </c>
      <c r="T141" s="184">
        <f>S141*H141</f>
        <v>0</v>
      </c>
      <c r="AR141" s="24" t="s">
        <v>415</v>
      </c>
      <c r="AT141" s="24" t="s">
        <v>212</v>
      </c>
      <c r="AU141" s="24" t="s">
        <v>82</v>
      </c>
      <c r="AY141" s="24" t="s">
        <v>144</v>
      </c>
      <c r="BE141" s="185">
        <f>IF(N141="základní",J141,0)</f>
        <v>0</v>
      </c>
      <c r="BF141" s="185">
        <f>IF(N141="snížená",J141,0)</f>
        <v>0</v>
      </c>
      <c r="BG141" s="185">
        <f>IF(N141="zákl. přenesená",J141,0)</f>
        <v>0</v>
      </c>
      <c r="BH141" s="185">
        <f>IF(N141="sníž. přenesená",J141,0)</f>
        <v>0</v>
      </c>
      <c r="BI141" s="185">
        <f>IF(N141="nulová",J141,0)</f>
        <v>0</v>
      </c>
      <c r="BJ141" s="24" t="s">
        <v>80</v>
      </c>
      <c r="BK141" s="185">
        <f>ROUND(I141*H141,2)</f>
        <v>0</v>
      </c>
      <c r="BL141" s="24" t="s">
        <v>278</v>
      </c>
      <c r="BM141" s="24" t="s">
        <v>1609</v>
      </c>
    </row>
    <row r="142" spans="2:65" s="1" customFormat="1" ht="16.5" customHeight="1">
      <c r="B142" s="173"/>
      <c r="C142" s="213" t="s">
        <v>465</v>
      </c>
      <c r="D142" s="213" t="s">
        <v>212</v>
      </c>
      <c r="E142" s="214" t="s">
        <v>1610</v>
      </c>
      <c r="F142" s="215" t="s">
        <v>1611</v>
      </c>
      <c r="G142" s="216" t="s">
        <v>163</v>
      </c>
      <c r="H142" s="217">
        <v>5</v>
      </c>
      <c r="I142" s="218"/>
      <c r="J142" s="219">
        <f>ROUND(I142*H142,2)</f>
        <v>0</v>
      </c>
      <c r="K142" s="215" t="s">
        <v>5</v>
      </c>
      <c r="L142" s="220"/>
      <c r="M142" s="221" t="s">
        <v>5</v>
      </c>
      <c r="N142" s="222" t="s">
        <v>43</v>
      </c>
      <c r="O142" s="42"/>
      <c r="P142" s="183">
        <f>O142*H142</f>
        <v>0</v>
      </c>
      <c r="Q142" s="183">
        <v>0</v>
      </c>
      <c r="R142" s="183">
        <f>Q142*H142</f>
        <v>0</v>
      </c>
      <c r="S142" s="183">
        <v>0</v>
      </c>
      <c r="T142" s="184">
        <f>S142*H142</f>
        <v>0</v>
      </c>
      <c r="AR142" s="24" t="s">
        <v>415</v>
      </c>
      <c r="AT142" s="24" t="s">
        <v>212</v>
      </c>
      <c r="AU142" s="24" t="s">
        <v>82</v>
      </c>
      <c r="AY142" s="24" t="s">
        <v>144</v>
      </c>
      <c r="BE142" s="185">
        <f>IF(N142="základní",J142,0)</f>
        <v>0</v>
      </c>
      <c r="BF142" s="185">
        <f>IF(N142="snížená",J142,0)</f>
        <v>0</v>
      </c>
      <c r="BG142" s="185">
        <f>IF(N142="zákl. přenesená",J142,0)</f>
        <v>0</v>
      </c>
      <c r="BH142" s="185">
        <f>IF(N142="sníž. přenesená",J142,0)</f>
        <v>0</v>
      </c>
      <c r="BI142" s="185">
        <f>IF(N142="nulová",J142,0)</f>
        <v>0</v>
      </c>
      <c r="BJ142" s="24" t="s">
        <v>80</v>
      </c>
      <c r="BK142" s="185">
        <f>ROUND(I142*H142,2)</f>
        <v>0</v>
      </c>
      <c r="BL142" s="24" t="s">
        <v>278</v>
      </c>
      <c r="BM142" s="24" t="s">
        <v>1612</v>
      </c>
    </row>
    <row r="143" spans="2:65" s="1" customFormat="1" ht="16.5" customHeight="1">
      <c r="B143" s="173"/>
      <c r="C143" s="213" t="s">
        <v>472</v>
      </c>
      <c r="D143" s="213" t="s">
        <v>212</v>
      </c>
      <c r="E143" s="214" t="s">
        <v>1613</v>
      </c>
      <c r="F143" s="215" t="s">
        <v>1614</v>
      </c>
      <c r="G143" s="216" t="s">
        <v>1303</v>
      </c>
      <c r="H143" s="217">
        <v>12</v>
      </c>
      <c r="I143" s="218"/>
      <c r="J143" s="219">
        <f>ROUND(I143*H143,2)</f>
        <v>0</v>
      </c>
      <c r="K143" s="215" t="s">
        <v>5</v>
      </c>
      <c r="L143" s="220"/>
      <c r="M143" s="221" t="s">
        <v>5</v>
      </c>
      <c r="N143" s="222" t="s">
        <v>43</v>
      </c>
      <c r="O143" s="42"/>
      <c r="P143" s="183">
        <f>O143*H143</f>
        <v>0</v>
      </c>
      <c r="Q143" s="183">
        <v>0</v>
      </c>
      <c r="R143" s="183">
        <f>Q143*H143</f>
        <v>0</v>
      </c>
      <c r="S143" s="183">
        <v>0</v>
      </c>
      <c r="T143" s="184">
        <f>S143*H143</f>
        <v>0</v>
      </c>
      <c r="AR143" s="24" t="s">
        <v>415</v>
      </c>
      <c r="AT143" s="24" t="s">
        <v>212</v>
      </c>
      <c r="AU143" s="24" t="s">
        <v>82</v>
      </c>
      <c r="AY143" s="24" t="s">
        <v>144</v>
      </c>
      <c r="BE143" s="185">
        <f>IF(N143="základní",J143,0)</f>
        <v>0</v>
      </c>
      <c r="BF143" s="185">
        <f>IF(N143="snížená",J143,0)</f>
        <v>0</v>
      </c>
      <c r="BG143" s="185">
        <f>IF(N143="zákl. přenesená",J143,0)</f>
        <v>0</v>
      </c>
      <c r="BH143" s="185">
        <f>IF(N143="sníž. přenesená",J143,0)</f>
        <v>0</v>
      </c>
      <c r="BI143" s="185">
        <f>IF(N143="nulová",J143,0)</f>
        <v>0</v>
      </c>
      <c r="BJ143" s="24" t="s">
        <v>80</v>
      </c>
      <c r="BK143" s="185">
        <f>ROUND(I143*H143,2)</f>
        <v>0</v>
      </c>
      <c r="BL143" s="24" t="s">
        <v>278</v>
      </c>
      <c r="BM143" s="24" t="s">
        <v>1615</v>
      </c>
    </row>
    <row r="144" spans="2:65" s="1" customFormat="1" ht="16.5" customHeight="1">
      <c r="B144" s="173"/>
      <c r="C144" s="213" t="s">
        <v>478</v>
      </c>
      <c r="D144" s="213" t="s">
        <v>212</v>
      </c>
      <c r="E144" s="214" t="s">
        <v>1616</v>
      </c>
      <c r="F144" s="215" t="s">
        <v>1617</v>
      </c>
      <c r="G144" s="216" t="s">
        <v>1408</v>
      </c>
      <c r="H144" s="217">
        <v>1</v>
      </c>
      <c r="I144" s="218"/>
      <c r="J144" s="219">
        <f>ROUND(I144*H144,2)</f>
        <v>0</v>
      </c>
      <c r="K144" s="215" t="s">
        <v>5</v>
      </c>
      <c r="L144" s="220"/>
      <c r="M144" s="221" t="s">
        <v>5</v>
      </c>
      <c r="N144" s="222" t="s">
        <v>43</v>
      </c>
      <c r="O144" s="42"/>
      <c r="P144" s="183">
        <f>O144*H144</f>
        <v>0</v>
      </c>
      <c r="Q144" s="183">
        <v>0</v>
      </c>
      <c r="R144" s="183">
        <f>Q144*H144</f>
        <v>0</v>
      </c>
      <c r="S144" s="183">
        <v>0</v>
      </c>
      <c r="T144" s="184">
        <f>S144*H144</f>
        <v>0</v>
      </c>
      <c r="AR144" s="24" t="s">
        <v>415</v>
      </c>
      <c r="AT144" s="24" t="s">
        <v>212</v>
      </c>
      <c r="AU144" s="24" t="s">
        <v>82</v>
      </c>
      <c r="AY144" s="24" t="s">
        <v>144</v>
      </c>
      <c r="BE144" s="185">
        <f>IF(N144="základní",J144,0)</f>
        <v>0</v>
      </c>
      <c r="BF144" s="185">
        <f>IF(N144="snížená",J144,0)</f>
        <v>0</v>
      </c>
      <c r="BG144" s="185">
        <f>IF(N144="zákl. přenesená",J144,0)</f>
        <v>0</v>
      </c>
      <c r="BH144" s="185">
        <f>IF(N144="sníž. přenesená",J144,0)</f>
        <v>0</v>
      </c>
      <c r="BI144" s="185">
        <f>IF(N144="nulová",J144,0)</f>
        <v>0</v>
      </c>
      <c r="BJ144" s="24" t="s">
        <v>80</v>
      </c>
      <c r="BK144" s="185">
        <f>ROUND(I144*H144,2)</f>
        <v>0</v>
      </c>
      <c r="BL144" s="24" t="s">
        <v>278</v>
      </c>
      <c r="BM144" s="24" t="s">
        <v>1618</v>
      </c>
    </row>
    <row r="145" spans="2:65" s="1" customFormat="1" ht="25.5" customHeight="1">
      <c r="B145" s="173"/>
      <c r="C145" s="174" t="s">
        <v>483</v>
      </c>
      <c r="D145" s="174" t="s">
        <v>147</v>
      </c>
      <c r="E145" s="175" t="s">
        <v>1619</v>
      </c>
      <c r="F145" s="176" t="s">
        <v>1620</v>
      </c>
      <c r="G145" s="177" t="s">
        <v>1621</v>
      </c>
      <c r="H145" s="240"/>
      <c r="I145" s="179"/>
      <c r="J145" s="180">
        <f>ROUND(I145*H145,2)</f>
        <v>0</v>
      </c>
      <c r="K145" s="176" t="s">
        <v>5</v>
      </c>
      <c r="L145" s="41"/>
      <c r="M145" s="181" t="s">
        <v>5</v>
      </c>
      <c r="N145" s="182" t="s">
        <v>43</v>
      </c>
      <c r="O145" s="42"/>
      <c r="P145" s="183">
        <f>O145*H145</f>
        <v>0</v>
      </c>
      <c r="Q145" s="183">
        <v>0</v>
      </c>
      <c r="R145" s="183">
        <f>Q145*H145</f>
        <v>0</v>
      </c>
      <c r="S145" s="183">
        <v>0</v>
      </c>
      <c r="T145" s="184">
        <f>S145*H145</f>
        <v>0</v>
      </c>
      <c r="AR145" s="24" t="s">
        <v>278</v>
      </c>
      <c r="AT145" s="24" t="s">
        <v>147</v>
      </c>
      <c r="AU145" s="24" t="s">
        <v>82</v>
      </c>
      <c r="AY145" s="24" t="s">
        <v>144</v>
      </c>
      <c r="BE145" s="185">
        <f>IF(N145="základní",J145,0)</f>
        <v>0</v>
      </c>
      <c r="BF145" s="185">
        <f>IF(N145="snížená",J145,0)</f>
        <v>0</v>
      </c>
      <c r="BG145" s="185">
        <f>IF(N145="zákl. přenesená",J145,0)</f>
        <v>0</v>
      </c>
      <c r="BH145" s="185">
        <f>IF(N145="sníž. přenesená",J145,0)</f>
        <v>0</v>
      </c>
      <c r="BI145" s="185">
        <f>IF(N145="nulová",J145,0)</f>
        <v>0</v>
      </c>
      <c r="BJ145" s="24" t="s">
        <v>80</v>
      </c>
      <c r="BK145" s="185">
        <f>ROUND(I145*H145,2)</f>
        <v>0</v>
      </c>
      <c r="BL145" s="24" t="s">
        <v>278</v>
      </c>
      <c r="BM145" s="24" t="s">
        <v>1622</v>
      </c>
    </row>
    <row r="146" spans="2:65" s="10" customFormat="1" ht="29.85" customHeight="1">
      <c r="B146" s="160"/>
      <c r="D146" s="161" t="s">
        <v>71</v>
      </c>
      <c r="E146" s="171" t="s">
        <v>1623</v>
      </c>
      <c r="F146" s="171" t="s">
        <v>1624</v>
      </c>
      <c r="I146" s="163"/>
      <c r="J146" s="172">
        <f>BK146</f>
        <v>0</v>
      </c>
      <c r="L146" s="160"/>
      <c r="M146" s="165"/>
      <c r="N146" s="166"/>
      <c r="O146" s="166"/>
      <c r="P146" s="167">
        <f>SUM(P147:P150)</f>
        <v>0</v>
      </c>
      <c r="Q146" s="166"/>
      <c r="R146" s="167">
        <f>SUM(R147:R150)</f>
        <v>0.26989999999999997</v>
      </c>
      <c r="S146" s="166"/>
      <c r="T146" s="168">
        <f>SUM(T147:T150)</f>
        <v>0</v>
      </c>
      <c r="AR146" s="161" t="s">
        <v>82</v>
      </c>
      <c r="AT146" s="169" t="s">
        <v>71</v>
      </c>
      <c r="AU146" s="169" t="s">
        <v>80</v>
      </c>
      <c r="AY146" s="161" t="s">
        <v>144</v>
      </c>
      <c r="BK146" s="170">
        <f>SUM(BK147:BK150)</f>
        <v>0</v>
      </c>
    </row>
    <row r="147" spans="2:65" s="1" customFormat="1" ht="38.25" customHeight="1">
      <c r="B147" s="173"/>
      <c r="C147" s="174" t="s">
        <v>490</v>
      </c>
      <c r="D147" s="174" t="s">
        <v>147</v>
      </c>
      <c r="E147" s="175" t="s">
        <v>1625</v>
      </c>
      <c r="F147" s="176" t="s">
        <v>1626</v>
      </c>
      <c r="G147" s="177" t="s">
        <v>163</v>
      </c>
      <c r="H147" s="178">
        <v>5</v>
      </c>
      <c r="I147" s="179"/>
      <c r="J147" s="180">
        <f>ROUND(I147*H147,2)</f>
        <v>0</v>
      </c>
      <c r="K147" s="176" t="s">
        <v>151</v>
      </c>
      <c r="L147" s="41"/>
      <c r="M147" s="181" t="s">
        <v>5</v>
      </c>
      <c r="N147" s="182" t="s">
        <v>43</v>
      </c>
      <c r="O147" s="42"/>
      <c r="P147" s="183">
        <f>O147*H147</f>
        <v>0</v>
      </c>
      <c r="Q147" s="183">
        <v>4.7840000000000001E-2</v>
      </c>
      <c r="R147" s="183">
        <f>Q147*H147</f>
        <v>0.2392</v>
      </c>
      <c r="S147" s="183">
        <v>0</v>
      </c>
      <c r="T147" s="184">
        <f>S147*H147</f>
        <v>0</v>
      </c>
      <c r="AR147" s="24" t="s">
        <v>278</v>
      </c>
      <c r="AT147" s="24" t="s">
        <v>147</v>
      </c>
      <c r="AU147" s="24" t="s">
        <v>82</v>
      </c>
      <c r="AY147" s="24" t="s">
        <v>144</v>
      </c>
      <c r="BE147" s="185">
        <f>IF(N147="základní",J147,0)</f>
        <v>0</v>
      </c>
      <c r="BF147" s="185">
        <f>IF(N147="snížená",J147,0)</f>
        <v>0</v>
      </c>
      <c r="BG147" s="185">
        <f>IF(N147="zákl. přenesená",J147,0)</f>
        <v>0</v>
      </c>
      <c r="BH147" s="185">
        <f>IF(N147="sníž. přenesená",J147,0)</f>
        <v>0</v>
      </c>
      <c r="BI147" s="185">
        <f>IF(N147="nulová",J147,0)</f>
        <v>0</v>
      </c>
      <c r="BJ147" s="24" t="s">
        <v>80</v>
      </c>
      <c r="BK147" s="185">
        <f>ROUND(I147*H147,2)</f>
        <v>0</v>
      </c>
      <c r="BL147" s="24" t="s">
        <v>278</v>
      </c>
      <c r="BM147" s="24" t="s">
        <v>1627</v>
      </c>
    </row>
    <row r="148" spans="2:65" s="1" customFormat="1" ht="25.5" customHeight="1">
      <c r="B148" s="173"/>
      <c r="C148" s="174" t="s">
        <v>496</v>
      </c>
      <c r="D148" s="174" t="s">
        <v>147</v>
      </c>
      <c r="E148" s="175" t="s">
        <v>1628</v>
      </c>
      <c r="F148" s="176" t="s">
        <v>1629</v>
      </c>
      <c r="G148" s="177" t="s">
        <v>163</v>
      </c>
      <c r="H148" s="178">
        <v>1</v>
      </c>
      <c r="I148" s="179"/>
      <c r="J148" s="180">
        <f>ROUND(I148*H148,2)</f>
        <v>0</v>
      </c>
      <c r="K148" s="176" t="s">
        <v>151</v>
      </c>
      <c r="L148" s="41"/>
      <c r="M148" s="181" t="s">
        <v>5</v>
      </c>
      <c r="N148" s="182" t="s">
        <v>43</v>
      </c>
      <c r="O148" s="42"/>
      <c r="P148" s="183">
        <f>O148*H148</f>
        <v>0</v>
      </c>
      <c r="Q148" s="183">
        <v>3.0700000000000002E-2</v>
      </c>
      <c r="R148" s="183">
        <f>Q148*H148</f>
        <v>3.0700000000000002E-2</v>
      </c>
      <c r="S148" s="183">
        <v>0</v>
      </c>
      <c r="T148" s="184">
        <f>S148*H148</f>
        <v>0</v>
      </c>
      <c r="AR148" s="24" t="s">
        <v>278</v>
      </c>
      <c r="AT148" s="24" t="s">
        <v>147</v>
      </c>
      <c r="AU148" s="24" t="s">
        <v>82</v>
      </c>
      <c r="AY148" s="24" t="s">
        <v>144</v>
      </c>
      <c r="BE148" s="185">
        <f>IF(N148="základní",J148,0)</f>
        <v>0</v>
      </c>
      <c r="BF148" s="185">
        <f>IF(N148="snížená",J148,0)</f>
        <v>0</v>
      </c>
      <c r="BG148" s="185">
        <f>IF(N148="zákl. přenesená",J148,0)</f>
        <v>0</v>
      </c>
      <c r="BH148" s="185">
        <f>IF(N148="sníž. přenesená",J148,0)</f>
        <v>0</v>
      </c>
      <c r="BI148" s="185">
        <f>IF(N148="nulová",J148,0)</f>
        <v>0</v>
      </c>
      <c r="BJ148" s="24" t="s">
        <v>80</v>
      </c>
      <c r="BK148" s="185">
        <f>ROUND(I148*H148,2)</f>
        <v>0</v>
      </c>
      <c r="BL148" s="24" t="s">
        <v>278</v>
      </c>
      <c r="BM148" s="24" t="s">
        <v>1630</v>
      </c>
    </row>
    <row r="149" spans="2:65" s="1" customFormat="1" ht="54">
      <c r="B149" s="41"/>
      <c r="D149" s="186" t="s">
        <v>154</v>
      </c>
      <c r="F149" s="187" t="s">
        <v>1631</v>
      </c>
      <c r="I149" s="188"/>
      <c r="L149" s="41"/>
      <c r="M149" s="189"/>
      <c r="N149" s="42"/>
      <c r="O149" s="42"/>
      <c r="P149" s="42"/>
      <c r="Q149" s="42"/>
      <c r="R149" s="42"/>
      <c r="S149" s="42"/>
      <c r="T149" s="70"/>
      <c r="AT149" s="24" t="s">
        <v>154</v>
      </c>
      <c r="AU149" s="24" t="s">
        <v>82</v>
      </c>
    </row>
    <row r="150" spans="2:65" s="1" customFormat="1" ht="38.25" customHeight="1">
      <c r="B150" s="173"/>
      <c r="C150" s="174" t="s">
        <v>501</v>
      </c>
      <c r="D150" s="174" t="s">
        <v>147</v>
      </c>
      <c r="E150" s="175" t="s">
        <v>1632</v>
      </c>
      <c r="F150" s="176" t="s">
        <v>1633</v>
      </c>
      <c r="G150" s="177" t="s">
        <v>199</v>
      </c>
      <c r="H150" s="178">
        <v>0.247</v>
      </c>
      <c r="I150" s="179"/>
      <c r="J150" s="180">
        <f>ROUND(I150*H150,2)</f>
        <v>0</v>
      </c>
      <c r="K150" s="176" t="s">
        <v>5</v>
      </c>
      <c r="L150" s="41"/>
      <c r="M150" s="181" t="s">
        <v>5</v>
      </c>
      <c r="N150" s="234" t="s">
        <v>43</v>
      </c>
      <c r="O150" s="235"/>
      <c r="P150" s="236">
        <f>O150*H150</f>
        <v>0</v>
      </c>
      <c r="Q150" s="236">
        <v>0</v>
      </c>
      <c r="R150" s="236">
        <f>Q150*H150</f>
        <v>0</v>
      </c>
      <c r="S150" s="236">
        <v>0</v>
      </c>
      <c r="T150" s="237">
        <f>S150*H150</f>
        <v>0</v>
      </c>
      <c r="AR150" s="24" t="s">
        <v>278</v>
      </c>
      <c r="AT150" s="24" t="s">
        <v>147</v>
      </c>
      <c r="AU150" s="24" t="s">
        <v>82</v>
      </c>
      <c r="AY150" s="24" t="s">
        <v>144</v>
      </c>
      <c r="BE150" s="185">
        <f>IF(N150="základní",J150,0)</f>
        <v>0</v>
      </c>
      <c r="BF150" s="185">
        <f>IF(N150="snížená",J150,0)</f>
        <v>0</v>
      </c>
      <c r="BG150" s="185">
        <f>IF(N150="zákl. přenesená",J150,0)</f>
        <v>0</v>
      </c>
      <c r="BH150" s="185">
        <f>IF(N150="sníž. přenesená",J150,0)</f>
        <v>0</v>
      </c>
      <c r="BI150" s="185">
        <f>IF(N150="nulová",J150,0)</f>
        <v>0</v>
      </c>
      <c r="BJ150" s="24" t="s">
        <v>80</v>
      </c>
      <c r="BK150" s="185">
        <f>ROUND(I150*H150,2)</f>
        <v>0</v>
      </c>
      <c r="BL150" s="24" t="s">
        <v>278</v>
      </c>
      <c r="BM150" s="24" t="s">
        <v>1634</v>
      </c>
    </row>
    <row r="151" spans="2:65" s="1" customFormat="1" ht="6.95" customHeight="1">
      <c r="B151" s="56"/>
      <c r="C151" s="57"/>
      <c r="D151" s="57"/>
      <c r="E151" s="57"/>
      <c r="F151" s="57"/>
      <c r="G151" s="57"/>
      <c r="H151" s="57"/>
      <c r="I151" s="127"/>
      <c r="J151" s="57"/>
      <c r="K151" s="57"/>
      <c r="L151" s="41"/>
    </row>
  </sheetData>
  <autoFilter ref="C83:K150"/>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9"/>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0"/>
      <c r="C1" s="100"/>
      <c r="D1" s="101" t="s">
        <v>1</v>
      </c>
      <c r="E1" s="100"/>
      <c r="F1" s="102" t="s">
        <v>95</v>
      </c>
      <c r="G1" s="360" t="s">
        <v>96</v>
      </c>
      <c r="H1" s="360"/>
      <c r="I1" s="103"/>
      <c r="J1" s="102" t="s">
        <v>97</v>
      </c>
      <c r="K1" s="101" t="s">
        <v>98</v>
      </c>
      <c r="L1" s="102" t="s">
        <v>99</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19" t="s">
        <v>8</v>
      </c>
      <c r="M2" s="320"/>
      <c r="N2" s="320"/>
      <c r="O2" s="320"/>
      <c r="P2" s="320"/>
      <c r="Q2" s="320"/>
      <c r="R2" s="320"/>
      <c r="S2" s="320"/>
      <c r="T2" s="320"/>
      <c r="U2" s="320"/>
      <c r="V2" s="320"/>
      <c r="AT2" s="24" t="s">
        <v>94</v>
      </c>
    </row>
    <row r="3" spans="1:70" ht="6.95" customHeight="1">
      <c r="B3" s="25"/>
      <c r="C3" s="26"/>
      <c r="D3" s="26"/>
      <c r="E3" s="26"/>
      <c r="F3" s="26"/>
      <c r="G3" s="26"/>
      <c r="H3" s="26"/>
      <c r="I3" s="104"/>
      <c r="J3" s="26"/>
      <c r="K3" s="27"/>
      <c r="AT3" s="24" t="s">
        <v>82</v>
      </c>
    </row>
    <row r="4" spans="1:70" ht="36.950000000000003" customHeight="1">
      <c r="B4" s="28"/>
      <c r="C4" s="29"/>
      <c r="D4" s="30" t="s">
        <v>100</v>
      </c>
      <c r="E4" s="29"/>
      <c r="F4" s="29"/>
      <c r="G4" s="29"/>
      <c r="H4" s="29"/>
      <c r="I4" s="105"/>
      <c r="J4" s="29"/>
      <c r="K4" s="31"/>
      <c r="M4" s="32" t="s">
        <v>13</v>
      </c>
      <c r="AT4" s="24" t="s">
        <v>6</v>
      </c>
    </row>
    <row r="5" spans="1:70" ht="6.95" customHeight="1">
      <c r="B5" s="28"/>
      <c r="C5" s="29"/>
      <c r="D5" s="29"/>
      <c r="E5" s="29"/>
      <c r="F5" s="29"/>
      <c r="G5" s="29"/>
      <c r="H5" s="29"/>
      <c r="I5" s="105"/>
      <c r="J5" s="29"/>
      <c r="K5" s="31"/>
    </row>
    <row r="6" spans="1:70" ht="15">
      <c r="B6" s="28"/>
      <c r="C6" s="29"/>
      <c r="D6" s="37" t="s">
        <v>19</v>
      </c>
      <c r="E6" s="29"/>
      <c r="F6" s="29"/>
      <c r="G6" s="29"/>
      <c r="H6" s="29"/>
      <c r="I6" s="105"/>
      <c r="J6" s="29"/>
      <c r="K6" s="31"/>
    </row>
    <row r="7" spans="1:70" ht="16.5" customHeight="1">
      <c r="B7" s="28"/>
      <c r="C7" s="29"/>
      <c r="D7" s="29"/>
      <c r="E7" s="361" t="str">
        <f>'Rekapitulace stavby'!K6</f>
        <v>Stavební úpravy spojené se změnou užívání haly, Hlušovice</v>
      </c>
      <c r="F7" s="362"/>
      <c r="G7" s="362"/>
      <c r="H7" s="362"/>
      <c r="I7" s="105"/>
      <c r="J7" s="29"/>
      <c r="K7" s="31"/>
    </row>
    <row r="8" spans="1:70" s="1" customFormat="1" ht="15">
      <c r="B8" s="41"/>
      <c r="C8" s="42"/>
      <c r="D8" s="37" t="s">
        <v>101</v>
      </c>
      <c r="E8" s="42"/>
      <c r="F8" s="42"/>
      <c r="G8" s="42"/>
      <c r="H8" s="42"/>
      <c r="I8" s="106"/>
      <c r="J8" s="42"/>
      <c r="K8" s="45"/>
    </row>
    <row r="9" spans="1:70" s="1" customFormat="1" ht="36.950000000000003" customHeight="1">
      <c r="B9" s="41"/>
      <c r="C9" s="42"/>
      <c r="D9" s="42"/>
      <c r="E9" s="363" t="s">
        <v>1635</v>
      </c>
      <c r="F9" s="364"/>
      <c r="G9" s="364"/>
      <c r="H9" s="364"/>
      <c r="I9" s="106"/>
      <c r="J9" s="42"/>
      <c r="K9" s="45"/>
    </row>
    <row r="10" spans="1:70" s="1" customFormat="1">
      <c r="B10" s="41"/>
      <c r="C10" s="42"/>
      <c r="D10" s="42"/>
      <c r="E10" s="42"/>
      <c r="F10" s="42"/>
      <c r="G10" s="42"/>
      <c r="H10" s="42"/>
      <c r="I10" s="106"/>
      <c r="J10" s="42"/>
      <c r="K10" s="45"/>
    </row>
    <row r="11" spans="1:70" s="1" customFormat="1" ht="14.45" customHeight="1">
      <c r="B11" s="41"/>
      <c r="C11" s="42"/>
      <c r="D11" s="37" t="s">
        <v>21</v>
      </c>
      <c r="E11" s="42"/>
      <c r="F11" s="35" t="s">
        <v>5</v>
      </c>
      <c r="G11" s="42"/>
      <c r="H11" s="42"/>
      <c r="I11" s="107" t="s">
        <v>22</v>
      </c>
      <c r="J11" s="35" t="s">
        <v>5</v>
      </c>
      <c r="K11" s="45"/>
    </row>
    <row r="12" spans="1:70" s="1" customFormat="1" ht="14.45" customHeight="1">
      <c r="B12" s="41"/>
      <c r="C12" s="42"/>
      <c r="D12" s="37" t="s">
        <v>23</v>
      </c>
      <c r="E12" s="42"/>
      <c r="F12" s="35" t="s">
        <v>24</v>
      </c>
      <c r="G12" s="42"/>
      <c r="H12" s="42"/>
      <c r="I12" s="107" t="s">
        <v>25</v>
      </c>
      <c r="J12" s="108" t="str">
        <f>'Rekapitulace stavby'!AN8</f>
        <v>22. 11. 2017</v>
      </c>
      <c r="K12" s="45"/>
    </row>
    <row r="13" spans="1:70" s="1" customFormat="1" ht="10.9" customHeight="1">
      <c r="B13" s="41"/>
      <c r="C13" s="42"/>
      <c r="D13" s="42"/>
      <c r="E13" s="42"/>
      <c r="F13" s="42"/>
      <c r="G13" s="42"/>
      <c r="H13" s="42"/>
      <c r="I13" s="106"/>
      <c r="J13" s="42"/>
      <c r="K13" s="45"/>
    </row>
    <row r="14" spans="1:70" s="1" customFormat="1" ht="14.45" customHeight="1">
      <c r="B14" s="41"/>
      <c r="C14" s="42"/>
      <c r="D14" s="37" t="s">
        <v>27</v>
      </c>
      <c r="E14" s="42"/>
      <c r="F14" s="42"/>
      <c r="G14" s="42"/>
      <c r="H14" s="42"/>
      <c r="I14" s="107" t="s">
        <v>28</v>
      </c>
      <c r="J14" s="35" t="s">
        <v>5</v>
      </c>
      <c r="K14" s="45"/>
    </row>
    <row r="15" spans="1:70" s="1" customFormat="1" ht="18" customHeight="1">
      <c r="B15" s="41"/>
      <c r="C15" s="42"/>
      <c r="D15" s="42"/>
      <c r="E15" s="35" t="s">
        <v>29</v>
      </c>
      <c r="F15" s="42"/>
      <c r="G15" s="42"/>
      <c r="H15" s="42"/>
      <c r="I15" s="107" t="s">
        <v>30</v>
      </c>
      <c r="J15" s="35" t="s">
        <v>5</v>
      </c>
      <c r="K15" s="45"/>
    </row>
    <row r="16" spans="1:70" s="1" customFormat="1" ht="6.95" customHeight="1">
      <c r="B16" s="41"/>
      <c r="C16" s="42"/>
      <c r="D16" s="42"/>
      <c r="E16" s="42"/>
      <c r="F16" s="42"/>
      <c r="G16" s="42"/>
      <c r="H16" s="42"/>
      <c r="I16" s="106"/>
      <c r="J16" s="42"/>
      <c r="K16" s="45"/>
    </row>
    <row r="17" spans="2:11" s="1" customFormat="1" ht="14.45" customHeight="1">
      <c r="B17" s="41"/>
      <c r="C17" s="42"/>
      <c r="D17" s="37" t="s">
        <v>31</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30</v>
      </c>
      <c r="J18" s="35" t="str">
        <f>IF('Rekapitulace stavby'!AN14="Vyplň údaj","",IF('Rekapitulace stavby'!AN14="","",'Rekapitulace stavby'!AN14))</f>
        <v/>
      </c>
      <c r="K18" s="45"/>
    </row>
    <row r="19" spans="2:11" s="1" customFormat="1" ht="6.95" customHeight="1">
      <c r="B19" s="41"/>
      <c r="C19" s="42"/>
      <c r="D19" s="42"/>
      <c r="E19" s="42"/>
      <c r="F19" s="42"/>
      <c r="G19" s="42"/>
      <c r="H19" s="42"/>
      <c r="I19" s="106"/>
      <c r="J19" s="42"/>
      <c r="K19" s="45"/>
    </row>
    <row r="20" spans="2:11" s="1" customFormat="1" ht="14.45" customHeight="1">
      <c r="B20" s="41"/>
      <c r="C20" s="42"/>
      <c r="D20" s="37" t="s">
        <v>33</v>
      </c>
      <c r="E20" s="42"/>
      <c r="F20" s="42"/>
      <c r="G20" s="42"/>
      <c r="H20" s="42"/>
      <c r="I20" s="107" t="s">
        <v>28</v>
      </c>
      <c r="J20" s="35" t="s">
        <v>5</v>
      </c>
      <c r="K20" s="45"/>
    </row>
    <row r="21" spans="2:11" s="1" customFormat="1" ht="18" customHeight="1">
      <c r="B21" s="41"/>
      <c r="C21" s="42"/>
      <c r="D21" s="42"/>
      <c r="E21" s="35" t="s">
        <v>34</v>
      </c>
      <c r="F21" s="42"/>
      <c r="G21" s="42"/>
      <c r="H21" s="42"/>
      <c r="I21" s="107" t="s">
        <v>30</v>
      </c>
      <c r="J21" s="35" t="s">
        <v>5</v>
      </c>
      <c r="K21" s="45"/>
    </row>
    <row r="22" spans="2:11" s="1" customFormat="1" ht="6.95" customHeight="1">
      <c r="B22" s="41"/>
      <c r="C22" s="42"/>
      <c r="D22" s="42"/>
      <c r="E22" s="42"/>
      <c r="F22" s="42"/>
      <c r="G22" s="42"/>
      <c r="H22" s="42"/>
      <c r="I22" s="106"/>
      <c r="J22" s="42"/>
      <c r="K22" s="45"/>
    </row>
    <row r="23" spans="2:11" s="1" customFormat="1" ht="14.45" customHeight="1">
      <c r="B23" s="41"/>
      <c r="C23" s="42"/>
      <c r="D23" s="37" t="s">
        <v>36</v>
      </c>
      <c r="E23" s="42"/>
      <c r="F23" s="42"/>
      <c r="G23" s="42"/>
      <c r="H23" s="42"/>
      <c r="I23" s="106"/>
      <c r="J23" s="42"/>
      <c r="K23" s="45"/>
    </row>
    <row r="24" spans="2:11" s="6" customFormat="1" ht="16.5" customHeight="1">
      <c r="B24" s="109"/>
      <c r="C24" s="110"/>
      <c r="D24" s="110"/>
      <c r="E24" s="352" t="s">
        <v>5</v>
      </c>
      <c r="F24" s="352"/>
      <c r="G24" s="352"/>
      <c r="H24" s="352"/>
      <c r="I24" s="111"/>
      <c r="J24" s="110"/>
      <c r="K24" s="112"/>
    </row>
    <row r="25" spans="2:11" s="1" customFormat="1" ht="6.95" customHeight="1">
      <c r="B25" s="41"/>
      <c r="C25" s="42"/>
      <c r="D25" s="42"/>
      <c r="E25" s="42"/>
      <c r="F25" s="42"/>
      <c r="G25" s="42"/>
      <c r="H25" s="42"/>
      <c r="I25" s="106"/>
      <c r="J25" s="42"/>
      <c r="K25" s="45"/>
    </row>
    <row r="26" spans="2:11" s="1" customFormat="1" ht="6.95" customHeight="1">
      <c r="B26" s="41"/>
      <c r="C26" s="42"/>
      <c r="D26" s="68"/>
      <c r="E26" s="68"/>
      <c r="F26" s="68"/>
      <c r="G26" s="68"/>
      <c r="H26" s="68"/>
      <c r="I26" s="113"/>
      <c r="J26" s="68"/>
      <c r="K26" s="114"/>
    </row>
    <row r="27" spans="2:11" s="1" customFormat="1" ht="25.35" customHeight="1">
      <c r="B27" s="41"/>
      <c r="C27" s="42"/>
      <c r="D27" s="115" t="s">
        <v>38</v>
      </c>
      <c r="E27" s="42"/>
      <c r="F27" s="42"/>
      <c r="G27" s="42"/>
      <c r="H27" s="42"/>
      <c r="I27" s="106"/>
      <c r="J27" s="116">
        <f>ROUND(J79,2)</f>
        <v>0</v>
      </c>
      <c r="K27" s="45"/>
    </row>
    <row r="28" spans="2:11" s="1" customFormat="1" ht="6.95" customHeight="1">
      <c r="B28" s="41"/>
      <c r="C28" s="42"/>
      <c r="D28" s="68"/>
      <c r="E28" s="68"/>
      <c r="F28" s="68"/>
      <c r="G28" s="68"/>
      <c r="H28" s="68"/>
      <c r="I28" s="113"/>
      <c r="J28" s="68"/>
      <c r="K28" s="114"/>
    </row>
    <row r="29" spans="2:11" s="1" customFormat="1" ht="14.45" customHeight="1">
      <c r="B29" s="41"/>
      <c r="C29" s="42"/>
      <c r="D29" s="42"/>
      <c r="E29" s="42"/>
      <c r="F29" s="46" t="s">
        <v>40</v>
      </c>
      <c r="G29" s="42"/>
      <c r="H29" s="42"/>
      <c r="I29" s="117" t="s">
        <v>39</v>
      </c>
      <c r="J29" s="46" t="s">
        <v>41</v>
      </c>
      <c r="K29" s="45"/>
    </row>
    <row r="30" spans="2:11" s="1" customFormat="1" ht="14.45" customHeight="1">
      <c r="B30" s="41"/>
      <c r="C30" s="42"/>
      <c r="D30" s="49" t="s">
        <v>42</v>
      </c>
      <c r="E30" s="49" t="s">
        <v>43</v>
      </c>
      <c r="F30" s="118">
        <f>ROUND(SUM(BE79:BE98), 2)</f>
        <v>0</v>
      </c>
      <c r="G30" s="42"/>
      <c r="H30" s="42"/>
      <c r="I30" s="119">
        <v>0.21</v>
      </c>
      <c r="J30" s="118">
        <f>ROUND(ROUND((SUM(BE79:BE98)), 2)*I30, 2)</f>
        <v>0</v>
      </c>
      <c r="K30" s="45"/>
    </row>
    <row r="31" spans="2:11" s="1" customFormat="1" ht="14.45" customHeight="1">
      <c r="B31" s="41"/>
      <c r="C31" s="42"/>
      <c r="D31" s="42"/>
      <c r="E31" s="49" t="s">
        <v>44</v>
      </c>
      <c r="F31" s="118">
        <f>ROUND(SUM(BF79:BF98), 2)</f>
        <v>0</v>
      </c>
      <c r="G31" s="42"/>
      <c r="H31" s="42"/>
      <c r="I31" s="119">
        <v>0.15</v>
      </c>
      <c r="J31" s="118">
        <f>ROUND(ROUND((SUM(BF79:BF98)), 2)*I31, 2)</f>
        <v>0</v>
      </c>
      <c r="K31" s="45"/>
    </row>
    <row r="32" spans="2:11" s="1" customFormat="1" ht="14.45" hidden="1" customHeight="1">
      <c r="B32" s="41"/>
      <c r="C32" s="42"/>
      <c r="D32" s="42"/>
      <c r="E32" s="49" t="s">
        <v>45</v>
      </c>
      <c r="F32" s="118">
        <f>ROUND(SUM(BG79:BG98), 2)</f>
        <v>0</v>
      </c>
      <c r="G32" s="42"/>
      <c r="H32" s="42"/>
      <c r="I32" s="119">
        <v>0.21</v>
      </c>
      <c r="J32" s="118">
        <v>0</v>
      </c>
      <c r="K32" s="45"/>
    </row>
    <row r="33" spans="2:11" s="1" customFormat="1" ht="14.45" hidden="1" customHeight="1">
      <c r="B33" s="41"/>
      <c r="C33" s="42"/>
      <c r="D33" s="42"/>
      <c r="E33" s="49" t="s">
        <v>46</v>
      </c>
      <c r="F33" s="118">
        <f>ROUND(SUM(BH79:BH98), 2)</f>
        <v>0</v>
      </c>
      <c r="G33" s="42"/>
      <c r="H33" s="42"/>
      <c r="I33" s="119">
        <v>0.15</v>
      </c>
      <c r="J33" s="118">
        <v>0</v>
      </c>
      <c r="K33" s="45"/>
    </row>
    <row r="34" spans="2:11" s="1" customFormat="1" ht="14.45" hidden="1" customHeight="1">
      <c r="B34" s="41"/>
      <c r="C34" s="42"/>
      <c r="D34" s="42"/>
      <c r="E34" s="49" t="s">
        <v>47</v>
      </c>
      <c r="F34" s="118">
        <f>ROUND(SUM(BI79:BI98), 2)</f>
        <v>0</v>
      </c>
      <c r="G34" s="42"/>
      <c r="H34" s="42"/>
      <c r="I34" s="119">
        <v>0</v>
      </c>
      <c r="J34" s="118">
        <v>0</v>
      </c>
      <c r="K34" s="45"/>
    </row>
    <row r="35" spans="2:11" s="1" customFormat="1" ht="6.95" customHeight="1">
      <c r="B35" s="41"/>
      <c r="C35" s="42"/>
      <c r="D35" s="42"/>
      <c r="E35" s="42"/>
      <c r="F35" s="42"/>
      <c r="G35" s="42"/>
      <c r="H35" s="42"/>
      <c r="I35" s="106"/>
      <c r="J35" s="42"/>
      <c r="K35" s="45"/>
    </row>
    <row r="36" spans="2:11" s="1" customFormat="1" ht="25.35" customHeight="1">
      <c r="B36" s="41"/>
      <c r="C36" s="120"/>
      <c r="D36" s="121" t="s">
        <v>48</v>
      </c>
      <c r="E36" s="71"/>
      <c r="F36" s="71"/>
      <c r="G36" s="122" t="s">
        <v>49</v>
      </c>
      <c r="H36" s="123" t="s">
        <v>50</v>
      </c>
      <c r="I36" s="124"/>
      <c r="J36" s="125">
        <f>SUM(J27:J34)</f>
        <v>0</v>
      </c>
      <c r="K36" s="126"/>
    </row>
    <row r="37" spans="2:11" s="1" customFormat="1" ht="14.45" customHeight="1">
      <c r="B37" s="56"/>
      <c r="C37" s="57"/>
      <c r="D37" s="57"/>
      <c r="E37" s="57"/>
      <c r="F37" s="57"/>
      <c r="G37" s="57"/>
      <c r="H37" s="57"/>
      <c r="I37" s="127"/>
      <c r="J37" s="57"/>
      <c r="K37" s="58"/>
    </row>
    <row r="41" spans="2:11" s="1" customFormat="1" ht="6.95" customHeight="1">
      <c r="B41" s="59"/>
      <c r="C41" s="60"/>
      <c r="D41" s="60"/>
      <c r="E41" s="60"/>
      <c r="F41" s="60"/>
      <c r="G41" s="60"/>
      <c r="H41" s="60"/>
      <c r="I41" s="128"/>
      <c r="J41" s="60"/>
      <c r="K41" s="129"/>
    </row>
    <row r="42" spans="2:11" s="1" customFormat="1" ht="36.950000000000003" customHeight="1">
      <c r="B42" s="41"/>
      <c r="C42" s="30" t="s">
        <v>103</v>
      </c>
      <c r="D42" s="42"/>
      <c r="E42" s="42"/>
      <c r="F42" s="42"/>
      <c r="G42" s="42"/>
      <c r="H42" s="42"/>
      <c r="I42" s="106"/>
      <c r="J42" s="42"/>
      <c r="K42" s="45"/>
    </row>
    <row r="43" spans="2:11" s="1" customFormat="1" ht="6.95" customHeight="1">
      <c r="B43" s="41"/>
      <c r="C43" s="42"/>
      <c r="D43" s="42"/>
      <c r="E43" s="42"/>
      <c r="F43" s="42"/>
      <c r="G43" s="42"/>
      <c r="H43" s="42"/>
      <c r="I43" s="106"/>
      <c r="J43" s="42"/>
      <c r="K43" s="45"/>
    </row>
    <row r="44" spans="2:11" s="1" customFormat="1" ht="14.45" customHeight="1">
      <c r="B44" s="41"/>
      <c r="C44" s="37" t="s">
        <v>19</v>
      </c>
      <c r="D44" s="42"/>
      <c r="E44" s="42"/>
      <c r="F44" s="42"/>
      <c r="G44" s="42"/>
      <c r="H44" s="42"/>
      <c r="I44" s="106"/>
      <c r="J44" s="42"/>
      <c r="K44" s="45"/>
    </row>
    <row r="45" spans="2:11" s="1" customFormat="1" ht="16.5" customHeight="1">
      <c r="B45" s="41"/>
      <c r="C45" s="42"/>
      <c r="D45" s="42"/>
      <c r="E45" s="361" t="str">
        <f>E7</f>
        <v>Stavební úpravy spojené se změnou užívání haly, Hlušovice</v>
      </c>
      <c r="F45" s="362"/>
      <c r="G45" s="362"/>
      <c r="H45" s="362"/>
      <c r="I45" s="106"/>
      <c r="J45" s="42"/>
      <c r="K45" s="45"/>
    </row>
    <row r="46" spans="2:11" s="1" customFormat="1" ht="14.45" customHeight="1">
      <c r="B46" s="41"/>
      <c r="C46" s="37" t="s">
        <v>101</v>
      </c>
      <c r="D46" s="42"/>
      <c r="E46" s="42"/>
      <c r="F46" s="42"/>
      <c r="G46" s="42"/>
      <c r="H46" s="42"/>
      <c r="I46" s="106"/>
      <c r="J46" s="42"/>
      <c r="K46" s="45"/>
    </row>
    <row r="47" spans="2:11" s="1" customFormat="1" ht="17.25" customHeight="1">
      <c r="B47" s="41"/>
      <c r="C47" s="42"/>
      <c r="D47" s="42"/>
      <c r="E47" s="363" t="str">
        <f>E9</f>
        <v>10 - Vedlejší rozpočtové náklady</v>
      </c>
      <c r="F47" s="364"/>
      <c r="G47" s="364"/>
      <c r="H47" s="364"/>
      <c r="I47" s="106"/>
      <c r="J47" s="42"/>
      <c r="K47" s="45"/>
    </row>
    <row r="48" spans="2:11" s="1" customFormat="1" ht="6.95" customHeight="1">
      <c r="B48" s="41"/>
      <c r="C48" s="42"/>
      <c r="D48" s="42"/>
      <c r="E48" s="42"/>
      <c r="F48" s="42"/>
      <c r="G48" s="42"/>
      <c r="H48" s="42"/>
      <c r="I48" s="106"/>
      <c r="J48" s="42"/>
      <c r="K48" s="45"/>
    </row>
    <row r="49" spans="2:47" s="1" customFormat="1" ht="18" customHeight="1">
      <c r="B49" s="41"/>
      <c r="C49" s="37" t="s">
        <v>23</v>
      </c>
      <c r="D49" s="42"/>
      <c r="E49" s="42"/>
      <c r="F49" s="35" t="str">
        <f>F12</f>
        <v>Hlušovice</v>
      </c>
      <c r="G49" s="42"/>
      <c r="H49" s="42"/>
      <c r="I49" s="107" t="s">
        <v>25</v>
      </c>
      <c r="J49" s="108" t="str">
        <f>IF(J12="","",J12)</f>
        <v>22. 11. 2017</v>
      </c>
      <c r="K49" s="45"/>
    </row>
    <row r="50" spans="2:47" s="1" customFormat="1" ht="6.95" customHeight="1">
      <c r="B50" s="41"/>
      <c r="C50" s="42"/>
      <c r="D50" s="42"/>
      <c r="E50" s="42"/>
      <c r="F50" s="42"/>
      <c r="G50" s="42"/>
      <c r="H50" s="42"/>
      <c r="I50" s="106"/>
      <c r="J50" s="42"/>
      <c r="K50" s="45"/>
    </row>
    <row r="51" spans="2:47" s="1" customFormat="1" ht="15">
      <c r="B51" s="41"/>
      <c r="C51" s="37" t="s">
        <v>27</v>
      </c>
      <c r="D51" s="42"/>
      <c r="E51" s="42"/>
      <c r="F51" s="35" t="str">
        <f>E15</f>
        <v>LUX Interiér s.r.o.</v>
      </c>
      <c r="G51" s="42"/>
      <c r="H51" s="42"/>
      <c r="I51" s="107" t="s">
        <v>33</v>
      </c>
      <c r="J51" s="352" t="str">
        <f>E21</f>
        <v>Ing. Jakub Jindrák , Dis.</v>
      </c>
      <c r="K51" s="45"/>
    </row>
    <row r="52" spans="2:47" s="1" customFormat="1" ht="14.45" customHeight="1">
      <c r="B52" s="41"/>
      <c r="C52" s="37" t="s">
        <v>31</v>
      </c>
      <c r="D52" s="42"/>
      <c r="E52" s="42"/>
      <c r="F52" s="35" t="str">
        <f>IF(E18="","",E18)</f>
        <v/>
      </c>
      <c r="G52" s="42"/>
      <c r="H52" s="42"/>
      <c r="I52" s="106"/>
      <c r="J52" s="356"/>
      <c r="K52" s="45"/>
    </row>
    <row r="53" spans="2:47" s="1" customFormat="1" ht="10.35" customHeight="1">
      <c r="B53" s="41"/>
      <c r="C53" s="42"/>
      <c r="D53" s="42"/>
      <c r="E53" s="42"/>
      <c r="F53" s="42"/>
      <c r="G53" s="42"/>
      <c r="H53" s="42"/>
      <c r="I53" s="106"/>
      <c r="J53" s="42"/>
      <c r="K53" s="45"/>
    </row>
    <row r="54" spans="2:47" s="1" customFormat="1" ht="29.25" customHeight="1">
      <c r="B54" s="41"/>
      <c r="C54" s="130" t="s">
        <v>104</v>
      </c>
      <c r="D54" s="120"/>
      <c r="E54" s="120"/>
      <c r="F54" s="120"/>
      <c r="G54" s="120"/>
      <c r="H54" s="120"/>
      <c r="I54" s="131"/>
      <c r="J54" s="132" t="s">
        <v>105</v>
      </c>
      <c r="K54" s="133"/>
    </row>
    <row r="55" spans="2:47" s="1" customFormat="1" ht="10.35" customHeight="1">
      <c r="B55" s="41"/>
      <c r="C55" s="42"/>
      <c r="D55" s="42"/>
      <c r="E55" s="42"/>
      <c r="F55" s="42"/>
      <c r="G55" s="42"/>
      <c r="H55" s="42"/>
      <c r="I55" s="106"/>
      <c r="J55" s="42"/>
      <c r="K55" s="45"/>
    </row>
    <row r="56" spans="2:47" s="1" customFormat="1" ht="29.25" customHeight="1">
      <c r="B56" s="41"/>
      <c r="C56" s="134" t="s">
        <v>106</v>
      </c>
      <c r="D56" s="42"/>
      <c r="E56" s="42"/>
      <c r="F56" s="42"/>
      <c r="G56" s="42"/>
      <c r="H56" s="42"/>
      <c r="I56" s="106"/>
      <c r="J56" s="116">
        <f>J79</f>
        <v>0</v>
      </c>
      <c r="K56" s="45"/>
      <c r="AU56" s="24" t="s">
        <v>107</v>
      </c>
    </row>
    <row r="57" spans="2:47" s="7" customFormat="1" ht="24.95" customHeight="1">
      <c r="B57" s="135"/>
      <c r="C57" s="136"/>
      <c r="D57" s="137" t="s">
        <v>1636</v>
      </c>
      <c r="E57" s="138"/>
      <c r="F57" s="138"/>
      <c r="G57" s="138"/>
      <c r="H57" s="138"/>
      <c r="I57" s="139"/>
      <c r="J57" s="140">
        <f>J80</f>
        <v>0</v>
      </c>
      <c r="K57" s="141"/>
    </row>
    <row r="58" spans="2:47" s="7" customFormat="1" ht="24.95" customHeight="1">
      <c r="B58" s="135"/>
      <c r="C58" s="136"/>
      <c r="D58" s="137" t="s">
        <v>1637</v>
      </c>
      <c r="E58" s="138"/>
      <c r="F58" s="138"/>
      <c r="G58" s="138"/>
      <c r="H58" s="138"/>
      <c r="I58" s="139"/>
      <c r="J58" s="140">
        <f>J83</f>
        <v>0</v>
      </c>
      <c r="K58" s="141"/>
    </row>
    <row r="59" spans="2:47" s="7" customFormat="1" ht="24.95" customHeight="1">
      <c r="B59" s="135"/>
      <c r="C59" s="136"/>
      <c r="D59" s="137" t="s">
        <v>1638</v>
      </c>
      <c r="E59" s="138"/>
      <c r="F59" s="138"/>
      <c r="G59" s="138"/>
      <c r="H59" s="138"/>
      <c r="I59" s="139"/>
      <c r="J59" s="140">
        <f>J88</f>
        <v>0</v>
      </c>
      <c r="K59" s="141"/>
    </row>
    <row r="60" spans="2:47" s="1" customFormat="1" ht="21.75" customHeight="1">
      <c r="B60" s="41"/>
      <c r="C60" s="42"/>
      <c r="D60" s="42"/>
      <c r="E60" s="42"/>
      <c r="F60" s="42"/>
      <c r="G60" s="42"/>
      <c r="H60" s="42"/>
      <c r="I60" s="106"/>
      <c r="J60" s="42"/>
      <c r="K60" s="45"/>
    </row>
    <row r="61" spans="2:47" s="1" customFormat="1" ht="6.95" customHeight="1">
      <c r="B61" s="56"/>
      <c r="C61" s="57"/>
      <c r="D61" s="57"/>
      <c r="E61" s="57"/>
      <c r="F61" s="57"/>
      <c r="G61" s="57"/>
      <c r="H61" s="57"/>
      <c r="I61" s="127"/>
      <c r="J61" s="57"/>
      <c r="K61" s="58"/>
    </row>
    <row r="65" spans="2:63" s="1" customFormat="1" ht="6.95" customHeight="1">
      <c r="B65" s="59"/>
      <c r="C65" s="60"/>
      <c r="D65" s="60"/>
      <c r="E65" s="60"/>
      <c r="F65" s="60"/>
      <c r="G65" s="60"/>
      <c r="H65" s="60"/>
      <c r="I65" s="128"/>
      <c r="J65" s="60"/>
      <c r="K65" s="60"/>
      <c r="L65" s="41"/>
    </row>
    <row r="66" spans="2:63" s="1" customFormat="1" ht="36.950000000000003" customHeight="1">
      <c r="B66" s="41"/>
      <c r="C66" s="61" t="s">
        <v>128</v>
      </c>
      <c r="L66" s="41"/>
    </row>
    <row r="67" spans="2:63" s="1" customFormat="1" ht="6.95" customHeight="1">
      <c r="B67" s="41"/>
      <c r="L67" s="41"/>
    </row>
    <row r="68" spans="2:63" s="1" customFormat="1" ht="14.45" customHeight="1">
      <c r="B68" s="41"/>
      <c r="C68" s="63" t="s">
        <v>19</v>
      </c>
      <c r="L68" s="41"/>
    </row>
    <row r="69" spans="2:63" s="1" customFormat="1" ht="16.5" customHeight="1">
      <c r="B69" s="41"/>
      <c r="E69" s="357" t="str">
        <f>E7</f>
        <v>Stavební úpravy spojené se změnou užívání haly, Hlušovice</v>
      </c>
      <c r="F69" s="358"/>
      <c r="G69" s="358"/>
      <c r="H69" s="358"/>
      <c r="L69" s="41"/>
    </row>
    <row r="70" spans="2:63" s="1" customFormat="1" ht="14.45" customHeight="1">
      <c r="B70" s="41"/>
      <c r="C70" s="63" t="s">
        <v>101</v>
      </c>
      <c r="L70" s="41"/>
    </row>
    <row r="71" spans="2:63" s="1" customFormat="1" ht="17.25" customHeight="1">
      <c r="B71" s="41"/>
      <c r="E71" s="326" t="str">
        <f>E9</f>
        <v>10 - Vedlejší rozpočtové náklady</v>
      </c>
      <c r="F71" s="359"/>
      <c r="G71" s="359"/>
      <c r="H71" s="359"/>
      <c r="L71" s="41"/>
    </row>
    <row r="72" spans="2:63" s="1" customFormat="1" ht="6.95" customHeight="1">
      <c r="B72" s="41"/>
      <c r="L72" s="41"/>
    </row>
    <row r="73" spans="2:63" s="1" customFormat="1" ht="18" customHeight="1">
      <c r="B73" s="41"/>
      <c r="C73" s="63" t="s">
        <v>23</v>
      </c>
      <c r="F73" s="149" t="str">
        <f>F12</f>
        <v>Hlušovice</v>
      </c>
      <c r="I73" s="150" t="s">
        <v>25</v>
      </c>
      <c r="J73" s="67" t="str">
        <f>IF(J12="","",J12)</f>
        <v>22. 11. 2017</v>
      </c>
      <c r="L73" s="41"/>
    </row>
    <row r="74" spans="2:63" s="1" customFormat="1" ht="6.95" customHeight="1">
      <c r="B74" s="41"/>
      <c r="L74" s="41"/>
    </row>
    <row r="75" spans="2:63" s="1" customFormat="1" ht="15">
      <c r="B75" s="41"/>
      <c r="C75" s="63" t="s">
        <v>27</v>
      </c>
      <c r="F75" s="149" t="str">
        <f>E15</f>
        <v>LUX Interiér s.r.o.</v>
      </c>
      <c r="I75" s="150" t="s">
        <v>33</v>
      </c>
      <c r="J75" s="149" t="str">
        <f>E21</f>
        <v>Ing. Jakub Jindrák , Dis.</v>
      </c>
      <c r="L75" s="41"/>
    </row>
    <row r="76" spans="2:63" s="1" customFormat="1" ht="14.45" customHeight="1">
      <c r="B76" s="41"/>
      <c r="C76" s="63" t="s">
        <v>31</v>
      </c>
      <c r="F76" s="149" t="str">
        <f>IF(E18="","",E18)</f>
        <v/>
      </c>
      <c r="L76" s="41"/>
    </row>
    <row r="77" spans="2:63" s="1" customFormat="1" ht="10.35" customHeight="1">
      <c r="B77" s="41"/>
      <c r="L77" s="41"/>
    </row>
    <row r="78" spans="2:63" s="9" customFormat="1" ht="29.25" customHeight="1">
      <c r="B78" s="151"/>
      <c r="C78" s="152" t="s">
        <v>129</v>
      </c>
      <c r="D78" s="153" t="s">
        <v>57</v>
      </c>
      <c r="E78" s="153" t="s">
        <v>53</v>
      </c>
      <c r="F78" s="153" t="s">
        <v>130</v>
      </c>
      <c r="G78" s="153" t="s">
        <v>131</v>
      </c>
      <c r="H78" s="153" t="s">
        <v>132</v>
      </c>
      <c r="I78" s="154" t="s">
        <v>133</v>
      </c>
      <c r="J78" s="153" t="s">
        <v>105</v>
      </c>
      <c r="K78" s="155" t="s">
        <v>134</v>
      </c>
      <c r="L78" s="151"/>
      <c r="M78" s="73" t="s">
        <v>135</v>
      </c>
      <c r="N78" s="74" t="s">
        <v>42</v>
      </c>
      <c r="O78" s="74" t="s">
        <v>136</v>
      </c>
      <c r="P78" s="74" t="s">
        <v>137</v>
      </c>
      <c r="Q78" s="74" t="s">
        <v>138</v>
      </c>
      <c r="R78" s="74" t="s">
        <v>139</v>
      </c>
      <c r="S78" s="74" t="s">
        <v>140</v>
      </c>
      <c r="T78" s="75" t="s">
        <v>141</v>
      </c>
    </row>
    <row r="79" spans="2:63" s="1" customFormat="1" ht="29.25" customHeight="1">
      <c r="B79" s="41"/>
      <c r="C79" s="77" t="s">
        <v>106</v>
      </c>
      <c r="J79" s="156">
        <f>BK79</f>
        <v>0</v>
      </c>
      <c r="L79" s="41"/>
      <c r="M79" s="76"/>
      <c r="N79" s="68"/>
      <c r="O79" s="68"/>
      <c r="P79" s="157">
        <f>P80+P83+P88</f>
        <v>0</v>
      </c>
      <c r="Q79" s="68"/>
      <c r="R79" s="157">
        <f>R80+R83+R88</f>
        <v>0</v>
      </c>
      <c r="S79" s="68"/>
      <c r="T79" s="158">
        <f>T80+T83+T88</f>
        <v>0</v>
      </c>
      <c r="AT79" s="24" t="s">
        <v>71</v>
      </c>
      <c r="AU79" s="24" t="s">
        <v>107</v>
      </c>
      <c r="BK79" s="159">
        <f>BK80+BK83+BK88</f>
        <v>0</v>
      </c>
    </row>
    <row r="80" spans="2:63" s="10" customFormat="1" ht="37.35" customHeight="1">
      <c r="B80" s="160"/>
      <c r="D80" s="161" t="s">
        <v>71</v>
      </c>
      <c r="E80" s="162" t="s">
        <v>1639</v>
      </c>
      <c r="F80" s="162" t="s">
        <v>1640</v>
      </c>
      <c r="I80" s="163"/>
      <c r="J80" s="164">
        <f>BK80</f>
        <v>0</v>
      </c>
      <c r="L80" s="160"/>
      <c r="M80" s="165"/>
      <c r="N80" s="166"/>
      <c r="O80" s="166"/>
      <c r="P80" s="167">
        <f>SUM(P81:P82)</f>
        <v>0</v>
      </c>
      <c r="Q80" s="166"/>
      <c r="R80" s="167">
        <f>SUM(R81:R82)</f>
        <v>0</v>
      </c>
      <c r="S80" s="166"/>
      <c r="T80" s="168">
        <f>SUM(T81:T82)</f>
        <v>0</v>
      </c>
      <c r="AR80" s="161" t="s">
        <v>152</v>
      </c>
      <c r="AT80" s="169" t="s">
        <v>71</v>
      </c>
      <c r="AU80" s="169" t="s">
        <v>72</v>
      </c>
      <c r="AY80" s="161" t="s">
        <v>144</v>
      </c>
      <c r="BK80" s="170">
        <f>SUM(BK81:BK82)</f>
        <v>0</v>
      </c>
    </row>
    <row r="81" spans="2:65" s="1" customFormat="1" ht="16.5" customHeight="1">
      <c r="B81" s="173"/>
      <c r="C81" s="174" t="s">
        <v>80</v>
      </c>
      <c r="D81" s="174" t="s">
        <v>147</v>
      </c>
      <c r="E81" s="175" t="s">
        <v>1641</v>
      </c>
      <c r="F81" s="176" t="s">
        <v>1642</v>
      </c>
      <c r="G81" s="177" t="s">
        <v>1408</v>
      </c>
      <c r="H81" s="178">
        <v>1</v>
      </c>
      <c r="I81" s="179"/>
      <c r="J81" s="180">
        <f>ROUND(I81*H81,2)</f>
        <v>0</v>
      </c>
      <c r="K81" s="176" t="s">
        <v>5</v>
      </c>
      <c r="L81" s="41"/>
      <c r="M81" s="181" t="s">
        <v>5</v>
      </c>
      <c r="N81" s="182" t="s">
        <v>43</v>
      </c>
      <c r="O81" s="42"/>
      <c r="P81" s="183">
        <f>O81*H81</f>
        <v>0</v>
      </c>
      <c r="Q81" s="183">
        <v>0</v>
      </c>
      <c r="R81" s="183">
        <f>Q81*H81</f>
        <v>0</v>
      </c>
      <c r="S81" s="183">
        <v>0</v>
      </c>
      <c r="T81" s="184">
        <f>S81*H81</f>
        <v>0</v>
      </c>
      <c r="AR81" s="24" t="s">
        <v>1643</v>
      </c>
      <c r="AT81" s="24" t="s">
        <v>147</v>
      </c>
      <c r="AU81" s="24" t="s">
        <v>80</v>
      </c>
      <c r="AY81" s="24" t="s">
        <v>144</v>
      </c>
      <c r="BE81" s="185">
        <f>IF(N81="základní",J81,0)</f>
        <v>0</v>
      </c>
      <c r="BF81" s="185">
        <f>IF(N81="snížená",J81,0)</f>
        <v>0</v>
      </c>
      <c r="BG81" s="185">
        <f>IF(N81="zákl. přenesená",J81,0)</f>
        <v>0</v>
      </c>
      <c r="BH81" s="185">
        <f>IF(N81="sníž. přenesená",J81,0)</f>
        <v>0</v>
      </c>
      <c r="BI81" s="185">
        <f>IF(N81="nulová",J81,0)</f>
        <v>0</v>
      </c>
      <c r="BJ81" s="24" t="s">
        <v>80</v>
      </c>
      <c r="BK81" s="185">
        <f>ROUND(I81*H81,2)</f>
        <v>0</v>
      </c>
      <c r="BL81" s="24" t="s">
        <v>1643</v>
      </c>
      <c r="BM81" s="24" t="s">
        <v>1644</v>
      </c>
    </row>
    <row r="82" spans="2:65" s="1" customFormat="1" ht="40.5">
      <c r="B82" s="41"/>
      <c r="D82" s="186" t="s">
        <v>286</v>
      </c>
      <c r="F82" s="187" t="s">
        <v>1645</v>
      </c>
      <c r="I82" s="188"/>
      <c r="L82" s="41"/>
      <c r="M82" s="189"/>
      <c r="N82" s="42"/>
      <c r="O82" s="42"/>
      <c r="P82" s="42"/>
      <c r="Q82" s="42"/>
      <c r="R82" s="42"/>
      <c r="S82" s="42"/>
      <c r="T82" s="70"/>
      <c r="AT82" s="24" t="s">
        <v>286</v>
      </c>
      <c r="AU82" s="24" t="s">
        <v>80</v>
      </c>
    </row>
    <row r="83" spans="2:65" s="10" customFormat="1" ht="37.35" customHeight="1">
      <c r="B83" s="160"/>
      <c r="D83" s="161" t="s">
        <v>71</v>
      </c>
      <c r="E83" s="162" t="s">
        <v>1026</v>
      </c>
      <c r="F83" s="162" t="s">
        <v>1646</v>
      </c>
      <c r="I83" s="163"/>
      <c r="J83" s="164">
        <f>BK83</f>
        <v>0</v>
      </c>
      <c r="L83" s="160"/>
      <c r="M83" s="165"/>
      <c r="N83" s="166"/>
      <c r="O83" s="166"/>
      <c r="P83" s="167">
        <f>SUM(P84:P87)</f>
        <v>0</v>
      </c>
      <c r="Q83" s="166"/>
      <c r="R83" s="167">
        <f>SUM(R84:R87)</f>
        <v>0</v>
      </c>
      <c r="S83" s="166"/>
      <c r="T83" s="168">
        <f>SUM(T84:T87)</f>
        <v>0</v>
      </c>
      <c r="AR83" s="161" t="s">
        <v>152</v>
      </c>
      <c r="AT83" s="169" t="s">
        <v>71</v>
      </c>
      <c r="AU83" s="169" t="s">
        <v>72</v>
      </c>
      <c r="AY83" s="161" t="s">
        <v>144</v>
      </c>
      <c r="BK83" s="170">
        <f>SUM(BK84:BK87)</f>
        <v>0</v>
      </c>
    </row>
    <row r="84" spans="2:65" s="1" customFormat="1" ht="16.5" customHeight="1">
      <c r="B84" s="173"/>
      <c r="C84" s="174" t="s">
        <v>82</v>
      </c>
      <c r="D84" s="174" t="s">
        <v>147</v>
      </c>
      <c r="E84" s="175" t="s">
        <v>1647</v>
      </c>
      <c r="F84" s="176" t="s">
        <v>1648</v>
      </c>
      <c r="G84" s="177" t="s">
        <v>1408</v>
      </c>
      <c r="H84" s="178">
        <v>1</v>
      </c>
      <c r="I84" s="179"/>
      <c r="J84" s="180">
        <f>ROUND(I84*H84,2)</f>
        <v>0</v>
      </c>
      <c r="K84" s="176" t="s">
        <v>5</v>
      </c>
      <c r="L84" s="41"/>
      <c r="M84" s="181" t="s">
        <v>5</v>
      </c>
      <c r="N84" s="182" t="s">
        <v>43</v>
      </c>
      <c r="O84" s="42"/>
      <c r="P84" s="183">
        <f>O84*H84</f>
        <v>0</v>
      </c>
      <c r="Q84" s="183">
        <v>0</v>
      </c>
      <c r="R84" s="183">
        <f>Q84*H84</f>
        <v>0</v>
      </c>
      <c r="S84" s="183">
        <v>0</v>
      </c>
      <c r="T84" s="184">
        <f>S84*H84</f>
        <v>0</v>
      </c>
      <c r="AR84" s="24" t="s">
        <v>1643</v>
      </c>
      <c r="AT84" s="24" t="s">
        <v>147</v>
      </c>
      <c r="AU84" s="24" t="s">
        <v>80</v>
      </c>
      <c r="AY84" s="24" t="s">
        <v>144</v>
      </c>
      <c r="BE84" s="185">
        <f>IF(N84="základní",J84,0)</f>
        <v>0</v>
      </c>
      <c r="BF84" s="185">
        <f>IF(N84="snížená",J84,0)</f>
        <v>0</v>
      </c>
      <c r="BG84" s="185">
        <f>IF(N84="zákl. přenesená",J84,0)</f>
        <v>0</v>
      </c>
      <c r="BH84" s="185">
        <f>IF(N84="sníž. přenesená",J84,0)</f>
        <v>0</v>
      </c>
      <c r="BI84" s="185">
        <f>IF(N84="nulová",J84,0)</f>
        <v>0</v>
      </c>
      <c r="BJ84" s="24" t="s">
        <v>80</v>
      </c>
      <c r="BK84" s="185">
        <f>ROUND(I84*H84,2)</f>
        <v>0</v>
      </c>
      <c r="BL84" s="24" t="s">
        <v>1643</v>
      </c>
      <c r="BM84" s="24" t="s">
        <v>1649</v>
      </c>
    </row>
    <row r="85" spans="2:65" s="1" customFormat="1" ht="40.5">
      <c r="B85" s="41"/>
      <c r="D85" s="186" t="s">
        <v>286</v>
      </c>
      <c r="F85" s="187" t="s">
        <v>1650</v>
      </c>
      <c r="I85" s="188"/>
      <c r="L85" s="41"/>
      <c r="M85" s="189"/>
      <c r="N85" s="42"/>
      <c r="O85" s="42"/>
      <c r="P85" s="42"/>
      <c r="Q85" s="42"/>
      <c r="R85" s="42"/>
      <c r="S85" s="42"/>
      <c r="T85" s="70"/>
      <c r="AT85" s="24" t="s">
        <v>286</v>
      </c>
      <c r="AU85" s="24" t="s">
        <v>80</v>
      </c>
    </row>
    <row r="86" spans="2:65" s="1" customFormat="1" ht="16.5" customHeight="1">
      <c r="B86" s="173"/>
      <c r="C86" s="174" t="s">
        <v>145</v>
      </c>
      <c r="D86" s="174" t="s">
        <v>147</v>
      </c>
      <c r="E86" s="175" t="s">
        <v>1651</v>
      </c>
      <c r="F86" s="176" t="s">
        <v>1652</v>
      </c>
      <c r="G86" s="177" t="s">
        <v>1408</v>
      </c>
      <c r="H86" s="178">
        <v>1</v>
      </c>
      <c r="I86" s="179"/>
      <c r="J86" s="180">
        <f>ROUND(I86*H86,2)</f>
        <v>0</v>
      </c>
      <c r="K86" s="176" t="s">
        <v>5</v>
      </c>
      <c r="L86" s="41"/>
      <c r="M86" s="181" t="s">
        <v>5</v>
      </c>
      <c r="N86" s="182" t="s">
        <v>43</v>
      </c>
      <c r="O86" s="42"/>
      <c r="P86" s="183">
        <f>O86*H86</f>
        <v>0</v>
      </c>
      <c r="Q86" s="183">
        <v>0</v>
      </c>
      <c r="R86" s="183">
        <f>Q86*H86</f>
        <v>0</v>
      </c>
      <c r="S86" s="183">
        <v>0</v>
      </c>
      <c r="T86" s="184">
        <f>S86*H86</f>
        <v>0</v>
      </c>
      <c r="AR86" s="24" t="s">
        <v>1643</v>
      </c>
      <c r="AT86" s="24" t="s">
        <v>147</v>
      </c>
      <c r="AU86" s="24" t="s">
        <v>80</v>
      </c>
      <c r="AY86" s="24" t="s">
        <v>144</v>
      </c>
      <c r="BE86" s="185">
        <f>IF(N86="základní",J86,0)</f>
        <v>0</v>
      </c>
      <c r="BF86" s="185">
        <f>IF(N86="snížená",J86,0)</f>
        <v>0</v>
      </c>
      <c r="BG86" s="185">
        <f>IF(N86="zákl. přenesená",J86,0)</f>
        <v>0</v>
      </c>
      <c r="BH86" s="185">
        <f>IF(N86="sníž. přenesená",J86,0)</f>
        <v>0</v>
      </c>
      <c r="BI86" s="185">
        <f>IF(N86="nulová",J86,0)</f>
        <v>0</v>
      </c>
      <c r="BJ86" s="24" t="s">
        <v>80</v>
      </c>
      <c r="BK86" s="185">
        <f>ROUND(I86*H86,2)</f>
        <v>0</v>
      </c>
      <c r="BL86" s="24" t="s">
        <v>1643</v>
      </c>
      <c r="BM86" s="24" t="s">
        <v>1653</v>
      </c>
    </row>
    <row r="87" spans="2:65" s="1" customFormat="1" ht="40.5">
      <c r="B87" s="41"/>
      <c r="D87" s="186" t="s">
        <v>286</v>
      </c>
      <c r="F87" s="187" t="s">
        <v>1654</v>
      </c>
      <c r="I87" s="188"/>
      <c r="L87" s="41"/>
      <c r="M87" s="189"/>
      <c r="N87" s="42"/>
      <c r="O87" s="42"/>
      <c r="P87" s="42"/>
      <c r="Q87" s="42"/>
      <c r="R87" s="42"/>
      <c r="S87" s="42"/>
      <c r="T87" s="70"/>
      <c r="AT87" s="24" t="s">
        <v>286</v>
      </c>
      <c r="AU87" s="24" t="s">
        <v>80</v>
      </c>
    </row>
    <row r="88" spans="2:65" s="10" customFormat="1" ht="37.35" customHeight="1">
      <c r="B88" s="160"/>
      <c r="D88" s="161" t="s">
        <v>71</v>
      </c>
      <c r="E88" s="162" t="s">
        <v>72</v>
      </c>
      <c r="F88" s="162" t="s">
        <v>93</v>
      </c>
      <c r="I88" s="163"/>
      <c r="J88" s="164">
        <f>BK88</f>
        <v>0</v>
      </c>
      <c r="L88" s="160"/>
      <c r="M88" s="165"/>
      <c r="N88" s="166"/>
      <c r="O88" s="166"/>
      <c r="P88" s="167">
        <f>SUM(P89:P98)</f>
        <v>0</v>
      </c>
      <c r="Q88" s="166"/>
      <c r="R88" s="167">
        <f>SUM(R89:R98)</f>
        <v>0</v>
      </c>
      <c r="S88" s="166"/>
      <c r="T88" s="168">
        <f>SUM(T89:T98)</f>
        <v>0</v>
      </c>
      <c r="AR88" s="161" t="s">
        <v>175</v>
      </c>
      <c r="AT88" s="169" t="s">
        <v>71</v>
      </c>
      <c r="AU88" s="169" t="s">
        <v>72</v>
      </c>
      <c r="AY88" s="161" t="s">
        <v>144</v>
      </c>
      <c r="BK88" s="170">
        <f>SUM(BK89:BK98)</f>
        <v>0</v>
      </c>
    </row>
    <row r="89" spans="2:65" s="1" customFormat="1" ht="16.5" customHeight="1">
      <c r="B89" s="173"/>
      <c r="C89" s="174" t="s">
        <v>152</v>
      </c>
      <c r="D89" s="174" t="s">
        <v>147</v>
      </c>
      <c r="E89" s="175" t="s">
        <v>1655</v>
      </c>
      <c r="F89" s="176" t="s">
        <v>1656</v>
      </c>
      <c r="G89" s="177" t="s">
        <v>1408</v>
      </c>
      <c r="H89" s="178">
        <v>1</v>
      </c>
      <c r="I89" s="179"/>
      <c r="J89" s="180">
        <f>ROUND(I89*H89,2)</f>
        <v>0</v>
      </c>
      <c r="K89" s="176" t="s">
        <v>5</v>
      </c>
      <c r="L89" s="41"/>
      <c r="M89" s="181" t="s">
        <v>5</v>
      </c>
      <c r="N89" s="182" t="s">
        <v>43</v>
      </c>
      <c r="O89" s="42"/>
      <c r="P89" s="183">
        <f>O89*H89</f>
        <v>0</v>
      </c>
      <c r="Q89" s="183">
        <v>0</v>
      </c>
      <c r="R89" s="183">
        <f>Q89*H89</f>
        <v>0</v>
      </c>
      <c r="S89" s="183">
        <v>0</v>
      </c>
      <c r="T89" s="184">
        <f>S89*H89</f>
        <v>0</v>
      </c>
      <c r="AR89" s="24" t="s">
        <v>1643</v>
      </c>
      <c r="AT89" s="24" t="s">
        <v>147</v>
      </c>
      <c r="AU89" s="24" t="s">
        <v>80</v>
      </c>
      <c r="AY89" s="24" t="s">
        <v>144</v>
      </c>
      <c r="BE89" s="185">
        <f>IF(N89="základní",J89,0)</f>
        <v>0</v>
      </c>
      <c r="BF89" s="185">
        <f>IF(N89="snížená",J89,0)</f>
        <v>0</v>
      </c>
      <c r="BG89" s="185">
        <f>IF(N89="zákl. přenesená",J89,0)</f>
        <v>0</v>
      </c>
      <c r="BH89" s="185">
        <f>IF(N89="sníž. přenesená",J89,0)</f>
        <v>0</v>
      </c>
      <c r="BI89" s="185">
        <f>IF(N89="nulová",J89,0)</f>
        <v>0</v>
      </c>
      <c r="BJ89" s="24" t="s">
        <v>80</v>
      </c>
      <c r="BK89" s="185">
        <f>ROUND(I89*H89,2)</f>
        <v>0</v>
      </c>
      <c r="BL89" s="24" t="s">
        <v>1643</v>
      </c>
      <c r="BM89" s="24" t="s">
        <v>1657</v>
      </c>
    </row>
    <row r="90" spans="2:65" s="1" customFormat="1" ht="54">
      <c r="B90" s="41"/>
      <c r="D90" s="186" t="s">
        <v>286</v>
      </c>
      <c r="F90" s="187" t="s">
        <v>1658</v>
      </c>
      <c r="I90" s="188"/>
      <c r="L90" s="41"/>
      <c r="M90" s="189"/>
      <c r="N90" s="42"/>
      <c r="O90" s="42"/>
      <c r="P90" s="42"/>
      <c r="Q90" s="42"/>
      <c r="R90" s="42"/>
      <c r="S90" s="42"/>
      <c r="T90" s="70"/>
      <c r="AT90" s="24" t="s">
        <v>286</v>
      </c>
      <c r="AU90" s="24" t="s">
        <v>80</v>
      </c>
    </row>
    <row r="91" spans="2:65" s="1" customFormat="1" ht="16.5" customHeight="1">
      <c r="B91" s="173"/>
      <c r="C91" s="174" t="s">
        <v>175</v>
      </c>
      <c r="D91" s="174" t="s">
        <v>147</v>
      </c>
      <c r="E91" s="175" t="s">
        <v>1659</v>
      </c>
      <c r="F91" s="176" t="s">
        <v>1660</v>
      </c>
      <c r="G91" s="177" t="s">
        <v>1408</v>
      </c>
      <c r="H91" s="178">
        <v>1</v>
      </c>
      <c r="I91" s="179"/>
      <c r="J91" s="180">
        <f>ROUND(I91*H91,2)</f>
        <v>0</v>
      </c>
      <c r="K91" s="176" t="s">
        <v>5</v>
      </c>
      <c r="L91" s="41"/>
      <c r="M91" s="181" t="s">
        <v>5</v>
      </c>
      <c r="N91" s="182" t="s">
        <v>43</v>
      </c>
      <c r="O91" s="42"/>
      <c r="P91" s="183">
        <f>O91*H91</f>
        <v>0</v>
      </c>
      <c r="Q91" s="183">
        <v>0</v>
      </c>
      <c r="R91" s="183">
        <f>Q91*H91</f>
        <v>0</v>
      </c>
      <c r="S91" s="183">
        <v>0</v>
      </c>
      <c r="T91" s="184">
        <f>S91*H91</f>
        <v>0</v>
      </c>
      <c r="AR91" s="24" t="s">
        <v>1643</v>
      </c>
      <c r="AT91" s="24" t="s">
        <v>147</v>
      </c>
      <c r="AU91" s="24" t="s">
        <v>80</v>
      </c>
      <c r="AY91" s="24" t="s">
        <v>144</v>
      </c>
      <c r="BE91" s="185">
        <f>IF(N91="základní",J91,0)</f>
        <v>0</v>
      </c>
      <c r="BF91" s="185">
        <f>IF(N91="snížená",J91,0)</f>
        <v>0</v>
      </c>
      <c r="BG91" s="185">
        <f>IF(N91="zákl. přenesená",J91,0)</f>
        <v>0</v>
      </c>
      <c r="BH91" s="185">
        <f>IF(N91="sníž. přenesená",J91,0)</f>
        <v>0</v>
      </c>
      <c r="BI91" s="185">
        <f>IF(N91="nulová",J91,0)</f>
        <v>0</v>
      </c>
      <c r="BJ91" s="24" t="s">
        <v>80</v>
      </c>
      <c r="BK91" s="185">
        <f>ROUND(I91*H91,2)</f>
        <v>0</v>
      </c>
      <c r="BL91" s="24" t="s">
        <v>1643</v>
      </c>
      <c r="BM91" s="24" t="s">
        <v>1661</v>
      </c>
    </row>
    <row r="92" spans="2:65" s="1" customFormat="1" ht="40.5">
      <c r="B92" s="41"/>
      <c r="D92" s="186" t="s">
        <v>286</v>
      </c>
      <c r="F92" s="187" t="s">
        <v>1662</v>
      </c>
      <c r="I92" s="188"/>
      <c r="L92" s="41"/>
      <c r="M92" s="189"/>
      <c r="N92" s="42"/>
      <c r="O92" s="42"/>
      <c r="P92" s="42"/>
      <c r="Q92" s="42"/>
      <c r="R92" s="42"/>
      <c r="S92" s="42"/>
      <c r="T92" s="70"/>
      <c r="AT92" s="24" t="s">
        <v>286</v>
      </c>
      <c r="AU92" s="24" t="s">
        <v>80</v>
      </c>
    </row>
    <row r="93" spans="2:65" s="1" customFormat="1" ht="16.5" customHeight="1">
      <c r="B93" s="173"/>
      <c r="C93" s="174" t="s">
        <v>181</v>
      </c>
      <c r="D93" s="174" t="s">
        <v>147</v>
      </c>
      <c r="E93" s="175" t="s">
        <v>1663</v>
      </c>
      <c r="F93" s="176" t="s">
        <v>1664</v>
      </c>
      <c r="G93" s="177" t="s">
        <v>1408</v>
      </c>
      <c r="H93" s="178">
        <v>1</v>
      </c>
      <c r="I93" s="179"/>
      <c r="J93" s="180">
        <f>ROUND(I93*H93,2)</f>
        <v>0</v>
      </c>
      <c r="K93" s="176" t="s">
        <v>5</v>
      </c>
      <c r="L93" s="41"/>
      <c r="M93" s="181" t="s">
        <v>5</v>
      </c>
      <c r="N93" s="182" t="s">
        <v>43</v>
      </c>
      <c r="O93" s="42"/>
      <c r="P93" s="183">
        <f>O93*H93</f>
        <v>0</v>
      </c>
      <c r="Q93" s="183">
        <v>0</v>
      </c>
      <c r="R93" s="183">
        <f>Q93*H93</f>
        <v>0</v>
      </c>
      <c r="S93" s="183">
        <v>0</v>
      </c>
      <c r="T93" s="184">
        <f>S93*H93</f>
        <v>0</v>
      </c>
      <c r="AR93" s="24" t="s">
        <v>1643</v>
      </c>
      <c r="AT93" s="24" t="s">
        <v>147</v>
      </c>
      <c r="AU93" s="24" t="s">
        <v>80</v>
      </c>
      <c r="AY93" s="24" t="s">
        <v>144</v>
      </c>
      <c r="BE93" s="185">
        <f>IF(N93="základní",J93,0)</f>
        <v>0</v>
      </c>
      <c r="BF93" s="185">
        <f>IF(N93="snížená",J93,0)</f>
        <v>0</v>
      </c>
      <c r="BG93" s="185">
        <f>IF(N93="zákl. přenesená",J93,0)</f>
        <v>0</v>
      </c>
      <c r="BH93" s="185">
        <f>IF(N93="sníž. přenesená",J93,0)</f>
        <v>0</v>
      </c>
      <c r="BI93" s="185">
        <f>IF(N93="nulová",J93,0)</f>
        <v>0</v>
      </c>
      <c r="BJ93" s="24" t="s">
        <v>80</v>
      </c>
      <c r="BK93" s="185">
        <f>ROUND(I93*H93,2)</f>
        <v>0</v>
      </c>
      <c r="BL93" s="24" t="s">
        <v>1643</v>
      </c>
      <c r="BM93" s="24" t="s">
        <v>1665</v>
      </c>
    </row>
    <row r="94" spans="2:65" s="1" customFormat="1" ht="40.5">
      <c r="B94" s="41"/>
      <c r="D94" s="186" t="s">
        <v>286</v>
      </c>
      <c r="F94" s="187" t="s">
        <v>1666</v>
      </c>
      <c r="I94" s="188"/>
      <c r="L94" s="41"/>
      <c r="M94" s="189"/>
      <c r="N94" s="42"/>
      <c r="O94" s="42"/>
      <c r="P94" s="42"/>
      <c r="Q94" s="42"/>
      <c r="R94" s="42"/>
      <c r="S94" s="42"/>
      <c r="T94" s="70"/>
      <c r="AT94" s="24" t="s">
        <v>286</v>
      </c>
      <c r="AU94" s="24" t="s">
        <v>80</v>
      </c>
    </row>
    <row r="95" spans="2:65" s="1" customFormat="1" ht="16.5" customHeight="1">
      <c r="B95" s="173"/>
      <c r="C95" s="174" t="s">
        <v>188</v>
      </c>
      <c r="D95" s="174" t="s">
        <v>147</v>
      </c>
      <c r="E95" s="175" t="s">
        <v>1667</v>
      </c>
      <c r="F95" s="176" t="s">
        <v>1668</v>
      </c>
      <c r="G95" s="177" t="s">
        <v>1408</v>
      </c>
      <c r="H95" s="178">
        <v>1</v>
      </c>
      <c r="I95" s="179"/>
      <c r="J95" s="180">
        <f>ROUND(I95*H95,2)</f>
        <v>0</v>
      </c>
      <c r="K95" s="176" t="s">
        <v>5</v>
      </c>
      <c r="L95" s="41"/>
      <c r="M95" s="181" t="s">
        <v>5</v>
      </c>
      <c r="N95" s="182" t="s">
        <v>43</v>
      </c>
      <c r="O95" s="42"/>
      <c r="P95" s="183">
        <f>O95*H95</f>
        <v>0</v>
      </c>
      <c r="Q95" s="183">
        <v>0</v>
      </c>
      <c r="R95" s="183">
        <f>Q95*H95</f>
        <v>0</v>
      </c>
      <c r="S95" s="183">
        <v>0</v>
      </c>
      <c r="T95" s="184">
        <f>S95*H95</f>
        <v>0</v>
      </c>
      <c r="AR95" s="24" t="s">
        <v>1643</v>
      </c>
      <c r="AT95" s="24" t="s">
        <v>147</v>
      </c>
      <c r="AU95" s="24" t="s">
        <v>80</v>
      </c>
      <c r="AY95" s="24" t="s">
        <v>144</v>
      </c>
      <c r="BE95" s="185">
        <f>IF(N95="základní",J95,0)</f>
        <v>0</v>
      </c>
      <c r="BF95" s="185">
        <f>IF(N95="snížená",J95,0)</f>
        <v>0</v>
      </c>
      <c r="BG95" s="185">
        <f>IF(N95="zákl. přenesená",J95,0)</f>
        <v>0</v>
      </c>
      <c r="BH95" s="185">
        <f>IF(N95="sníž. přenesená",J95,0)</f>
        <v>0</v>
      </c>
      <c r="BI95" s="185">
        <f>IF(N95="nulová",J95,0)</f>
        <v>0</v>
      </c>
      <c r="BJ95" s="24" t="s">
        <v>80</v>
      </c>
      <c r="BK95" s="185">
        <f>ROUND(I95*H95,2)</f>
        <v>0</v>
      </c>
      <c r="BL95" s="24" t="s">
        <v>1643</v>
      </c>
      <c r="BM95" s="24" t="s">
        <v>1669</v>
      </c>
    </row>
    <row r="96" spans="2:65" s="1" customFormat="1" ht="81">
      <c r="B96" s="41"/>
      <c r="D96" s="186" t="s">
        <v>286</v>
      </c>
      <c r="F96" s="187" t="s">
        <v>1670</v>
      </c>
      <c r="I96" s="188"/>
      <c r="L96" s="41"/>
      <c r="M96" s="189"/>
      <c r="N96" s="42"/>
      <c r="O96" s="42"/>
      <c r="P96" s="42"/>
      <c r="Q96" s="42"/>
      <c r="R96" s="42"/>
      <c r="S96" s="42"/>
      <c r="T96" s="70"/>
      <c r="AT96" s="24" t="s">
        <v>286</v>
      </c>
      <c r="AU96" s="24" t="s">
        <v>80</v>
      </c>
    </row>
    <row r="97" spans="2:65" s="1" customFormat="1" ht="16.5" customHeight="1">
      <c r="B97" s="173"/>
      <c r="C97" s="174" t="s">
        <v>192</v>
      </c>
      <c r="D97" s="174" t="s">
        <v>147</v>
      </c>
      <c r="E97" s="175" t="s">
        <v>1671</v>
      </c>
      <c r="F97" s="176" t="s">
        <v>1672</v>
      </c>
      <c r="G97" s="177" t="s">
        <v>1408</v>
      </c>
      <c r="H97" s="178">
        <v>1</v>
      </c>
      <c r="I97" s="179"/>
      <c r="J97" s="180">
        <f>ROUND(I97*H97,2)</f>
        <v>0</v>
      </c>
      <c r="K97" s="176" t="s">
        <v>5</v>
      </c>
      <c r="L97" s="41"/>
      <c r="M97" s="181" t="s">
        <v>5</v>
      </c>
      <c r="N97" s="182" t="s">
        <v>43</v>
      </c>
      <c r="O97" s="42"/>
      <c r="P97" s="183">
        <f>O97*H97</f>
        <v>0</v>
      </c>
      <c r="Q97" s="183">
        <v>0</v>
      </c>
      <c r="R97" s="183">
        <f>Q97*H97</f>
        <v>0</v>
      </c>
      <c r="S97" s="183">
        <v>0</v>
      </c>
      <c r="T97" s="184">
        <f>S97*H97</f>
        <v>0</v>
      </c>
      <c r="AR97" s="24" t="s">
        <v>1643</v>
      </c>
      <c r="AT97" s="24" t="s">
        <v>147</v>
      </c>
      <c r="AU97" s="24" t="s">
        <v>80</v>
      </c>
      <c r="AY97" s="24" t="s">
        <v>144</v>
      </c>
      <c r="BE97" s="185">
        <f>IF(N97="základní",J97,0)</f>
        <v>0</v>
      </c>
      <c r="BF97" s="185">
        <f>IF(N97="snížená",J97,0)</f>
        <v>0</v>
      </c>
      <c r="BG97" s="185">
        <f>IF(N97="zákl. přenesená",J97,0)</f>
        <v>0</v>
      </c>
      <c r="BH97" s="185">
        <f>IF(N97="sníž. přenesená",J97,0)</f>
        <v>0</v>
      </c>
      <c r="BI97" s="185">
        <f>IF(N97="nulová",J97,0)</f>
        <v>0</v>
      </c>
      <c r="BJ97" s="24" t="s">
        <v>80</v>
      </c>
      <c r="BK97" s="185">
        <f>ROUND(I97*H97,2)</f>
        <v>0</v>
      </c>
      <c r="BL97" s="24" t="s">
        <v>1643</v>
      </c>
      <c r="BM97" s="24" t="s">
        <v>1673</v>
      </c>
    </row>
    <row r="98" spans="2:65" s="1" customFormat="1" ht="94.5">
      <c r="B98" s="41"/>
      <c r="D98" s="186" t="s">
        <v>286</v>
      </c>
      <c r="F98" s="187" t="s">
        <v>1674</v>
      </c>
      <c r="I98" s="188"/>
      <c r="L98" s="41"/>
      <c r="M98" s="238"/>
      <c r="N98" s="235"/>
      <c r="O98" s="235"/>
      <c r="P98" s="235"/>
      <c r="Q98" s="235"/>
      <c r="R98" s="235"/>
      <c r="S98" s="235"/>
      <c r="T98" s="239"/>
      <c r="AT98" s="24" t="s">
        <v>286</v>
      </c>
      <c r="AU98" s="24" t="s">
        <v>80</v>
      </c>
    </row>
    <row r="99" spans="2:65" s="1" customFormat="1" ht="6.95" customHeight="1">
      <c r="B99" s="56"/>
      <c r="C99" s="57"/>
      <c r="D99" s="57"/>
      <c r="E99" s="57"/>
      <c r="F99" s="57"/>
      <c r="G99" s="57"/>
      <c r="H99" s="57"/>
      <c r="I99" s="127"/>
      <c r="J99" s="57"/>
      <c r="K99" s="57"/>
      <c r="L99" s="41"/>
    </row>
  </sheetData>
  <autoFilter ref="C78:K98"/>
  <mergeCells count="10">
    <mergeCell ref="J51:J52"/>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41" customWidth="1"/>
    <col min="2" max="2" width="1.6640625" style="241" customWidth="1"/>
    <col min="3" max="4" width="5" style="241" customWidth="1"/>
    <col min="5" max="5" width="11.6640625" style="241" customWidth="1"/>
    <col min="6" max="6" width="9.1640625" style="241" customWidth="1"/>
    <col min="7" max="7" width="5" style="241" customWidth="1"/>
    <col min="8" max="8" width="77.83203125" style="241" customWidth="1"/>
    <col min="9" max="10" width="20" style="241" customWidth="1"/>
    <col min="11" max="11" width="1.6640625" style="241" customWidth="1"/>
  </cols>
  <sheetData>
    <row r="1" spans="2:11" ht="37.5" customHeight="1"/>
    <row r="2" spans="2:11" ht="7.5" customHeight="1">
      <c r="B2" s="242"/>
      <c r="C2" s="243"/>
      <c r="D2" s="243"/>
      <c r="E2" s="243"/>
      <c r="F2" s="243"/>
      <c r="G2" s="243"/>
      <c r="H2" s="243"/>
      <c r="I2" s="243"/>
      <c r="J2" s="243"/>
      <c r="K2" s="244"/>
    </row>
    <row r="3" spans="2:11" s="15" customFormat="1" ht="45" customHeight="1">
      <c r="B3" s="245"/>
      <c r="C3" s="366" t="s">
        <v>1675</v>
      </c>
      <c r="D3" s="366"/>
      <c r="E3" s="366"/>
      <c r="F3" s="366"/>
      <c r="G3" s="366"/>
      <c r="H3" s="366"/>
      <c r="I3" s="366"/>
      <c r="J3" s="366"/>
      <c r="K3" s="246"/>
    </row>
    <row r="4" spans="2:11" ht="25.5" customHeight="1">
      <c r="B4" s="247"/>
      <c r="C4" s="367" t="s">
        <v>1676</v>
      </c>
      <c r="D4" s="367"/>
      <c r="E4" s="367"/>
      <c r="F4" s="367"/>
      <c r="G4" s="367"/>
      <c r="H4" s="367"/>
      <c r="I4" s="367"/>
      <c r="J4" s="367"/>
      <c r="K4" s="248"/>
    </row>
    <row r="5" spans="2:11" ht="5.25" customHeight="1">
      <c r="B5" s="247"/>
      <c r="C5" s="249"/>
      <c r="D5" s="249"/>
      <c r="E5" s="249"/>
      <c r="F5" s="249"/>
      <c r="G5" s="249"/>
      <c r="H5" s="249"/>
      <c r="I5" s="249"/>
      <c r="J5" s="249"/>
      <c r="K5" s="248"/>
    </row>
    <row r="6" spans="2:11" ht="15" customHeight="1">
      <c r="B6" s="247"/>
      <c r="C6" s="365" t="s">
        <v>1677</v>
      </c>
      <c r="D6" s="365"/>
      <c r="E6" s="365"/>
      <c r="F6" s="365"/>
      <c r="G6" s="365"/>
      <c r="H6" s="365"/>
      <c r="I6" s="365"/>
      <c r="J6" s="365"/>
      <c r="K6" s="248"/>
    </row>
    <row r="7" spans="2:11" ht="15" customHeight="1">
      <c r="B7" s="251"/>
      <c r="C7" s="365" t="s">
        <v>1678</v>
      </c>
      <c r="D7" s="365"/>
      <c r="E7" s="365"/>
      <c r="F7" s="365"/>
      <c r="G7" s="365"/>
      <c r="H7" s="365"/>
      <c r="I7" s="365"/>
      <c r="J7" s="365"/>
      <c r="K7" s="248"/>
    </row>
    <row r="8" spans="2:11" ht="12.75" customHeight="1">
      <c r="B8" s="251"/>
      <c r="C8" s="250"/>
      <c r="D8" s="250"/>
      <c r="E8" s="250"/>
      <c r="F8" s="250"/>
      <c r="G8" s="250"/>
      <c r="H8" s="250"/>
      <c r="I8" s="250"/>
      <c r="J8" s="250"/>
      <c r="K8" s="248"/>
    </row>
    <row r="9" spans="2:11" ht="15" customHeight="1">
      <c r="B9" s="251"/>
      <c r="C9" s="365" t="s">
        <v>1679</v>
      </c>
      <c r="D9" s="365"/>
      <c r="E9" s="365"/>
      <c r="F9" s="365"/>
      <c r="G9" s="365"/>
      <c r="H9" s="365"/>
      <c r="I9" s="365"/>
      <c r="J9" s="365"/>
      <c r="K9" s="248"/>
    </row>
    <row r="10" spans="2:11" ht="15" customHeight="1">
      <c r="B10" s="251"/>
      <c r="C10" s="250"/>
      <c r="D10" s="365" t="s">
        <v>1680</v>
      </c>
      <c r="E10" s="365"/>
      <c r="F10" s="365"/>
      <c r="G10" s="365"/>
      <c r="H10" s="365"/>
      <c r="I10" s="365"/>
      <c r="J10" s="365"/>
      <c r="K10" s="248"/>
    </row>
    <row r="11" spans="2:11" ht="15" customHeight="1">
      <c r="B11" s="251"/>
      <c r="C11" s="252"/>
      <c r="D11" s="365" t="s">
        <v>1681</v>
      </c>
      <c r="E11" s="365"/>
      <c r="F11" s="365"/>
      <c r="G11" s="365"/>
      <c r="H11" s="365"/>
      <c r="I11" s="365"/>
      <c r="J11" s="365"/>
      <c r="K11" s="248"/>
    </row>
    <row r="12" spans="2:11" ht="12.75" customHeight="1">
      <c r="B12" s="251"/>
      <c r="C12" s="252"/>
      <c r="D12" s="252"/>
      <c r="E12" s="252"/>
      <c r="F12" s="252"/>
      <c r="G12" s="252"/>
      <c r="H12" s="252"/>
      <c r="I12" s="252"/>
      <c r="J12" s="252"/>
      <c r="K12" s="248"/>
    </row>
    <row r="13" spans="2:11" ht="15" customHeight="1">
      <c r="B13" s="251"/>
      <c r="C13" s="252"/>
      <c r="D13" s="365" t="s">
        <v>1682</v>
      </c>
      <c r="E13" s="365"/>
      <c r="F13" s="365"/>
      <c r="G13" s="365"/>
      <c r="H13" s="365"/>
      <c r="I13" s="365"/>
      <c r="J13" s="365"/>
      <c r="K13" s="248"/>
    </row>
    <row r="14" spans="2:11" ht="15" customHeight="1">
      <c r="B14" s="251"/>
      <c r="C14" s="252"/>
      <c r="D14" s="365" t="s">
        <v>1683</v>
      </c>
      <c r="E14" s="365"/>
      <c r="F14" s="365"/>
      <c r="G14" s="365"/>
      <c r="H14" s="365"/>
      <c r="I14" s="365"/>
      <c r="J14" s="365"/>
      <c r="K14" s="248"/>
    </row>
    <row r="15" spans="2:11" ht="15" customHeight="1">
      <c r="B15" s="251"/>
      <c r="C15" s="252"/>
      <c r="D15" s="365" t="s">
        <v>1684</v>
      </c>
      <c r="E15" s="365"/>
      <c r="F15" s="365"/>
      <c r="G15" s="365"/>
      <c r="H15" s="365"/>
      <c r="I15" s="365"/>
      <c r="J15" s="365"/>
      <c r="K15" s="248"/>
    </row>
    <row r="16" spans="2:11" ht="15" customHeight="1">
      <c r="B16" s="251"/>
      <c r="C16" s="252"/>
      <c r="D16" s="252"/>
      <c r="E16" s="253" t="s">
        <v>79</v>
      </c>
      <c r="F16" s="365" t="s">
        <v>1685</v>
      </c>
      <c r="G16" s="365"/>
      <c r="H16" s="365"/>
      <c r="I16" s="365"/>
      <c r="J16" s="365"/>
      <c r="K16" s="248"/>
    </row>
    <row r="17" spans="2:11" ht="15" customHeight="1">
      <c r="B17" s="251"/>
      <c r="C17" s="252"/>
      <c r="D17" s="252"/>
      <c r="E17" s="253" t="s">
        <v>1686</v>
      </c>
      <c r="F17" s="365" t="s">
        <v>1687</v>
      </c>
      <c r="G17" s="365"/>
      <c r="H17" s="365"/>
      <c r="I17" s="365"/>
      <c r="J17" s="365"/>
      <c r="K17" s="248"/>
    </row>
    <row r="18" spans="2:11" ht="15" customHeight="1">
      <c r="B18" s="251"/>
      <c r="C18" s="252"/>
      <c r="D18" s="252"/>
      <c r="E18" s="253" t="s">
        <v>1688</v>
      </c>
      <c r="F18" s="365" t="s">
        <v>1689</v>
      </c>
      <c r="G18" s="365"/>
      <c r="H18" s="365"/>
      <c r="I18" s="365"/>
      <c r="J18" s="365"/>
      <c r="K18" s="248"/>
    </row>
    <row r="19" spans="2:11" ht="15" customHeight="1">
      <c r="B19" s="251"/>
      <c r="C19" s="252"/>
      <c r="D19" s="252"/>
      <c r="E19" s="253" t="s">
        <v>1690</v>
      </c>
      <c r="F19" s="365" t="s">
        <v>1691</v>
      </c>
      <c r="G19" s="365"/>
      <c r="H19" s="365"/>
      <c r="I19" s="365"/>
      <c r="J19" s="365"/>
      <c r="K19" s="248"/>
    </row>
    <row r="20" spans="2:11" ht="15" customHeight="1">
      <c r="B20" s="251"/>
      <c r="C20" s="252"/>
      <c r="D20" s="252"/>
      <c r="E20" s="253" t="s">
        <v>1026</v>
      </c>
      <c r="F20" s="365" t="s">
        <v>1027</v>
      </c>
      <c r="G20" s="365"/>
      <c r="H20" s="365"/>
      <c r="I20" s="365"/>
      <c r="J20" s="365"/>
      <c r="K20" s="248"/>
    </row>
    <row r="21" spans="2:11" ht="15" customHeight="1">
      <c r="B21" s="251"/>
      <c r="C21" s="252"/>
      <c r="D21" s="252"/>
      <c r="E21" s="253" t="s">
        <v>1692</v>
      </c>
      <c r="F21" s="365" t="s">
        <v>1693</v>
      </c>
      <c r="G21" s="365"/>
      <c r="H21" s="365"/>
      <c r="I21" s="365"/>
      <c r="J21" s="365"/>
      <c r="K21" s="248"/>
    </row>
    <row r="22" spans="2:11" ht="12.75" customHeight="1">
      <c r="B22" s="251"/>
      <c r="C22" s="252"/>
      <c r="D22" s="252"/>
      <c r="E22" s="252"/>
      <c r="F22" s="252"/>
      <c r="G22" s="252"/>
      <c r="H22" s="252"/>
      <c r="I22" s="252"/>
      <c r="J22" s="252"/>
      <c r="K22" s="248"/>
    </row>
    <row r="23" spans="2:11" ht="15" customHeight="1">
      <c r="B23" s="251"/>
      <c r="C23" s="365" t="s">
        <v>1694</v>
      </c>
      <c r="D23" s="365"/>
      <c r="E23" s="365"/>
      <c r="F23" s="365"/>
      <c r="G23" s="365"/>
      <c r="H23" s="365"/>
      <c r="I23" s="365"/>
      <c r="J23" s="365"/>
      <c r="K23" s="248"/>
    </row>
    <row r="24" spans="2:11" ht="15" customHeight="1">
      <c r="B24" s="251"/>
      <c r="C24" s="365" t="s">
        <v>1695</v>
      </c>
      <c r="D24" s="365"/>
      <c r="E24" s="365"/>
      <c r="F24" s="365"/>
      <c r="G24" s="365"/>
      <c r="H24" s="365"/>
      <c r="I24" s="365"/>
      <c r="J24" s="365"/>
      <c r="K24" s="248"/>
    </row>
    <row r="25" spans="2:11" ht="15" customHeight="1">
      <c r="B25" s="251"/>
      <c r="C25" s="250"/>
      <c r="D25" s="365" t="s">
        <v>1696</v>
      </c>
      <c r="E25" s="365"/>
      <c r="F25" s="365"/>
      <c r="G25" s="365"/>
      <c r="H25" s="365"/>
      <c r="I25" s="365"/>
      <c r="J25" s="365"/>
      <c r="K25" s="248"/>
    </row>
    <row r="26" spans="2:11" ht="15" customHeight="1">
      <c r="B26" s="251"/>
      <c r="C26" s="252"/>
      <c r="D26" s="365" t="s">
        <v>1697</v>
      </c>
      <c r="E26" s="365"/>
      <c r="F26" s="365"/>
      <c r="G26" s="365"/>
      <c r="H26" s="365"/>
      <c r="I26" s="365"/>
      <c r="J26" s="365"/>
      <c r="K26" s="248"/>
    </row>
    <row r="27" spans="2:11" ht="12.75" customHeight="1">
      <c r="B27" s="251"/>
      <c r="C27" s="252"/>
      <c r="D27" s="252"/>
      <c r="E27" s="252"/>
      <c r="F27" s="252"/>
      <c r="G27" s="252"/>
      <c r="H27" s="252"/>
      <c r="I27" s="252"/>
      <c r="J27" s="252"/>
      <c r="K27" s="248"/>
    </row>
    <row r="28" spans="2:11" ht="15" customHeight="1">
      <c r="B28" s="251"/>
      <c r="C28" s="252"/>
      <c r="D28" s="365" t="s">
        <v>1698</v>
      </c>
      <c r="E28" s="365"/>
      <c r="F28" s="365"/>
      <c r="G28" s="365"/>
      <c r="H28" s="365"/>
      <c r="I28" s="365"/>
      <c r="J28" s="365"/>
      <c r="K28" s="248"/>
    </row>
    <row r="29" spans="2:11" ht="15" customHeight="1">
      <c r="B29" s="251"/>
      <c r="C29" s="252"/>
      <c r="D29" s="365" t="s">
        <v>1699</v>
      </c>
      <c r="E29" s="365"/>
      <c r="F29" s="365"/>
      <c r="G29" s="365"/>
      <c r="H29" s="365"/>
      <c r="I29" s="365"/>
      <c r="J29" s="365"/>
      <c r="K29" s="248"/>
    </row>
    <row r="30" spans="2:11" ht="12.75" customHeight="1">
      <c r="B30" s="251"/>
      <c r="C30" s="252"/>
      <c r="D30" s="252"/>
      <c r="E30" s="252"/>
      <c r="F30" s="252"/>
      <c r="G30" s="252"/>
      <c r="H30" s="252"/>
      <c r="I30" s="252"/>
      <c r="J30" s="252"/>
      <c r="K30" s="248"/>
    </row>
    <row r="31" spans="2:11" ht="15" customHeight="1">
      <c r="B31" s="251"/>
      <c r="C31" s="252"/>
      <c r="D31" s="365" t="s">
        <v>1700</v>
      </c>
      <c r="E31" s="365"/>
      <c r="F31" s="365"/>
      <c r="G31" s="365"/>
      <c r="H31" s="365"/>
      <c r="I31" s="365"/>
      <c r="J31" s="365"/>
      <c r="K31" s="248"/>
    </row>
    <row r="32" spans="2:11" ht="15" customHeight="1">
      <c r="B32" s="251"/>
      <c r="C32" s="252"/>
      <c r="D32" s="365" t="s">
        <v>1701</v>
      </c>
      <c r="E32" s="365"/>
      <c r="F32" s="365"/>
      <c r="G32" s="365"/>
      <c r="H32" s="365"/>
      <c r="I32" s="365"/>
      <c r="J32" s="365"/>
      <c r="K32" s="248"/>
    </row>
    <row r="33" spans="2:11" ht="15" customHeight="1">
      <c r="B33" s="251"/>
      <c r="C33" s="252"/>
      <c r="D33" s="365" t="s">
        <v>1702</v>
      </c>
      <c r="E33" s="365"/>
      <c r="F33" s="365"/>
      <c r="G33" s="365"/>
      <c r="H33" s="365"/>
      <c r="I33" s="365"/>
      <c r="J33" s="365"/>
      <c r="K33" s="248"/>
    </row>
    <row r="34" spans="2:11" ht="15" customHeight="1">
      <c r="B34" s="251"/>
      <c r="C34" s="252"/>
      <c r="D34" s="250"/>
      <c r="E34" s="254" t="s">
        <v>129</v>
      </c>
      <c r="F34" s="250"/>
      <c r="G34" s="365" t="s">
        <v>1703</v>
      </c>
      <c r="H34" s="365"/>
      <c r="I34" s="365"/>
      <c r="J34" s="365"/>
      <c r="K34" s="248"/>
    </row>
    <row r="35" spans="2:11" ht="30.75" customHeight="1">
      <c r="B35" s="251"/>
      <c r="C35" s="252"/>
      <c r="D35" s="250"/>
      <c r="E35" s="254" t="s">
        <v>1704</v>
      </c>
      <c r="F35" s="250"/>
      <c r="G35" s="365" t="s">
        <v>1705</v>
      </c>
      <c r="H35" s="365"/>
      <c r="I35" s="365"/>
      <c r="J35" s="365"/>
      <c r="K35" s="248"/>
    </row>
    <row r="36" spans="2:11" ht="15" customHeight="1">
      <c r="B36" s="251"/>
      <c r="C36" s="252"/>
      <c r="D36" s="250"/>
      <c r="E36" s="254" t="s">
        <v>53</v>
      </c>
      <c r="F36" s="250"/>
      <c r="G36" s="365" t="s">
        <v>1706</v>
      </c>
      <c r="H36" s="365"/>
      <c r="I36" s="365"/>
      <c r="J36" s="365"/>
      <c r="K36" s="248"/>
    </row>
    <row r="37" spans="2:11" ht="15" customHeight="1">
      <c r="B37" s="251"/>
      <c r="C37" s="252"/>
      <c r="D37" s="250"/>
      <c r="E37" s="254" t="s">
        <v>130</v>
      </c>
      <c r="F37" s="250"/>
      <c r="G37" s="365" t="s">
        <v>1707</v>
      </c>
      <c r="H37" s="365"/>
      <c r="I37" s="365"/>
      <c r="J37" s="365"/>
      <c r="K37" s="248"/>
    </row>
    <row r="38" spans="2:11" ht="15" customHeight="1">
      <c r="B38" s="251"/>
      <c r="C38" s="252"/>
      <c r="D38" s="250"/>
      <c r="E38" s="254" t="s">
        <v>131</v>
      </c>
      <c r="F38" s="250"/>
      <c r="G38" s="365" t="s">
        <v>1708</v>
      </c>
      <c r="H38" s="365"/>
      <c r="I38" s="365"/>
      <c r="J38" s="365"/>
      <c r="K38" s="248"/>
    </row>
    <row r="39" spans="2:11" ht="15" customHeight="1">
      <c r="B39" s="251"/>
      <c r="C39" s="252"/>
      <c r="D39" s="250"/>
      <c r="E39" s="254" t="s">
        <v>132</v>
      </c>
      <c r="F39" s="250"/>
      <c r="G39" s="365" t="s">
        <v>1709</v>
      </c>
      <c r="H39" s="365"/>
      <c r="I39" s="365"/>
      <c r="J39" s="365"/>
      <c r="K39" s="248"/>
    </row>
    <row r="40" spans="2:11" ht="15" customHeight="1">
      <c r="B40" s="251"/>
      <c r="C40" s="252"/>
      <c r="D40" s="250"/>
      <c r="E40" s="254" t="s">
        <v>1710</v>
      </c>
      <c r="F40" s="250"/>
      <c r="G40" s="365" t="s">
        <v>1711</v>
      </c>
      <c r="H40" s="365"/>
      <c r="I40" s="365"/>
      <c r="J40" s="365"/>
      <c r="K40" s="248"/>
    </row>
    <row r="41" spans="2:11" ht="15" customHeight="1">
      <c r="B41" s="251"/>
      <c r="C41" s="252"/>
      <c r="D41" s="250"/>
      <c r="E41" s="254"/>
      <c r="F41" s="250"/>
      <c r="G41" s="365" t="s">
        <v>1712</v>
      </c>
      <c r="H41" s="365"/>
      <c r="I41" s="365"/>
      <c r="J41" s="365"/>
      <c r="K41" s="248"/>
    </row>
    <row r="42" spans="2:11" ht="15" customHeight="1">
      <c r="B42" s="251"/>
      <c r="C42" s="252"/>
      <c r="D42" s="250"/>
      <c r="E42" s="254" t="s">
        <v>1713</v>
      </c>
      <c r="F42" s="250"/>
      <c r="G42" s="365" t="s">
        <v>1714</v>
      </c>
      <c r="H42" s="365"/>
      <c r="I42" s="365"/>
      <c r="J42" s="365"/>
      <c r="K42" s="248"/>
    </row>
    <row r="43" spans="2:11" ht="15" customHeight="1">
      <c r="B43" s="251"/>
      <c r="C43" s="252"/>
      <c r="D43" s="250"/>
      <c r="E43" s="254" t="s">
        <v>134</v>
      </c>
      <c r="F43" s="250"/>
      <c r="G43" s="365" t="s">
        <v>1715</v>
      </c>
      <c r="H43" s="365"/>
      <c r="I43" s="365"/>
      <c r="J43" s="365"/>
      <c r="K43" s="248"/>
    </row>
    <row r="44" spans="2:11" ht="12.75" customHeight="1">
      <c r="B44" s="251"/>
      <c r="C44" s="252"/>
      <c r="D44" s="250"/>
      <c r="E44" s="250"/>
      <c r="F44" s="250"/>
      <c r="G44" s="250"/>
      <c r="H44" s="250"/>
      <c r="I44" s="250"/>
      <c r="J44" s="250"/>
      <c r="K44" s="248"/>
    </row>
    <row r="45" spans="2:11" ht="15" customHeight="1">
      <c r="B45" s="251"/>
      <c r="C45" s="252"/>
      <c r="D45" s="365" t="s">
        <v>1716</v>
      </c>
      <c r="E45" s="365"/>
      <c r="F45" s="365"/>
      <c r="G45" s="365"/>
      <c r="H45" s="365"/>
      <c r="I45" s="365"/>
      <c r="J45" s="365"/>
      <c r="K45" s="248"/>
    </row>
    <row r="46" spans="2:11" ht="15" customHeight="1">
      <c r="B46" s="251"/>
      <c r="C46" s="252"/>
      <c r="D46" s="252"/>
      <c r="E46" s="365" t="s">
        <v>1717</v>
      </c>
      <c r="F46" s="365"/>
      <c r="G46" s="365"/>
      <c r="H46" s="365"/>
      <c r="I46" s="365"/>
      <c r="J46" s="365"/>
      <c r="K46" s="248"/>
    </row>
    <row r="47" spans="2:11" ht="15" customHeight="1">
      <c r="B47" s="251"/>
      <c r="C47" s="252"/>
      <c r="D47" s="252"/>
      <c r="E47" s="365" t="s">
        <v>1718</v>
      </c>
      <c r="F47" s="365"/>
      <c r="G47" s="365"/>
      <c r="H47" s="365"/>
      <c r="I47" s="365"/>
      <c r="J47" s="365"/>
      <c r="K47" s="248"/>
    </row>
    <row r="48" spans="2:11" ht="15" customHeight="1">
      <c r="B48" s="251"/>
      <c r="C48" s="252"/>
      <c r="D48" s="252"/>
      <c r="E48" s="365" t="s">
        <v>1719</v>
      </c>
      <c r="F48" s="365"/>
      <c r="G48" s="365"/>
      <c r="H48" s="365"/>
      <c r="I48" s="365"/>
      <c r="J48" s="365"/>
      <c r="K48" s="248"/>
    </row>
    <row r="49" spans="2:11" ht="15" customHeight="1">
      <c r="B49" s="251"/>
      <c r="C49" s="252"/>
      <c r="D49" s="365" t="s">
        <v>1720</v>
      </c>
      <c r="E49" s="365"/>
      <c r="F49" s="365"/>
      <c r="G49" s="365"/>
      <c r="H49" s="365"/>
      <c r="I49" s="365"/>
      <c r="J49" s="365"/>
      <c r="K49" s="248"/>
    </row>
    <row r="50" spans="2:11" ht="25.5" customHeight="1">
      <c r="B50" s="247"/>
      <c r="C50" s="367" t="s">
        <v>1721</v>
      </c>
      <c r="D50" s="367"/>
      <c r="E50" s="367"/>
      <c r="F50" s="367"/>
      <c r="G50" s="367"/>
      <c r="H50" s="367"/>
      <c r="I50" s="367"/>
      <c r="J50" s="367"/>
      <c r="K50" s="248"/>
    </row>
    <row r="51" spans="2:11" ht="5.25" customHeight="1">
      <c r="B51" s="247"/>
      <c r="C51" s="249"/>
      <c r="D51" s="249"/>
      <c r="E51" s="249"/>
      <c r="F51" s="249"/>
      <c r="G51" s="249"/>
      <c r="H51" s="249"/>
      <c r="I51" s="249"/>
      <c r="J51" s="249"/>
      <c r="K51" s="248"/>
    </row>
    <row r="52" spans="2:11" ht="15" customHeight="1">
      <c r="B52" s="247"/>
      <c r="C52" s="365" t="s">
        <v>1722</v>
      </c>
      <c r="D52" s="365"/>
      <c r="E52" s="365"/>
      <c r="F52" s="365"/>
      <c r="G52" s="365"/>
      <c r="H52" s="365"/>
      <c r="I52" s="365"/>
      <c r="J52" s="365"/>
      <c r="K52" s="248"/>
    </row>
    <row r="53" spans="2:11" ht="15" customHeight="1">
      <c r="B53" s="247"/>
      <c r="C53" s="365" t="s">
        <v>1723</v>
      </c>
      <c r="D53" s="365"/>
      <c r="E53" s="365"/>
      <c r="F53" s="365"/>
      <c r="G53" s="365"/>
      <c r="H53" s="365"/>
      <c r="I53" s="365"/>
      <c r="J53" s="365"/>
      <c r="K53" s="248"/>
    </row>
    <row r="54" spans="2:11" ht="12.75" customHeight="1">
      <c r="B54" s="247"/>
      <c r="C54" s="250"/>
      <c r="D54" s="250"/>
      <c r="E54" s="250"/>
      <c r="F54" s="250"/>
      <c r="G54" s="250"/>
      <c r="H54" s="250"/>
      <c r="I54" s="250"/>
      <c r="J54" s="250"/>
      <c r="K54" s="248"/>
    </row>
    <row r="55" spans="2:11" ht="15" customHeight="1">
      <c r="B55" s="247"/>
      <c r="C55" s="365" t="s">
        <v>1724</v>
      </c>
      <c r="D55" s="365"/>
      <c r="E55" s="365"/>
      <c r="F55" s="365"/>
      <c r="G55" s="365"/>
      <c r="H55" s="365"/>
      <c r="I55" s="365"/>
      <c r="J55" s="365"/>
      <c r="K55" s="248"/>
    </row>
    <row r="56" spans="2:11" ht="15" customHeight="1">
      <c r="B56" s="247"/>
      <c r="C56" s="252"/>
      <c r="D56" s="365" t="s">
        <v>1725</v>
      </c>
      <c r="E56" s="365"/>
      <c r="F56" s="365"/>
      <c r="G56" s="365"/>
      <c r="H56" s="365"/>
      <c r="I56" s="365"/>
      <c r="J56" s="365"/>
      <c r="K56" s="248"/>
    </row>
    <row r="57" spans="2:11" ht="15" customHeight="1">
      <c r="B57" s="247"/>
      <c r="C57" s="252"/>
      <c r="D57" s="365" t="s">
        <v>1726</v>
      </c>
      <c r="E57" s="365"/>
      <c r="F57" s="365"/>
      <c r="G57" s="365"/>
      <c r="H57" s="365"/>
      <c r="I57" s="365"/>
      <c r="J57" s="365"/>
      <c r="K57" s="248"/>
    </row>
    <row r="58" spans="2:11" ht="15" customHeight="1">
      <c r="B58" s="247"/>
      <c r="C58" s="252"/>
      <c r="D58" s="365" t="s">
        <v>1727</v>
      </c>
      <c r="E58" s="365"/>
      <c r="F58" s="365"/>
      <c r="G58" s="365"/>
      <c r="H58" s="365"/>
      <c r="I58" s="365"/>
      <c r="J58" s="365"/>
      <c r="K58" s="248"/>
    </row>
    <row r="59" spans="2:11" ht="15" customHeight="1">
      <c r="B59" s="247"/>
      <c r="C59" s="252"/>
      <c r="D59" s="365" t="s">
        <v>1728</v>
      </c>
      <c r="E59" s="365"/>
      <c r="F59" s="365"/>
      <c r="G59" s="365"/>
      <c r="H59" s="365"/>
      <c r="I59" s="365"/>
      <c r="J59" s="365"/>
      <c r="K59" s="248"/>
    </row>
    <row r="60" spans="2:11" ht="15" customHeight="1">
      <c r="B60" s="247"/>
      <c r="C60" s="252"/>
      <c r="D60" s="369" t="s">
        <v>1729</v>
      </c>
      <c r="E60" s="369"/>
      <c r="F60" s="369"/>
      <c r="G60" s="369"/>
      <c r="H60" s="369"/>
      <c r="I60" s="369"/>
      <c r="J60" s="369"/>
      <c r="K60" s="248"/>
    </row>
    <row r="61" spans="2:11" ht="15" customHeight="1">
      <c r="B61" s="247"/>
      <c r="C61" s="252"/>
      <c r="D61" s="365" t="s">
        <v>1730</v>
      </c>
      <c r="E61" s="365"/>
      <c r="F61" s="365"/>
      <c r="G61" s="365"/>
      <c r="H61" s="365"/>
      <c r="I61" s="365"/>
      <c r="J61" s="365"/>
      <c r="K61" s="248"/>
    </row>
    <row r="62" spans="2:11" ht="12.75" customHeight="1">
      <c r="B62" s="247"/>
      <c r="C62" s="252"/>
      <c r="D62" s="252"/>
      <c r="E62" s="255"/>
      <c r="F62" s="252"/>
      <c r="G62" s="252"/>
      <c r="H62" s="252"/>
      <c r="I62" s="252"/>
      <c r="J62" s="252"/>
      <c r="K62" s="248"/>
    </row>
    <row r="63" spans="2:11" ht="15" customHeight="1">
      <c r="B63" s="247"/>
      <c r="C63" s="252"/>
      <c r="D63" s="365" t="s">
        <v>1731</v>
      </c>
      <c r="E63" s="365"/>
      <c r="F63" s="365"/>
      <c r="G63" s="365"/>
      <c r="H63" s="365"/>
      <c r="I63" s="365"/>
      <c r="J63" s="365"/>
      <c r="K63" s="248"/>
    </row>
    <row r="64" spans="2:11" ht="15" customHeight="1">
      <c r="B64" s="247"/>
      <c r="C64" s="252"/>
      <c r="D64" s="369" t="s">
        <v>1732</v>
      </c>
      <c r="E64" s="369"/>
      <c r="F64" s="369"/>
      <c r="G64" s="369"/>
      <c r="H64" s="369"/>
      <c r="I64" s="369"/>
      <c r="J64" s="369"/>
      <c r="K64" s="248"/>
    </row>
    <row r="65" spans="2:11" ht="15" customHeight="1">
      <c r="B65" s="247"/>
      <c r="C65" s="252"/>
      <c r="D65" s="365" t="s">
        <v>1733</v>
      </c>
      <c r="E65" s="365"/>
      <c r="F65" s="365"/>
      <c r="G65" s="365"/>
      <c r="H65" s="365"/>
      <c r="I65" s="365"/>
      <c r="J65" s="365"/>
      <c r="K65" s="248"/>
    </row>
    <row r="66" spans="2:11" ht="15" customHeight="1">
      <c r="B66" s="247"/>
      <c r="C66" s="252"/>
      <c r="D66" s="365" t="s">
        <v>1734</v>
      </c>
      <c r="E66" s="365"/>
      <c r="F66" s="365"/>
      <c r="G66" s="365"/>
      <c r="H66" s="365"/>
      <c r="I66" s="365"/>
      <c r="J66" s="365"/>
      <c r="K66" s="248"/>
    </row>
    <row r="67" spans="2:11" ht="15" customHeight="1">
      <c r="B67" s="247"/>
      <c r="C67" s="252"/>
      <c r="D67" s="365" t="s">
        <v>1735</v>
      </c>
      <c r="E67" s="365"/>
      <c r="F67" s="365"/>
      <c r="G67" s="365"/>
      <c r="H67" s="365"/>
      <c r="I67" s="365"/>
      <c r="J67" s="365"/>
      <c r="K67" s="248"/>
    </row>
    <row r="68" spans="2:11" ht="15" customHeight="1">
      <c r="B68" s="247"/>
      <c r="C68" s="252"/>
      <c r="D68" s="365" t="s">
        <v>1736</v>
      </c>
      <c r="E68" s="365"/>
      <c r="F68" s="365"/>
      <c r="G68" s="365"/>
      <c r="H68" s="365"/>
      <c r="I68" s="365"/>
      <c r="J68" s="365"/>
      <c r="K68" s="248"/>
    </row>
    <row r="69" spans="2:11" ht="12.75" customHeight="1">
      <c r="B69" s="256"/>
      <c r="C69" s="257"/>
      <c r="D69" s="257"/>
      <c r="E69" s="257"/>
      <c r="F69" s="257"/>
      <c r="G69" s="257"/>
      <c r="H69" s="257"/>
      <c r="I69" s="257"/>
      <c r="J69" s="257"/>
      <c r="K69" s="258"/>
    </row>
    <row r="70" spans="2:11" ht="18.75" customHeight="1">
      <c r="B70" s="259"/>
      <c r="C70" s="259"/>
      <c r="D70" s="259"/>
      <c r="E70" s="259"/>
      <c r="F70" s="259"/>
      <c r="G70" s="259"/>
      <c r="H70" s="259"/>
      <c r="I70" s="259"/>
      <c r="J70" s="259"/>
      <c r="K70" s="260"/>
    </row>
    <row r="71" spans="2:11" ht="18.75" customHeight="1">
      <c r="B71" s="260"/>
      <c r="C71" s="260"/>
      <c r="D71" s="260"/>
      <c r="E71" s="260"/>
      <c r="F71" s="260"/>
      <c r="G71" s="260"/>
      <c r="H71" s="260"/>
      <c r="I71" s="260"/>
      <c r="J71" s="260"/>
      <c r="K71" s="260"/>
    </row>
    <row r="72" spans="2:11" ht="7.5" customHeight="1">
      <c r="B72" s="261"/>
      <c r="C72" s="262"/>
      <c r="D72" s="262"/>
      <c r="E72" s="262"/>
      <c r="F72" s="262"/>
      <c r="G72" s="262"/>
      <c r="H72" s="262"/>
      <c r="I72" s="262"/>
      <c r="J72" s="262"/>
      <c r="K72" s="263"/>
    </row>
    <row r="73" spans="2:11" ht="45" customHeight="1">
      <c r="B73" s="264"/>
      <c r="C73" s="370" t="s">
        <v>99</v>
      </c>
      <c r="D73" s="370"/>
      <c r="E73" s="370"/>
      <c r="F73" s="370"/>
      <c r="G73" s="370"/>
      <c r="H73" s="370"/>
      <c r="I73" s="370"/>
      <c r="J73" s="370"/>
      <c r="K73" s="265"/>
    </row>
    <row r="74" spans="2:11" ht="17.25" customHeight="1">
      <c r="B74" s="264"/>
      <c r="C74" s="266" t="s">
        <v>1737</v>
      </c>
      <c r="D74" s="266"/>
      <c r="E74" s="266"/>
      <c r="F74" s="266" t="s">
        <v>1738</v>
      </c>
      <c r="G74" s="267"/>
      <c r="H74" s="266" t="s">
        <v>130</v>
      </c>
      <c r="I74" s="266" t="s">
        <v>57</v>
      </c>
      <c r="J74" s="266" t="s">
        <v>1739</v>
      </c>
      <c r="K74" s="265"/>
    </row>
    <row r="75" spans="2:11" ht="17.25" customHeight="1">
      <c r="B75" s="264"/>
      <c r="C75" s="268" t="s">
        <v>1740</v>
      </c>
      <c r="D75" s="268"/>
      <c r="E75" s="268"/>
      <c r="F75" s="269" t="s">
        <v>1741</v>
      </c>
      <c r="G75" s="270"/>
      <c r="H75" s="268"/>
      <c r="I75" s="268"/>
      <c r="J75" s="268" t="s">
        <v>1742</v>
      </c>
      <c r="K75" s="265"/>
    </row>
    <row r="76" spans="2:11" ht="5.25" customHeight="1">
      <c r="B76" s="264"/>
      <c r="C76" s="271"/>
      <c r="D76" s="271"/>
      <c r="E76" s="271"/>
      <c r="F76" s="271"/>
      <c r="G76" s="272"/>
      <c r="H76" s="271"/>
      <c r="I76" s="271"/>
      <c r="J76" s="271"/>
      <c r="K76" s="265"/>
    </row>
    <row r="77" spans="2:11" ht="15" customHeight="1">
      <c r="B77" s="264"/>
      <c r="C77" s="254" t="s">
        <v>53</v>
      </c>
      <c r="D77" s="271"/>
      <c r="E77" s="271"/>
      <c r="F77" s="273" t="s">
        <v>1743</v>
      </c>
      <c r="G77" s="272"/>
      <c r="H77" s="254" t="s">
        <v>1744</v>
      </c>
      <c r="I77" s="254" t="s">
        <v>1745</v>
      </c>
      <c r="J77" s="254">
        <v>20</v>
      </c>
      <c r="K77" s="265"/>
    </row>
    <row r="78" spans="2:11" ht="15" customHeight="1">
      <c r="B78" s="264"/>
      <c r="C78" s="254" t="s">
        <v>1746</v>
      </c>
      <c r="D78" s="254"/>
      <c r="E78" s="254"/>
      <c r="F78" s="273" t="s">
        <v>1743</v>
      </c>
      <c r="G78" s="272"/>
      <c r="H78" s="254" t="s">
        <v>1747</v>
      </c>
      <c r="I78" s="254" t="s">
        <v>1745</v>
      </c>
      <c r="J78" s="254">
        <v>120</v>
      </c>
      <c r="K78" s="265"/>
    </row>
    <row r="79" spans="2:11" ht="15" customHeight="1">
      <c r="B79" s="274"/>
      <c r="C79" s="254" t="s">
        <v>1748</v>
      </c>
      <c r="D79" s="254"/>
      <c r="E79" s="254"/>
      <c r="F79" s="273" t="s">
        <v>1749</v>
      </c>
      <c r="G79" s="272"/>
      <c r="H79" s="254" t="s">
        <v>1750</v>
      </c>
      <c r="I79" s="254" t="s">
        <v>1745</v>
      </c>
      <c r="J79" s="254">
        <v>50</v>
      </c>
      <c r="K79" s="265"/>
    </row>
    <row r="80" spans="2:11" ht="15" customHeight="1">
      <c r="B80" s="274"/>
      <c r="C80" s="254" t="s">
        <v>1751</v>
      </c>
      <c r="D80" s="254"/>
      <c r="E80" s="254"/>
      <c r="F80" s="273" t="s">
        <v>1743</v>
      </c>
      <c r="G80" s="272"/>
      <c r="H80" s="254" t="s">
        <v>1752</v>
      </c>
      <c r="I80" s="254" t="s">
        <v>1753</v>
      </c>
      <c r="J80" s="254"/>
      <c r="K80" s="265"/>
    </row>
    <row r="81" spans="2:11" ht="15" customHeight="1">
      <c r="B81" s="274"/>
      <c r="C81" s="275" t="s">
        <v>1754</v>
      </c>
      <c r="D81" s="275"/>
      <c r="E81" s="275"/>
      <c r="F81" s="276" t="s">
        <v>1749</v>
      </c>
      <c r="G81" s="275"/>
      <c r="H81" s="275" t="s">
        <v>1755</v>
      </c>
      <c r="I81" s="275" t="s">
        <v>1745</v>
      </c>
      <c r="J81" s="275">
        <v>15</v>
      </c>
      <c r="K81" s="265"/>
    </row>
    <row r="82" spans="2:11" ht="15" customHeight="1">
      <c r="B82" s="274"/>
      <c r="C82" s="275" t="s">
        <v>1756</v>
      </c>
      <c r="D82" s="275"/>
      <c r="E82" s="275"/>
      <c r="F82" s="276" t="s">
        <v>1749</v>
      </c>
      <c r="G82" s="275"/>
      <c r="H82" s="275" t="s">
        <v>1757</v>
      </c>
      <c r="I82" s="275" t="s">
        <v>1745</v>
      </c>
      <c r="J82" s="275">
        <v>15</v>
      </c>
      <c r="K82" s="265"/>
    </row>
    <row r="83" spans="2:11" ht="15" customHeight="1">
      <c r="B83" s="274"/>
      <c r="C83" s="275" t="s">
        <v>1758</v>
      </c>
      <c r="D83" s="275"/>
      <c r="E83" s="275"/>
      <c r="F83" s="276" t="s">
        <v>1749</v>
      </c>
      <c r="G83" s="275"/>
      <c r="H83" s="275" t="s">
        <v>1759</v>
      </c>
      <c r="I83" s="275" t="s">
        <v>1745</v>
      </c>
      <c r="J83" s="275">
        <v>20</v>
      </c>
      <c r="K83" s="265"/>
    </row>
    <row r="84" spans="2:11" ht="15" customHeight="1">
      <c r="B84" s="274"/>
      <c r="C84" s="275" t="s">
        <v>1760</v>
      </c>
      <c r="D84" s="275"/>
      <c r="E84" s="275"/>
      <c r="F84" s="276" t="s">
        <v>1749</v>
      </c>
      <c r="G84" s="275"/>
      <c r="H84" s="275" t="s">
        <v>1761</v>
      </c>
      <c r="I84" s="275" t="s">
        <v>1745</v>
      </c>
      <c r="J84" s="275">
        <v>20</v>
      </c>
      <c r="K84" s="265"/>
    </row>
    <row r="85" spans="2:11" ht="15" customHeight="1">
      <c r="B85" s="274"/>
      <c r="C85" s="254" t="s">
        <v>1762</v>
      </c>
      <c r="D85" s="254"/>
      <c r="E85" s="254"/>
      <c r="F85" s="273" t="s">
        <v>1749</v>
      </c>
      <c r="G85" s="272"/>
      <c r="H85" s="254" t="s">
        <v>1763</v>
      </c>
      <c r="I85" s="254" t="s">
        <v>1745</v>
      </c>
      <c r="J85" s="254">
        <v>50</v>
      </c>
      <c r="K85" s="265"/>
    </row>
    <row r="86" spans="2:11" ht="15" customHeight="1">
      <c r="B86" s="274"/>
      <c r="C86" s="254" t="s">
        <v>1764</v>
      </c>
      <c r="D86" s="254"/>
      <c r="E86" s="254"/>
      <c r="F86" s="273" t="s">
        <v>1749</v>
      </c>
      <c r="G86" s="272"/>
      <c r="H86" s="254" t="s">
        <v>1765</v>
      </c>
      <c r="I86" s="254" t="s">
        <v>1745</v>
      </c>
      <c r="J86" s="254">
        <v>20</v>
      </c>
      <c r="K86" s="265"/>
    </row>
    <row r="87" spans="2:11" ht="15" customHeight="1">
      <c r="B87" s="274"/>
      <c r="C87" s="254" t="s">
        <v>1766</v>
      </c>
      <c r="D87" s="254"/>
      <c r="E87" s="254"/>
      <c r="F87" s="273" t="s">
        <v>1749</v>
      </c>
      <c r="G87" s="272"/>
      <c r="H87" s="254" t="s">
        <v>1767</v>
      </c>
      <c r="I87" s="254" t="s">
        <v>1745</v>
      </c>
      <c r="J87" s="254">
        <v>20</v>
      </c>
      <c r="K87" s="265"/>
    </row>
    <row r="88" spans="2:11" ht="15" customHeight="1">
      <c r="B88" s="274"/>
      <c r="C88" s="254" t="s">
        <v>1768</v>
      </c>
      <c r="D88" s="254"/>
      <c r="E88" s="254"/>
      <c r="F88" s="273" t="s">
        <v>1749</v>
      </c>
      <c r="G88" s="272"/>
      <c r="H88" s="254" t="s">
        <v>1769</v>
      </c>
      <c r="I88" s="254" t="s">
        <v>1745</v>
      </c>
      <c r="J88" s="254">
        <v>50</v>
      </c>
      <c r="K88" s="265"/>
    </row>
    <row r="89" spans="2:11" ht="15" customHeight="1">
      <c r="B89" s="274"/>
      <c r="C89" s="254" t="s">
        <v>1770</v>
      </c>
      <c r="D89" s="254"/>
      <c r="E89" s="254"/>
      <c r="F89" s="273" t="s">
        <v>1749</v>
      </c>
      <c r="G89" s="272"/>
      <c r="H89" s="254" t="s">
        <v>1770</v>
      </c>
      <c r="I89" s="254" t="s">
        <v>1745</v>
      </c>
      <c r="J89" s="254">
        <v>50</v>
      </c>
      <c r="K89" s="265"/>
    </row>
    <row r="90" spans="2:11" ht="15" customHeight="1">
      <c r="B90" s="274"/>
      <c r="C90" s="254" t="s">
        <v>135</v>
      </c>
      <c r="D90" s="254"/>
      <c r="E90" s="254"/>
      <c r="F90" s="273" t="s">
        <v>1749</v>
      </c>
      <c r="G90" s="272"/>
      <c r="H90" s="254" t="s">
        <v>1771</v>
      </c>
      <c r="I90" s="254" t="s">
        <v>1745</v>
      </c>
      <c r="J90" s="254">
        <v>255</v>
      </c>
      <c r="K90" s="265"/>
    </row>
    <row r="91" spans="2:11" ht="15" customHeight="1">
      <c r="B91" s="274"/>
      <c r="C91" s="254" t="s">
        <v>1772</v>
      </c>
      <c r="D91" s="254"/>
      <c r="E91" s="254"/>
      <c r="F91" s="273" t="s">
        <v>1743</v>
      </c>
      <c r="G91" s="272"/>
      <c r="H91" s="254" t="s">
        <v>1773</v>
      </c>
      <c r="I91" s="254" t="s">
        <v>1774</v>
      </c>
      <c r="J91" s="254"/>
      <c r="K91" s="265"/>
    </row>
    <row r="92" spans="2:11" ht="15" customHeight="1">
      <c r="B92" s="274"/>
      <c r="C92" s="254" t="s">
        <v>1775</v>
      </c>
      <c r="D92" s="254"/>
      <c r="E92" s="254"/>
      <c r="F92" s="273" t="s">
        <v>1743</v>
      </c>
      <c r="G92" s="272"/>
      <c r="H92" s="254" t="s">
        <v>1776</v>
      </c>
      <c r="I92" s="254" t="s">
        <v>1777</v>
      </c>
      <c r="J92" s="254"/>
      <c r="K92" s="265"/>
    </row>
    <row r="93" spans="2:11" ht="15" customHeight="1">
      <c r="B93" s="274"/>
      <c r="C93" s="254" t="s">
        <v>1778</v>
      </c>
      <c r="D93" s="254"/>
      <c r="E93" s="254"/>
      <c r="F93" s="273" t="s">
        <v>1743</v>
      </c>
      <c r="G93" s="272"/>
      <c r="H93" s="254" t="s">
        <v>1778</v>
      </c>
      <c r="I93" s="254" t="s">
        <v>1777</v>
      </c>
      <c r="J93" s="254"/>
      <c r="K93" s="265"/>
    </row>
    <row r="94" spans="2:11" ht="15" customHeight="1">
      <c r="B94" s="274"/>
      <c r="C94" s="254" t="s">
        <v>38</v>
      </c>
      <c r="D94" s="254"/>
      <c r="E94" s="254"/>
      <c r="F94" s="273" t="s">
        <v>1743</v>
      </c>
      <c r="G94" s="272"/>
      <c r="H94" s="254" t="s">
        <v>1779</v>
      </c>
      <c r="I94" s="254" t="s">
        <v>1777</v>
      </c>
      <c r="J94" s="254"/>
      <c r="K94" s="265"/>
    </row>
    <row r="95" spans="2:11" ht="15" customHeight="1">
      <c r="B95" s="274"/>
      <c r="C95" s="254" t="s">
        <v>48</v>
      </c>
      <c r="D95" s="254"/>
      <c r="E95" s="254"/>
      <c r="F95" s="273" t="s">
        <v>1743</v>
      </c>
      <c r="G95" s="272"/>
      <c r="H95" s="254" t="s">
        <v>1780</v>
      </c>
      <c r="I95" s="254" t="s">
        <v>1777</v>
      </c>
      <c r="J95" s="254"/>
      <c r="K95" s="265"/>
    </row>
    <row r="96" spans="2:11" ht="15" customHeight="1">
      <c r="B96" s="277"/>
      <c r="C96" s="278"/>
      <c r="D96" s="278"/>
      <c r="E96" s="278"/>
      <c r="F96" s="278"/>
      <c r="G96" s="278"/>
      <c r="H96" s="278"/>
      <c r="I96" s="278"/>
      <c r="J96" s="278"/>
      <c r="K96" s="279"/>
    </row>
    <row r="97" spans="2:11" ht="18.75" customHeight="1">
      <c r="B97" s="280"/>
      <c r="C97" s="281"/>
      <c r="D97" s="281"/>
      <c r="E97" s="281"/>
      <c r="F97" s="281"/>
      <c r="G97" s="281"/>
      <c r="H97" s="281"/>
      <c r="I97" s="281"/>
      <c r="J97" s="281"/>
      <c r="K97" s="280"/>
    </row>
    <row r="98" spans="2:11" ht="18.75" customHeight="1">
      <c r="B98" s="260"/>
      <c r="C98" s="260"/>
      <c r="D98" s="260"/>
      <c r="E98" s="260"/>
      <c r="F98" s="260"/>
      <c r="G98" s="260"/>
      <c r="H98" s="260"/>
      <c r="I98" s="260"/>
      <c r="J98" s="260"/>
      <c r="K98" s="260"/>
    </row>
    <row r="99" spans="2:11" ht="7.5" customHeight="1">
      <c r="B99" s="261"/>
      <c r="C99" s="262"/>
      <c r="D99" s="262"/>
      <c r="E99" s="262"/>
      <c r="F99" s="262"/>
      <c r="G99" s="262"/>
      <c r="H99" s="262"/>
      <c r="I99" s="262"/>
      <c r="J99" s="262"/>
      <c r="K99" s="263"/>
    </row>
    <row r="100" spans="2:11" ht="45" customHeight="1">
      <c r="B100" s="264"/>
      <c r="C100" s="370" t="s">
        <v>1781</v>
      </c>
      <c r="D100" s="370"/>
      <c r="E100" s="370"/>
      <c r="F100" s="370"/>
      <c r="G100" s="370"/>
      <c r="H100" s="370"/>
      <c r="I100" s="370"/>
      <c r="J100" s="370"/>
      <c r="K100" s="265"/>
    </row>
    <row r="101" spans="2:11" ht="17.25" customHeight="1">
      <c r="B101" s="264"/>
      <c r="C101" s="266" t="s">
        <v>1737</v>
      </c>
      <c r="D101" s="266"/>
      <c r="E101" s="266"/>
      <c r="F101" s="266" t="s">
        <v>1738</v>
      </c>
      <c r="G101" s="267"/>
      <c r="H101" s="266" t="s">
        <v>130</v>
      </c>
      <c r="I101" s="266" t="s">
        <v>57</v>
      </c>
      <c r="J101" s="266" t="s">
        <v>1739</v>
      </c>
      <c r="K101" s="265"/>
    </row>
    <row r="102" spans="2:11" ht="17.25" customHeight="1">
      <c r="B102" s="264"/>
      <c r="C102" s="268" t="s">
        <v>1740</v>
      </c>
      <c r="D102" s="268"/>
      <c r="E102" s="268"/>
      <c r="F102" s="269" t="s">
        <v>1741</v>
      </c>
      <c r="G102" s="270"/>
      <c r="H102" s="268"/>
      <c r="I102" s="268"/>
      <c r="J102" s="268" t="s">
        <v>1742</v>
      </c>
      <c r="K102" s="265"/>
    </row>
    <row r="103" spans="2:11" ht="5.25" customHeight="1">
      <c r="B103" s="264"/>
      <c r="C103" s="266"/>
      <c r="D103" s="266"/>
      <c r="E103" s="266"/>
      <c r="F103" s="266"/>
      <c r="G103" s="282"/>
      <c r="H103" s="266"/>
      <c r="I103" s="266"/>
      <c r="J103" s="266"/>
      <c r="K103" s="265"/>
    </row>
    <row r="104" spans="2:11" ht="15" customHeight="1">
      <c r="B104" s="264"/>
      <c r="C104" s="254" t="s">
        <v>53</v>
      </c>
      <c r="D104" s="271"/>
      <c r="E104" s="271"/>
      <c r="F104" s="273" t="s">
        <v>1743</v>
      </c>
      <c r="G104" s="282"/>
      <c r="H104" s="254" t="s">
        <v>1782</v>
      </c>
      <c r="I104" s="254" t="s">
        <v>1745</v>
      </c>
      <c r="J104" s="254">
        <v>20</v>
      </c>
      <c r="K104" s="265"/>
    </row>
    <row r="105" spans="2:11" ht="15" customHeight="1">
      <c r="B105" s="264"/>
      <c r="C105" s="254" t="s">
        <v>1746</v>
      </c>
      <c r="D105" s="254"/>
      <c r="E105" s="254"/>
      <c r="F105" s="273" t="s">
        <v>1743</v>
      </c>
      <c r="G105" s="254"/>
      <c r="H105" s="254" t="s">
        <v>1782</v>
      </c>
      <c r="I105" s="254" t="s">
        <v>1745</v>
      </c>
      <c r="J105" s="254">
        <v>120</v>
      </c>
      <c r="K105" s="265"/>
    </row>
    <row r="106" spans="2:11" ht="15" customHeight="1">
      <c r="B106" s="274"/>
      <c r="C106" s="254" t="s">
        <v>1748</v>
      </c>
      <c r="D106" s="254"/>
      <c r="E106" s="254"/>
      <c r="F106" s="273" t="s">
        <v>1749</v>
      </c>
      <c r="G106" s="254"/>
      <c r="H106" s="254" t="s">
        <v>1782</v>
      </c>
      <c r="I106" s="254" t="s">
        <v>1745</v>
      </c>
      <c r="J106" s="254">
        <v>50</v>
      </c>
      <c r="K106" s="265"/>
    </row>
    <row r="107" spans="2:11" ht="15" customHeight="1">
      <c r="B107" s="274"/>
      <c r="C107" s="254" t="s">
        <v>1751</v>
      </c>
      <c r="D107" s="254"/>
      <c r="E107" s="254"/>
      <c r="F107" s="273" t="s">
        <v>1743</v>
      </c>
      <c r="G107" s="254"/>
      <c r="H107" s="254" t="s">
        <v>1782</v>
      </c>
      <c r="I107" s="254" t="s">
        <v>1753</v>
      </c>
      <c r="J107" s="254"/>
      <c r="K107" s="265"/>
    </row>
    <row r="108" spans="2:11" ht="15" customHeight="1">
      <c r="B108" s="274"/>
      <c r="C108" s="254" t="s">
        <v>1762</v>
      </c>
      <c r="D108" s="254"/>
      <c r="E108" s="254"/>
      <c r="F108" s="273" t="s">
        <v>1749</v>
      </c>
      <c r="G108" s="254"/>
      <c r="H108" s="254" t="s">
        <v>1782</v>
      </c>
      <c r="I108" s="254" t="s">
        <v>1745</v>
      </c>
      <c r="J108" s="254">
        <v>50</v>
      </c>
      <c r="K108" s="265"/>
    </row>
    <row r="109" spans="2:11" ht="15" customHeight="1">
      <c r="B109" s="274"/>
      <c r="C109" s="254" t="s">
        <v>1770</v>
      </c>
      <c r="D109" s="254"/>
      <c r="E109" s="254"/>
      <c r="F109" s="273" t="s">
        <v>1749</v>
      </c>
      <c r="G109" s="254"/>
      <c r="H109" s="254" t="s">
        <v>1782</v>
      </c>
      <c r="I109" s="254" t="s">
        <v>1745</v>
      </c>
      <c r="J109" s="254">
        <v>50</v>
      </c>
      <c r="K109" s="265"/>
    </row>
    <row r="110" spans="2:11" ht="15" customHeight="1">
      <c r="B110" s="274"/>
      <c r="C110" s="254" t="s">
        <v>1768</v>
      </c>
      <c r="D110" s="254"/>
      <c r="E110" s="254"/>
      <c r="F110" s="273" t="s">
        <v>1749</v>
      </c>
      <c r="G110" s="254"/>
      <c r="H110" s="254" t="s">
        <v>1782</v>
      </c>
      <c r="I110" s="254" t="s">
        <v>1745</v>
      </c>
      <c r="J110" s="254">
        <v>50</v>
      </c>
      <c r="K110" s="265"/>
    </row>
    <row r="111" spans="2:11" ht="15" customHeight="1">
      <c r="B111" s="274"/>
      <c r="C111" s="254" t="s">
        <v>53</v>
      </c>
      <c r="D111" s="254"/>
      <c r="E111" s="254"/>
      <c r="F111" s="273" t="s">
        <v>1743</v>
      </c>
      <c r="G111" s="254"/>
      <c r="H111" s="254" t="s">
        <v>1783</v>
      </c>
      <c r="I111" s="254" t="s">
        <v>1745</v>
      </c>
      <c r="J111" s="254">
        <v>20</v>
      </c>
      <c r="K111" s="265"/>
    </row>
    <row r="112" spans="2:11" ht="15" customHeight="1">
      <c r="B112" s="274"/>
      <c r="C112" s="254" t="s">
        <v>1784</v>
      </c>
      <c r="D112" s="254"/>
      <c r="E112" s="254"/>
      <c r="F112" s="273" t="s">
        <v>1743</v>
      </c>
      <c r="G112" s="254"/>
      <c r="H112" s="254" t="s">
        <v>1785</v>
      </c>
      <c r="I112" s="254" t="s">
        <v>1745</v>
      </c>
      <c r="J112" s="254">
        <v>120</v>
      </c>
      <c r="K112" s="265"/>
    </row>
    <row r="113" spans="2:11" ht="15" customHeight="1">
      <c r="B113" s="274"/>
      <c r="C113" s="254" t="s">
        <v>38</v>
      </c>
      <c r="D113" s="254"/>
      <c r="E113" s="254"/>
      <c r="F113" s="273" t="s">
        <v>1743</v>
      </c>
      <c r="G113" s="254"/>
      <c r="H113" s="254" t="s">
        <v>1786</v>
      </c>
      <c r="I113" s="254" t="s">
        <v>1777</v>
      </c>
      <c r="J113" s="254"/>
      <c r="K113" s="265"/>
    </row>
    <row r="114" spans="2:11" ht="15" customHeight="1">
      <c r="B114" s="274"/>
      <c r="C114" s="254" t="s">
        <v>48</v>
      </c>
      <c r="D114" s="254"/>
      <c r="E114" s="254"/>
      <c r="F114" s="273" t="s">
        <v>1743</v>
      </c>
      <c r="G114" s="254"/>
      <c r="H114" s="254" t="s">
        <v>1787</v>
      </c>
      <c r="I114" s="254" t="s">
        <v>1777</v>
      </c>
      <c r="J114" s="254"/>
      <c r="K114" s="265"/>
    </row>
    <row r="115" spans="2:11" ht="15" customHeight="1">
      <c r="B115" s="274"/>
      <c r="C115" s="254" t="s">
        <v>57</v>
      </c>
      <c r="D115" s="254"/>
      <c r="E115" s="254"/>
      <c r="F115" s="273" t="s">
        <v>1743</v>
      </c>
      <c r="G115" s="254"/>
      <c r="H115" s="254" t="s">
        <v>1788</v>
      </c>
      <c r="I115" s="254" t="s">
        <v>1789</v>
      </c>
      <c r="J115" s="254"/>
      <c r="K115" s="265"/>
    </row>
    <row r="116" spans="2:11" ht="15" customHeight="1">
      <c r="B116" s="277"/>
      <c r="C116" s="283"/>
      <c r="D116" s="283"/>
      <c r="E116" s="283"/>
      <c r="F116" s="283"/>
      <c r="G116" s="283"/>
      <c r="H116" s="283"/>
      <c r="I116" s="283"/>
      <c r="J116" s="283"/>
      <c r="K116" s="279"/>
    </row>
    <row r="117" spans="2:11" ht="18.75" customHeight="1">
      <c r="B117" s="284"/>
      <c r="C117" s="250"/>
      <c r="D117" s="250"/>
      <c r="E117" s="250"/>
      <c r="F117" s="285"/>
      <c r="G117" s="250"/>
      <c r="H117" s="250"/>
      <c r="I117" s="250"/>
      <c r="J117" s="250"/>
      <c r="K117" s="284"/>
    </row>
    <row r="118" spans="2:11" ht="18.75" customHeight="1">
      <c r="B118" s="260"/>
      <c r="C118" s="260"/>
      <c r="D118" s="260"/>
      <c r="E118" s="260"/>
      <c r="F118" s="260"/>
      <c r="G118" s="260"/>
      <c r="H118" s="260"/>
      <c r="I118" s="260"/>
      <c r="J118" s="260"/>
      <c r="K118" s="260"/>
    </row>
    <row r="119" spans="2:11" ht="7.5" customHeight="1">
      <c r="B119" s="286"/>
      <c r="C119" s="287"/>
      <c r="D119" s="287"/>
      <c r="E119" s="287"/>
      <c r="F119" s="287"/>
      <c r="G119" s="287"/>
      <c r="H119" s="287"/>
      <c r="I119" s="287"/>
      <c r="J119" s="287"/>
      <c r="K119" s="288"/>
    </row>
    <row r="120" spans="2:11" ht="45" customHeight="1">
      <c r="B120" s="289"/>
      <c r="C120" s="366" t="s">
        <v>1790</v>
      </c>
      <c r="D120" s="366"/>
      <c r="E120" s="366"/>
      <c r="F120" s="366"/>
      <c r="G120" s="366"/>
      <c r="H120" s="366"/>
      <c r="I120" s="366"/>
      <c r="J120" s="366"/>
      <c r="K120" s="290"/>
    </row>
    <row r="121" spans="2:11" ht="17.25" customHeight="1">
      <c r="B121" s="291"/>
      <c r="C121" s="266" t="s">
        <v>1737</v>
      </c>
      <c r="D121" s="266"/>
      <c r="E121" s="266"/>
      <c r="F121" s="266" t="s">
        <v>1738</v>
      </c>
      <c r="G121" s="267"/>
      <c r="H121" s="266" t="s">
        <v>130</v>
      </c>
      <c r="I121" s="266" t="s">
        <v>57</v>
      </c>
      <c r="J121" s="266" t="s">
        <v>1739</v>
      </c>
      <c r="K121" s="292"/>
    </row>
    <row r="122" spans="2:11" ht="17.25" customHeight="1">
      <c r="B122" s="291"/>
      <c r="C122" s="268" t="s">
        <v>1740</v>
      </c>
      <c r="D122" s="268"/>
      <c r="E122" s="268"/>
      <c r="F122" s="269" t="s">
        <v>1741</v>
      </c>
      <c r="G122" s="270"/>
      <c r="H122" s="268"/>
      <c r="I122" s="268"/>
      <c r="J122" s="268" t="s">
        <v>1742</v>
      </c>
      <c r="K122" s="292"/>
    </row>
    <row r="123" spans="2:11" ht="5.25" customHeight="1">
      <c r="B123" s="293"/>
      <c r="C123" s="271"/>
      <c r="D123" s="271"/>
      <c r="E123" s="271"/>
      <c r="F123" s="271"/>
      <c r="G123" s="254"/>
      <c r="H123" s="271"/>
      <c r="I123" s="271"/>
      <c r="J123" s="271"/>
      <c r="K123" s="294"/>
    </row>
    <row r="124" spans="2:11" ht="15" customHeight="1">
      <c r="B124" s="293"/>
      <c r="C124" s="254" t="s">
        <v>1746</v>
      </c>
      <c r="D124" s="271"/>
      <c r="E124" s="271"/>
      <c r="F124" s="273" t="s">
        <v>1743</v>
      </c>
      <c r="G124" s="254"/>
      <c r="H124" s="254" t="s">
        <v>1782</v>
      </c>
      <c r="I124" s="254" t="s">
        <v>1745</v>
      </c>
      <c r="J124" s="254">
        <v>120</v>
      </c>
      <c r="K124" s="295"/>
    </row>
    <row r="125" spans="2:11" ht="15" customHeight="1">
      <c r="B125" s="293"/>
      <c r="C125" s="254" t="s">
        <v>1791</v>
      </c>
      <c r="D125" s="254"/>
      <c r="E125" s="254"/>
      <c r="F125" s="273" t="s">
        <v>1743</v>
      </c>
      <c r="G125" s="254"/>
      <c r="H125" s="254" t="s">
        <v>1792</v>
      </c>
      <c r="I125" s="254" t="s">
        <v>1745</v>
      </c>
      <c r="J125" s="254" t="s">
        <v>1793</v>
      </c>
      <c r="K125" s="295"/>
    </row>
    <row r="126" spans="2:11" ht="15" customHeight="1">
      <c r="B126" s="293"/>
      <c r="C126" s="254" t="s">
        <v>1692</v>
      </c>
      <c r="D126" s="254"/>
      <c r="E126" s="254"/>
      <c r="F126" s="273" t="s">
        <v>1743</v>
      </c>
      <c r="G126" s="254"/>
      <c r="H126" s="254" t="s">
        <v>1794</v>
      </c>
      <c r="I126" s="254" t="s">
        <v>1745</v>
      </c>
      <c r="J126" s="254" t="s">
        <v>1793</v>
      </c>
      <c r="K126" s="295"/>
    </row>
    <row r="127" spans="2:11" ht="15" customHeight="1">
      <c r="B127" s="293"/>
      <c r="C127" s="254" t="s">
        <v>1754</v>
      </c>
      <c r="D127" s="254"/>
      <c r="E127" s="254"/>
      <c r="F127" s="273" t="s">
        <v>1749</v>
      </c>
      <c r="G127" s="254"/>
      <c r="H127" s="254" t="s">
        <v>1755</v>
      </c>
      <c r="I127" s="254" t="s">
        <v>1745</v>
      </c>
      <c r="J127" s="254">
        <v>15</v>
      </c>
      <c r="K127" s="295"/>
    </row>
    <row r="128" spans="2:11" ht="15" customHeight="1">
      <c r="B128" s="293"/>
      <c r="C128" s="275" t="s">
        <v>1756</v>
      </c>
      <c r="D128" s="275"/>
      <c r="E128" s="275"/>
      <c r="F128" s="276" t="s">
        <v>1749</v>
      </c>
      <c r="G128" s="275"/>
      <c r="H128" s="275" t="s">
        <v>1757</v>
      </c>
      <c r="I128" s="275" t="s">
        <v>1745</v>
      </c>
      <c r="J128" s="275">
        <v>15</v>
      </c>
      <c r="K128" s="295"/>
    </row>
    <row r="129" spans="2:11" ht="15" customHeight="1">
      <c r="B129" s="293"/>
      <c r="C129" s="275" t="s">
        <v>1758</v>
      </c>
      <c r="D129" s="275"/>
      <c r="E129" s="275"/>
      <c r="F129" s="276" t="s">
        <v>1749</v>
      </c>
      <c r="G129" s="275"/>
      <c r="H129" s="275" t="s">
        <v>1759</v>
      </c>
      <c r="I129" s="275" t="s">
        <v>1745</v>
      </c>
      <c r="J129" s="275">
        <v>20</v>
      </c>
      <c r="K129" s="295"/>
    </row>
    <row r="130" spans="2:11" ht="15" customHeight="1">
      <c r="B130" s="293"/>
      <c r="C130" s="275" t="s">
        <v>1760</v>
      </c>
      <c r="D130" s="275"/>
      <c r="E130" s="275"/>
      <c r="F130" s="276" t="s">
        <v>1749</v>
      </c>
      <c r="G130" s="275"/>
      <c r="H130" s="275" t="s">
        <v>1761</v>
      </c>
      <c r="I130" s="275" t="s">
        <v>1745</v>
      </c>
      <c r="J130" s="275">
        <v>20</v>
      </c>
      <c r="K130" s="295"/>
    </row>
    <row r="131" spans="2:11" ht="15" customHeight="1">
      <c r="B131" s="293"/>
      <c r="C131" s="254" t="s">
        <v>1748</v>
      </c>
      <c r="D131" s="254"/>
      <c r="E131" s="254"/>
      <c r="F131" s="273" t="s">
        <v>1749</v>
      </c>
      <c r="G131" s="254"/>
      <c r="H131" s="254" t="s">
        <v>1782</v>
      </c>
      <c r="I131" s="254" t="s">
        <v>1745</v>
      </c>
      <c r="J131" s="254">
        <v>50</v>
      </c>
      <c r="K131" s="295"/>
    </row>
    <row r="132" spans="2:11" ht="15" customHeight="1">
      <c r="B132" s="293"/>
      <c r="C132" s="254" t="s">
        <v>1762</v>
      </c>
      <c r="D132" s="254"/>
      <c r="E132" s="254"/>
      <c r="F132" s="273" t="s">
        <v>1749</v>
      </c>
      <c r="G132" s="254"/>
      <c r="H132" s="254" t="s">
        <v>1782</v>
      </c>
      <c r="I132" s="254" t="s">
        <v>1745</v>
      </c>
      <c r="J132" s="254">
        <v>50</v>
      </c>
      <c r="K132" s="295"/>
    </row>
    <row r="133" spans="2:11" ht="15" customHeight="1">
      <c r="B133" s="293"/>
      <c r="C133" s="254" t="s">
        <v>1768</v>
      </c>
      <c r="D133" s="254"/>
      <c r="E133" s="254"/>
      <c r="F133" s="273" t="s">
        <v>1749</v>
      </c>
      <c r="G133" s="254"/>
      <c r="H133" s="254" t="s">
        <v>1782</v>
      </c>
      <c r="I133" s="254" t="s">
        <v>1745</v>
      </c>
      <c r="J133" s="254">
        <v>50</v>
      </c>
      <c r="K133" s="295"/>
    </row>
    <row r="134" spans="2:11" ht="15" customHeight="1">
      <c r="B134" s="293"/>
      <c r="C134" s="254" t="s">
        <v>1770</v>
      </c>
      <c r="D134" s="254"/>
      <c r="E134" s="254"/>
      <c r="F134" s="273" t="s">
        <v>1749</v>
      </c>
      <c r="G134" s="254"/>
      <c r="H134" s="254" t="s">
        <v>1782</v>
      </c>
      <c r="I134" s="254" t="s">
        <v>1745</v>
      </c>
      <c r="J134" s="254">
        <v>50</v>
      </c>
      <c r="K134" s="295"/>
    </row>
    <row r="135" spans="2:11" ht="15" customHeight="1">
      <c r="B135" s="293"/>
      <c r="C135" s="254" t="s">
        <v>135</v>
      </c>
      <c r="D135" s="254"/>
      <c r="E135" s="254"/>
      <c r="F135" s="273" t="s">
        <v>1749</v>
      </c>
      <c r="G135" s="254"/>
      <c r="H135" s="254" t="s">
        <v>1795</v>
      </c>
      <c r="I135" s="254" t="s">
        <v>1745</v>
      </c>
      <c r="J135" s="254">
        <v>255</v>
      </c>
      <c r="K135" s="295"/>
    </row>
    <row r="136" spans="2:11" ht="15" customHeight="1">
      <c r="B136" s="293"/>
      <c r="C136" s="254" t="s">
        <v>1772</v>
      </c>
      <c r="D136" s="254"/>
      <c r="E136" s="254"/>
      <c r="F136" s="273" t="s">
        <v>1743</v>
      </c>
      <c r="G136" s="254"/>
      <c r="H136" s="254" t="s">
        <v>1796</v>
      </c>
      <c r="I136" s="254" t="s">
        <v>1774</v>
      </c>
      <c r="J136" s="254"/>
      <c r="K136" s="295"/>
    </row>
    <row r="137" spans="2:11" ht="15" customHeight="1">
      <c r="B137" s="293"/>
      <c r="C137" s="254" t="s">
        <v>1775</v>
      </c>
      <c r="D137" s="254"/>
      <c r="E137" s="254"/>
      <c r="F137" s="273" t="s">
        <v>1743</v>
      </c>
      <c r="G137" s="254"/>
      <c r="H137" s="254" t="s">
        <v>1797</v>
      </c>
      <c r="I137" s="254" t="s">
        <v>1777</v>
      </c>
      <c r="J137" s="254"/>
      <c r="K137" s="295"/>
    </row>
    <row r="138" spans="2:11" ht="15" customHeight="1">
      <c r="B138" s="293"/>
      <c r="C138" s="254" t="s">
        <v>1778</v>
      </c>
      <c r="D138" s="254"/>
      <c r="E138" s="254"/>
      <c r="F138" s="273" t="s">
        <v>1743</v>
      </c>
      <c r="G138" s="254"/>
      <c r="H138" s="254" t="s">
        <v>1778</v>
      </c>
      <c r="I138" s="254" t="s">
        <v>1777</v>
      </c>
      <c r="J138" s="254"/>
      <c r="K138" s="295"/>
    </row>
    <row r="139" spans="2:11" ht="15" customHeight="1">
      <c r="B139" s="293"/>
      <c r="C139" s="254" t="s">
        <v>38</v>
      </c>
      <c r="D139" s="254"/>
      <c r="E139" s="254"/>
      <c r="F139" s="273" t="s">
        <v>1743</v>
      </c>
      <c r="G139" s="254"/>
      <c r="H139" s="254" t="s">
        <v>1798</v>
      </c>
      <c r="I139" s="254" t="s">
        <v>1777</v>
      </c>
      <c r="J139" s="254"/>
      <c r="K139" s="295"/>
    </row>
    <row r="140" spans="2:11" ht="15" customHeight="1">
      <c r="B140" s="293"/>
      <c r="C140" s="254" t="s">
        <v>1799</v>
      </c>
      <c r="D140" s="254"/>
      <c r="E140" s="254"/>
      <c r="F140" s="273" t="s">
        <v>1743</v>
      </c>
      <c r="G140" s="254"/>
      <c r="H140" s="254" t="s">
        <v>1800</v>
      </c>
      <c r="I140" s="254" t="s">
        <v>1777</v>
      </c>
      <c r="J140" s="254"/>
      <c r="K140" s="295"/>
    </row>
    <row r="141" spans="2:11" ht="15" customHeight="1">
      <c r="B141" s="296"/>
      <c r="C141" s="297"/>
      <c r="D141" s="297"/>
      <c r="E141" s="297"/>
      <c r="F141" s="297"/>
      <c r="G141" s="297"/>
      <c r="H141" s="297"/>
      <c r="I141" s="297"/>
      <c r="J141" s="297"/>
      <c r="K141" s="298"/>
    </row>
    <row r="142" spans="2:11" ht="18.75" customHeight="1">
      <c r="B142" s="250"/>
      <c r="C142" s="250"/>
      <c r="D142" s="250"/>
      <c r="E142" s="250"/>
      <c r="F142" s="285"/>
      <c r="G142" s="250"/>
      <c r="H142" s="250"/>
      <c r="I142" s="250"/>
      <c r="J142" s="250"/>
      <c r="K142" s="250"/>
    </row>
    <row r="143" spans="2:11" ht="18.75" customHeight="1">
      <c r="B143" s="260"/>
      <c r="C143" s="260"/>
      <c r="D143" s="260"/>
      <c r="E143" s="260"/>
      <c r="F143" s="260"/>
      <c r="G143" s="260"/>
      <c r="H143" s="260"/>
      <c r="I143" s="260"/>
      <c r="J143" s="260"/>
      <c r="K143" s="260"/>
    </row>
    <row r="144" spans="2:11" ht="7.5" customHeight="1">
      <c r="B144" s="261"/>
      <c r="C144" s="262"/>
      <c r="D144" s="262"/>
      <c r="E144" s="262"/>
      <c r="F144" s="262"/>
      <c r="G144" s="262"/>
      <c r="H144" s="262"/>
      <c r="I144" s="262"/>
      <c r="J144" s="262"/>
      <c r="K144" s="263"/>
    </row>
    <row r="145" spans="2:11" ht="45" customHeight="1">
      <c r="B145" s="264"/>
      <c r="C145" s="370" t="s">
        <v>1801</v>
      </c>
      <c r="D145" s="370"/>
      <c r="E145" s="370"/>
      <c r="F145" s="370"/>
      <c r="G145" s="370"/>
      <c r="H145" s="370"/>
      <c r="I145" s="370"/>
      <c r="J145" s="370"/>
      <c r="K145" s="265"/>
    </row>
    <row r="146" spans="2:11" ht="17.25" customHeight="1">
      <c r="B146" s="264"/>
      <c r="C146" s="266" t="s">
        <v>1737</v>
      </c>
      <c r="D146" s="266"/>
      <c r="E146" s="266"/>
      <c r="F146" s="266" t="s">
        <v>1738</v>
      </c>
      <c r="G146" s="267"/>
      <c r="H146" s="266" t="s">
        <v>130</v>
      </c>
      <c r="I146" s="266" t="s">
        <v>57</v>
      </c>
      <c r="J146" s="266" t="s">
        <v>1739</v>
      </c>
      <c r="K146" s="265"/>
    </row>
    <row r="147" spans="2:11" ht="17.25" customHeight="1">
      <c r="B147" s="264"/>
      <c r="C147" s="268" t="s">
        <v>1740</v>
      </c>
      <c r="D147" s="268"/>
      <c r="E147" s="268"/>
      <c r="F147" s="269" t="s">
        <v>1741</v>
      </c>
      <c r="G147" s="270"/>
      <c r="H147" s="268"/>
      <c r="I147" s="268"/>
      <c r="J147" s="268" t="s">
        <v>1742</v>
      </c>
      <c r="K147" s="265"/>
    </row>
    <row r="148" spans="2:11" ht="5.25" customHeight="1">
      <c r="B148" s="274"/>
      <c r="C148" s="271"/>
      <c r="D148" s="271"/>
      <c r="E148" s="271"/>
      <c r="F148" s="271"/>
      <c r="G148" s="272"/>
      <c r="H148" s="271"/>
      <c r="I148" s="271"/>
      <c r="J148" s="271"/>
      <c r="K148" s="295"/>
    </row>
    <row r="149" spans="2:11" ht="15" customHeight="1">
      <c r="B149" s="274"/>
      <c r="C149" s="299" t="s">
        <v>1746</v>
      </c>
      <c r="D149" s="254"/>
      <c r="E149" s="254"/>
      <c r="F149" s="300" t="s">
        <v>1743</v>
      </c>
      <c r="G149" s="254"/>
      <c r="H149" s="299" t="s">
        <v>1782</v>
      </c>
      <c r="I149" s="299" t="s">
        <v>1745</v>
      </c>
      <c r="J149" s="299">
        <v>120</v>
      </c>
      <c r="K149" s="295"/>
    </row>
    <row r="150" spans="2:11" ht="15" customHeight="1">
      <c r="B150" s="274"/>
      <c r="C150" s="299" t="s">
        <v>1791</v>
      </c>
      <c r="D150" s="254"/>
      <c r="E150" s="254"/>
      <c r="F150" s="300" t="s">
        <v>1743</v>
      </c>
      <c r="G150" s="254"/>
      <c r="H150" s="299" t="s">
        <v>1802</v>
      </c>
      <c r="I150" s="299" t="s">
        <v>1745</v>
      </c>
      <c r="J150" s="299" t="s">
        <v>1793</v>
      </c>
      <c r="K150" s="295"/>
    </row>
    <row r="151" spans="2:11" ht="15" customHeight="1">
      <c r="B151" s="274"/>
      <c r="C151" s="299" t="s">
        <v>1692</v>
      </c>
      <c r="D151" s="254"/>
      <c r="E151" s="254"/>
      <c r="F151" s="300" t="s">
        <v>1743</v>
      </c>
      <c r="G151" s="254"/>
      <c r="H151" s="299" t="s">
        <v>1803</v>
      </c>
      <c r="I151" s="299" t="s">
        <v>1745</v>
      </c>
      <c r="J151" s="299" t="s">
        <v>1793</v>
      </c>
      <c r="K151" s="295"/>
    </row>
    <row r="152" spans="2:11" ht="15" customHeight="1">
      <c r="B152" s="274"/>
      <c r="C152" s="299" t="s">
        <v>1748</v>
      </c>
      <c r="D152" s="254"/>
      <c r="E152" s="254"/>
      <c r="F152" s="300" t="s">
        <v>1749</v>
      </c>
      <c r="G152" s="254"/>
      <c r="H152" s="299" t="s">
        <v>1782</v>
      </c>
      <c r="I152" s="299" t="s">
        <v>1745</v>
      </c>
      <c r="J152" s="299">
        <v>50</v>
      </c>
      <c r="K152" s="295"/>
    </row>
    <row r="153" spans="2:11" ht="15" customHeight="1">
      <c r="B153" s="274"/>
      <c r="C153" s="299" t="s">
        <v>1751</v>
      </c>
      <c r="D153" s="254"/>
      <c r="E153" s="254"/>
      <c r="F153" s="300" t="s">
        <v>1743</v>
      </c>
      <c r="G153" s="254"/>
      <c r="H153" s="299" t="s">
        <v>1782</v>
      </c>
      <c r="I153" s="299" t="s">
        <v>1753</v>
      </c>
      <c r="J153" s="299"/>
      <c r="K153" s="295"/>
    </row>
    <row r="154" spans="2:11" ht="15" customHeight="1">
      <c r="B154" s="274"/>
      <c r="C154" s="299" t="s">
        <v>1762</v>
      </c>
      <c r="D154" s="254"/>
      <c r="E154" s="254"/>
      <c r="F154" s="300" t="s">
        <v>1749</v>
      </c>
      <c r="G154" s="254"/>
      <c r="H154" s="299" t="s">
        <v>1782</v>
      </c>
      <c r="I154" s="299" t="s">
        <v>1745</v>
      </c>
      <c r="J154" s="299">
        <v>50</v>
      </c>
      <c r="K154" s="295"/>
    </row>
    <row r="155" spans="2:11" ht="15" customHeight="1">
      <c r="B155" s="274"/>
      <c r="C155" s="299" t="s">
        <v>1770</v>
      </c>
      <c r="D155" s="254"/>
      <c r="E155" s="254"/>
      <c r="F155" s="300" t="s">
        <v>1749</v>
      </c>
      <c r="G155" s="254"/>
      <c r="H155" s="299" t="s">
        <v>1782</v>
      </c>
      <c r="I155" s="299" t="s">
        <v>1745</v>
      </c>
      <c r="J155" s="299">
        <v>50</v>
      </c>
      <c r="K155" s="295"/>
    </row>
    <row r="156" spans="2:11" ht="15" customHeight="1">
      <c r="B156" s="274"/>
      <c r="C156" s="299" t="s">
        <v>1768</v>
      </c>
      <c r="D156" s="254"/>
      <c r="E156" s="254"/>
      <c r="F156" s="300" t="s">
        <v>1749</v>
      </c>
      <c r="G156" s="254"/>
      <c r="H156" s="299" t="s">
        <v>1782</v>
      </c>
      <c r="I156" s="299" t="s">
        <v>1745</v>
      </c>
      <c r="J156" s="299">
        <v>50</v>
      </c>
      <c r="K156" s="295"/>
    </row>
    <row r="157" spans="2:11" ht="15" customHeight="1">
      <c r="B157" s="274"/>
      <c r="C157" s="299" t="s">
        <v>104</v>
      </c>
      <c r="D157" s="254"/>
      <c r="E157" s="254"/>
      <c r="F157" s="300" t="s">
        <v>1743</v>
      </c>
      <c r="G157" s="254"/>
      <c r="H157" s="299" t="s">
        <v>1804</v>
      </c>
      <c r="I157" s="299" t="s">
        <v>1745</v>
      </c>
      <c r="J157" s="299" t="s">
        <v>1805</v>
      </c>
      <c r="K157" s="295"/>
    </row>
    <row r="158" spans="2:11" ht="15" customHeight="1">
      <c r="B158" s="274"/>
      <c r="C158" s="299" t="s">
        <v>1806</v>
      </c>
      <c r="D158" s="254"/>
      <c r="E158" s="254"/>
      <c r="F158" s="300" t="s">
        <v>1743</v>
      </c>
      <c r="G158" s="254"/>
      <c r="H158" s="299" t="s">
        <v>1807</v>
      </c>
      <c r="I158" s="299" t="s">
        <v>1777</v>
      </c>
      <c r="J158" s="299"/>
      <c r="K158" s="295"/>
    </row>
    <row r="159" spans="2:11" ht="15" customHeight="1">
      <c r="B159" s="301"/>
      <c r="C159" s="283"/>
      <c r="D159" s="283"/>
      <c r="E159" s="283"/>
      <c r="F159" s="283"/>
      <c r="G159" s="283"/>
      <c r="H159" s="283"/>
      <c r="I159" s="283"/>
      <c r="J159" s="283"/>
      <c r="K159" s="302"/>
    </row>
    <row r="160" spans="2:11" ht="18.75" customHeight="1">
      <c r="B160" s="250"/>
      <c r="C160" s="254"/>
      <c r="D160" s="254"/>
      <c r="E160" s="254"/>
      <c r="F160" s="273"/>
      <c r="G160" s="254"/>
      <c r="H160" s="254"/>
      <c r="I160" s="254"/>
      <c r="J160" s="254"/>
      <c r="K160" s="250"/>
    </row>
    <row r="161" spans="2:11" ht="18.75" customHeight="1">
      <c r="B161" s="260"/>
      <c r="C161" s="260"/>
      <c r="D161" s="260"/>
      <c r="E161" s="260"/>
      <c r="F161" s="260"/>
      <c r="G161" s="260"/>
      <c r="H161" s="260"/>
      <c r="I161" s="260"/>
      <c r="J161" s="260"/>
      <c r="K161" s="260"/>
    </row>
    <row r="162" spans="2:11" ht="7.5" customHeight="1">
      <c r="B162" s="242"/>
      <c r="C162" s="243"/>
      <c r="D162" s="243"/>
      <c r="E162" s="243"/>
      <c r="F162" s="243"/>
      <c r="G162" s="243"/>
      <c r="H162" s="243"/>
      <c r="I162" s="243"/>
      <c r="J162" s="243"/>
      <c r="K162" s="244"/>
    </row>
    <row r="163" spans="2:11" ht="45" customHeight="1">
      <c r="B163" s="245"/>
      <c r="C163" s="366" t="s">
        <v>1808</v>
      </c>
      <c r="D163" s="366"/>
      <c r="E163" s="366"/>
      <c r="F163" s="366"/>
      <c r="G163" s="366"/>
      <c r="H163" s="366"/>
      <c r="I163" s="366"/>
      <c r="J163" s="366"/>
      <c r="K163" s="246"/>
    </row>
    <row r="164" spans="2:11" ht="17.25" customHeight="1">
      <c r="B164" s="245"/>
      <c r="C164" s="266" t="s">
        <v>1737</v>
      </c>
      <c r="D164" s="266"/>
      <c r="E164" s="266"/>
      <c r="F164" s="266" t="s">
        <v>1738</v>
      </c>
      <c r="G164" s="303"/>
      <c r="H164" s="304" t="s">
        <v>130</v>
      </c>
      <c r="I164" s="304" t="s">
        <v>57</v>
      </c>
      <c r="J164" s="266" t="s">
        <v>1739</v>
      </c>
      <c r="K164" s="246"/>
    </row>
    <row r="165" spans="2:11" ht="17.25" customHeight="1">
      <c r="B165" s="247"/>
      <c r="C165" s="268" t="s">
        <v>1740</v>
      </c>
      <c r="D165" s="268"/>
      <c r="E165" s="268"/>
      <c r="F165" s="269" t="s">
        <v>1741</v>
      </c>
      <c r="G165" s="305"/>
      <c r="H165" s="306"/>
      <c r="I165" s="306"/>
      <c r="J165" s="268" t="s">
        <v>1742</v>
      </c>
      <c r="K165" s="248"/>
    </row>
    <row r="166" spans="2:11" ht="5.25" customHeight="1">
      <c r="B166" s="274"/>
      <c r="C166" s="271"/>
      <c r="D166" s="271"/>
      <c r="E166" s="271"/>
      <c r="F166" s="271"/>
      <c r="G166" s="272"/>
      <c r="H166" s="271"/>
      <c r="I166" s="271"/>
      <c r="J166" s="271"/>
      <c r="K166" s="295"/>
    </row>
    <row r="167" spans="2:11" ht="15" customHeight="1">
      <c r="B167" s="274"/>
      <c r="C167" s="254" t="s">
        <v>1746</v>
      </c>
      <c r="D167" s="254"/>
      <c r="E167" s="254"/>
      <c r="F167" s="273" t="s">
        <v>1743</v>
      </c>
      <c r="G167" s="254"/>
      <c r="H167" s="254" t="s">
        <v>1782</v>
      </c>
      <c r="I167" s="254" t="s">
        <v>1745</v>
      </c>
      <c r="J167" s="254">
        <v>120</v>
      </c>
      <c r="K167" s="295"/>
    </row>
    <row r="168" spans="2:11" ht="15" customHeight="1">
      <c r="B168" s="274"/>
      <c r="C168" s="254" t="s">
        <v>1791</v>
      </c>
      <c r="D168" s="254"/>
      <c r="E168" s="254"/>
      <c r="F168" s="273" t="s">
        <v>1743</v>
      </c>
      <c r="G168" s="254"/>
      <c r="H168" s="254" t="s">
        <v>1792</v>
      </c>
      <c r="I168" s="254" t="s">
        <v>1745</v>
      </c>
      <c r="J168" s="254" t="s">
        <v>1793</v>
      </c>
      <c r="K168" s="295"/>
    </row>
    <row r="169" spans="2:11" ht="15" customHeight="1">
      <c r="B169" s="274"/>
      <c r="C169" s="254" t="s">
        <v>1692</v>
      </c>
      <c r="D169" s="254"/>
      <c r="E169" s="254"/>
      <c r="F169" s="273" t="s">
        <v>1743</v>
      </c>
      <c r="G169" s="254"/>
      <c r="H169" s="254" t="s">
        <v>1809</v>
      </c>
      <c r="I169" s="254" t="s">
        <v>1745</v>
      </c>
      <c r="J169" s="254" t="s">
        <v>1793</v>
      </c>
      <c r="K169" s="295"/>
    </row>
    <row r="170" spans="2:11" ht="15" customHeight="1">
      <c r="B170" s="274"/>
      <c r="C170" s="254" t="s">
        <v>1748</v>
      </c>
      <c r="D170" s="254"/>
      <c r="E170" s="254"/>
      <c r="F170" s="273" t="s">
        <v>1749</v>
      </c>
      <c r="G170" s="254"/>
      <c r="H170" s="254" t="s">
        <v>1809</v>
      </c>
      <c r="I170" s="254" t="s">
        <v>1745</v>
      </c>
      <c r="J170" s="254">
        <v>50</v>
      </c>
      <c r="K170" s="295"/>
    </row>
    <row r="171" spans="2:11" ht="15" customHeight="1">
      <c r="B171" s="274"/>
      <c r="C171" s="254" t="s">
        <v>1751</v>
      </c>
      <c r="D171" s="254"/>
      <c r="E171" s="254"/>
      <c r="F171" s="273" t="s">
        <v>1743</v>
      </c>
      <c r="G171" s="254"/>
      <c r="H171" s="254" t="s">
        <v>1809</v>
      </c>
      <c r="I171" s="254" t="s">
        <v>1753</v>
      </c>
      <c r="J171" s="254"/>
      <c r="K171" s="295"/>
    </row>
    <row r="172" spans="2:11" ht="15" customHeight="1">
      <c r="B172" s="274"/>
      <c r="C172" s="254" t="s">
        <v>1762</v>
      </c>
      <c r="D172" s="254"/>
      <c r="E172" s="254"/>
      <c r="F172" s="273" t="s">
        <v>1749</v>
      </c>
      <c r="G172" s="254"/>
      <c r="H172" s="254" t="s">
        <v>1809</v>
      </c>
      <c r="I172" s="254" t="s">
        <v>1745</v>
      </c>
      <c r="J172" s="254">
        <v>50</v>
      </c>
      <c r="K172" s="295"/>
    </row>
    <row r="173" spans="2:11" ht="15" customHeight="1">
      <c r="B173" s="274"/>
      <c r="C173" s="254" t="s">
        <v>1770</v>
      </c>
      <c r="D173" s="254"/>
      <c r="E173" s="254"/>
      <c r="F173" s="273" t="s">
        <v>1749</v>
      </c>
      <c r="G173" s="254"/>
      <c r="H173" s="254" t="s">
        <v>1809</v>
      </c>
      <c r="I173" s="254" t="s">
        <v>1745</v>
      </c>
      <c r="J173" s="254">
        <v>50</v>
      </c>
      <c r="K173" s="295"/>
    </row>
    <row r="174" spans="2:11" ht="15" customHeight="1">
      <c r="B174" s="274"/>
      <c r="C174" s="254" t="s">
        <v>1768</v>
      </c>
      <c r="D174" s="254"/>
      <c r="E174" s="254"/>
      <c r="F174" s="273" t="s">
        <v>1749</v>
      </c>
      <c r="G174" s="254"/>
      <c r="H174" s="254" t="s">
        <v>1809</v>
      </c>
      <c r="I174" s="254" t="s">
        <v>1745</v>
      </c>
      <c r="J174" s="254">
        <v>50</v>
      </c>
      <c r="K174" s="295"/>
    </row>
    <row r="175" spans="2:11" ht="15" customHeight="1">
      <c r="B175" s="274"/>
      <c r="C175" s="254" t="s">
        <v>129</v>
      </c>
      <c r="D175" s="254"/>
      <c r="E175" s="254"/>
      <c r="F175" s="273" t="s">
        <v>1743</v>
      </c>
      <c r="G175" s="254"/>
      <c r="H175" s="254" t="s">
        <v>1810</v>
      </c>
      <c r="I175" s="254" t="s">
        <v>1811</v>
      </c>
      <c r="J175" s="254"/>
      <c r="K175" s="295"/>
    </row>
    <row r="176" spans="2:11" ht="15" customHeight="1">
      <c r="B176" s="274"/>
      <c r="C176" s="254" t="s">
        <v>57</v>
      </c>
      <c r="D176" s="254"/>
      <c r="E176" s="254"/>
      <c r="F176" s="273" t="s">
        <v>1743</v>
      </c>
      <c r="G176" s="254"/>
      <c r="H176" s="254" t="s">
        <v>1812</v>
      </c>
      <c r="I176" s="254" t="s">
        <v>1813</v>
      </c>
      <c r="J176" s="254">
        <v>1</v>
      </c>
      <c r="K176" s="295"/>
    </row>
    <row r="177" spans="2:11" ht="15" customHeight="1">
      <c r="B177" s="274"/>
      <c r="C177" s="254" t="s">
        <v>53</v>
      </c>
      <c r="D177" s="254"/>
      <c r="E177" s="254"/>
      <c r="F177" s="273" t="s">
        <v>1743</v>
      </c>
      <c r="G177" s="254"/>
      <c r="H177" s="254" t="s">
        <v>1814</v>
      </c>
      <c r="I177" s="254" t="s">
        <v>1745</v>
      </c>
      <c r="J177" s="254">
        <v>20</v>
      </c>
      <c r="K177" s="295"/>
    </row>
    <row r="178" spans="2:11" ht="15" customHeight="1">
      <c r="B178" s="274"/>
      <c r="C178" s="254" t="s">
        <v>130</v>
      </c>
      <c r="D178" s="254"/>
      <c r="E178" s="254"/>
      <c r="F178" s="273" t="s">
        <v>1743</v>
      </c>
      <c r="G178" s="254"/>
      <c r="H178" s="254" t="s">
        <v>1815</v>
      </c>
      <c r="I178" s="254" t="s">
        <v>1745</v>
      </c>
      <c r="J178" s="254">
        <v>255</v>
      </c>
      <c r="K178" s="295"/>
    </row>
    <row r="179" spans="2:11" ht="15" customHeight="1">
      <c r="B179" s="274"/>
      <c r="C179" s="254" t="s">
        <v>131</v>
      </c>
      <c r="D179" s="254"/>
      <c r="E179" s="254"/>
      <c r="F179" s="273" t="s">
        <v>1743</v>
      </c>
      <c r="G179" s="254"/>
      <c r="H179" s="254" t="s">
        <v>1708</v>
      </c>
      <c r="I179" s="254" t="s">
        <v>1745</v>
      </c>
      <c r="J179" s="254">
        <v>10</v>
      </c>
      <c r="K179" s="295"/>
    </row>
    <row r="180" spans="2:11" ht="15" customHeight="1">
      <c r="B180" s="274"/>
      <c r="C180" s="254" t="s">
        <v>132</v>
      </c>
      <c r="D180" s="254"/>
      <c r="E180" s="254"/>
      <c r="F180" s="273" t="s">
        <v>1743</v>
      </c>
      <c r="G180" s="254"/>
      <c r="H180" s="254" t="s">
        <v>1816</v>
      </c>
      <c r="I180" s="254" t="s">
        <v>1777</v>
      </c>
      <c r="J180" s="254"/>
      <c r="K180" s="295"/>
    </row>
    <row r="181" spans="2:11" ht="15" customHeight="1">
      <c r="B181" s="274"/>
      <c r="C181" s="254" t="s">
        <v>1817</v>
      </c>
      <c r="D181" s="254"/>
      <c r="E181" s="254"/>
      <c r="F181" s="273" t="s">
        <v>1743</v>
      </c>
      <c r="G181" s="254"/>
      <c r="H181" s="254" t="s">
        <v>1818</v>
      </c>
      <c r="I181" s="254" t="s">
        <v>1777</v>
      </c>
      <c r="J181" s="254"/>
      <c r="K181" s="295"/>
    </row>
    <row r="182" spans="2:11" ht="15" customHeight="1">
      <c r="B182" s="274"/>
      <c r="C182" s="254" t="s">
        <v>1806</v>
      </c>
      <c r="D182" s="254"/>
      <c r="E182" s="254"/>
      <c r="F182" s="273" t="s">
        <v>1743</v>
      </c>
      <c r="G182" s="254"/>
      <c r="H182" s="254" t="s">
        <v>1819</v>
      </c>
      <c r="I182" s="254" t="s">
        <v>1777</v>
      </c>
      <c r="J182" s="254"/>
      <c r="K182" s="295"/>
    </row>
    <row r="183" spans="2:11" ht="15" customHeight="1">
      <c r="B183" s="274"/>
      <c r="C183" s="254" t="s">
        <v>134</v>
      </c>
      <c r="D183" s="254"/>
      <c r="E183" s="254"/>
      <c r="F183" s="273" t="s">
        <v>1749</v>
      </c>
      <c r="G183" s="254"/>
      <c r="H183" s="254" t="s">
        <v>1820</v>
      </c>
      <c r="I183" s="254" t="s">
        <v>1745</v>
      </c>
      <c r="J183" s="254">
        <v>50</v>
      </c>
      <c r="K183" s="295"/>
    </row>
    <row r="184" spans="2:11" ht="15" customHeight="1">
      <c r="B184" s="274"/>
      <c r="C184" s="254" t="s">
        <v>1821</v>
      </c>
      <c r="D184" s="254"/>
      <c r="E184" s="254"/>
      <c r="F184" s="273" t="s">
        <v>1749</v>
      </c>
      <c r="G184" s="254"/>
      <c r="H184" s="254" t="s">
        <v>1822</v>
      </c>
      <c r="I184" s="254" t="s">
        <v>1823</v>
      </c>
      <c r="J184" s="254"/>
      <c r="K184" s="295"/>
    </row>
    <row r="185" spans="2:11" ht="15" customHeight="1">
      <c r="B185" s="274"/>
      <c r="C185" s="254" t="s">
        <v>1824</v>
      </c>
      <c r="D185" s="254"/>
      <c r="E185" s="254"/>
      <c r="F185" s="273" t="s">
        <v>1749</v>
      </c>
      <c r="G185" s="254"/>
      <c r="H185" s="254" t="s">
        <v>1825</v>
      </c>
      <c r="I185" s="254" t="s">
        <v>1823</v>
      </c>
      <c r="J185" s="254"/>
      <c r="K185" s="295"/>
    </row>
    <row r="186" spans="2:11" ht="15" customHeight="1">
      <c r="B186" s="274"/>
      <c r="C186" s="254" t="s">
        <v>1826</v>
      </c>
      <c r="D186" s="254"/>
      <c r="E186" s="254"/>
      <c r="F186" s="273" t="s">
        <v>1749</v>
      </c>
      <c r="G186" s="254"/>
      <c r="H186" s="254" t="s">
        <v>1827</v>
      </c>
      <c r="I186" s="254" t="s">
        <v>1823</v>
      </c>
      <c r="J186" s="254"/>
      <c r="K186" s="295"/>
    </row>
    <row r="187" spans="2:11" ht="15" customHeight="1">
      <c r="B187" s="274"/>
      <c r="C187" s="307" t="s">
        <v>1828</v>
      </c>
      <c r="D187" s="254"/>
      <c r="E187" s="254"/>
      <c r="F187" s="273" t="s">
        <v>1749</v>
      </c>
      <c r="G187" s="254"/>
      <c r="H187" s="254" t="s">
        <v>1829</v>
      </c>
      <c r="I187" s="254" t="s">
        <v>1830</v>
      </c>
      <c r="J187" s="308" t="s">
        <v>1831</v>
      </c>
      <c r="K187" s="295"/>
    </row>
    <row r="188" spans="2:11" ht="15" customHeight="1">
      <c r="B188" s="274"/>
      <c r="C188" s="259" t="s">
        <v>42</v>
      </c>
      <c r="D188" s="254"/>
      <c r="E188" s="254"/>
      <c r="F188" s="273" t="s">
        <v>1743</v>
      </c>
      <c r="G188" s="254"/>
      <c r="H188" s="250" t="s">
        <v>1832</v>
      </c>
      <c r="I188" s="254" t="s">
        <v>1833</v>
      </c>
      <c r="J188" s="254"/>
      <c r="K188" s="295"/>
    </row>
    <row r="189" spans="2:11" ht="15" customHeight="1">
      <c r="B189" s="274"/>
      <c r="C189" s="259" t="s">
        <v>1834</v>
      </c>
      <c r="D189" s="254"/>
      <c r="E189" s="254"/>
      <c r="F189" s="273" t="s">
        <v>1743</v>
      </c>
      <c r="G189" s="254"/>
      <c r="H189" s="254" t="s">
        <v>1835</v>
      </c>
      <c r="I189" s="254" t="s">
        <v>1777</v>
      </c>
      <c r="J189" s="254"/>
      <c r="K189" s="295"/>
    </row>
    <row r="190" spans="2:11" ht="15" customHeight="1">
      <c r="B190" s="274"/>
      <c r="C190" s="259" t="s">
        <v>1836</v>
      </c>
      <c r="D190" s="254"/>
      <c r="E190" s="254"/>
      <c r="F190" s="273" t="s">
        <v>1743</v>
      </c>
      <c r="G190" s="254"/>
      <c r="H190" s="254" t="s">
        <v>1837</v>
      </c>
      <c r="I190" s="254" t="s">
        <v>1777</v>
      </c>
      <c r="J190" s="254"/>
      <c r="K190" s="295"/>
    </row>
    <row r="191" spans="2:11" ht="15" customHeight="1">
      <c r="B191" s="274"/>
      <c r="C191" s="259" t="s">
        <v>1838</v>
      </c>
      <c r="D191" s="254"/>
      <c r="E191" s="254"/>
      <c r="F191" s="273" t="s">
        <v>1749</v>
      </c>
      <c r="G191" s="254"/>
      <c r="H191" s="254" t="s">
        <v>1839</v>
      </c>
      <c r="I191" s="254" t="s">
        <v>1777</v>
      </c>
      <c r="J191" s="254"/>
      <c r="K191" s="295"/>
    </row>
    <row r="192" spans="2:11" ht="15" customHeight="1">
      <c r="B192" s="301"/>
      <c r="C192" s="309"/>
      <c r="D192" s="283"/>
      <c r="E192" s="283"/>
      <c r="F192" s="283"/>
      <c r="G192" s="283"/>
      <c r="H192" s="283"/>
      <c r="I192" s="283"/>
      <c r="J192" s="283"/>
      <c r="K192" s="302"/>
    </row>
    <row r="193" spans="2:11" ht="18.75" customHeight="1">
      <c r="B193" s="250"/>
      <c r="C193" s="254"/>
      <c r="D193" s="254"/>
      <c r="E193" s="254"/>
      <c r="F193" s="273"/>
      <c r="G193" s="254"/>
      <c r="H193" s="254"/>
      <c r="I193" s="254"/>
      <c r="J193" s="254"/>
      <c r="K193" s="250"/>
    </row>
    <row r="194" spans="2:11" ht="18.75" customHeight="1">
      <c r="B194" s="250"/>
      <c r="C194" s="254"/>
      <c r="D194" s="254"/>
      <c r="E194" s="254"/>
      <c r="F194" s="273"/>
      <c r="G194" s="254"/>
      <c r="H194" s="254"/>
      <c r="I194" s="254"/>
      <c r="J194" s="254"/>
      <c r="K194" s="250"/>
    </row>
    <row r="195" spans="2:11" ht="18.75" customHeight="1">
      <c r="B195" s="260"/>
      <c r="C195" s="260"/>
      <c r="D195" s="260"/>
      <c r="E195" s="260"/>
      <c r="F195" s="260"/>
      <c r="G195" s="260"/>
      <c r="H195" s="260"/>
      <c r="I195" s="260"/>
      <c r="J195" s="260"/>
      <c r="K195" s="260"/>
    </row>
    <row r="196" spans="2:11">
      <c r="B196" s="242"/>
      <c r="C196" s="243"/>
      <c r="D196" s="243"/>
      <c r="E196" s="243"/>
      <c r="F196" s="243"/>
      <c r="G196" s="243"/>
      <c r="H196" s="243"/>
      <c r="I196" s="243"/>
      <c r="J196" s="243"/>
      <c r="K196" s="244"/>
    </row>
    <row r="197" spans="2:11" ht="21">
      <c r="B197" s="245"/>
      <c r="C197" s="366" t="s">
        <v>1840</v>
      </c>
      <c r="D197" s="366"/>
      <c r="E197" s="366"/>
      <c r="F197" s="366"/>
      <c r="G197" s="366"/>
      <c r="H197" s="366"/>
      <c r="I197" s="366"/>
      <c r="J197" s="366"/>
      <c r="K197" s="246"/>
    </row>
    <row r="198" spans="2:11" ht="25.5" customHeight="1">
      <c r="B198" s="245"/>
      <c r="C198" s="310" t="s">
        <v>1841</v>
      </c>
      <c r="D198" s="310"/>
      <c r="E198" s="310"/>
      <c r="F198" s="310" t="s">
        <v>1842</v>
      </c>
      <c r="G198" s="311"/>
      <c r="H198" s="371" t="s">
        <v>1843</v>
      </c>
      <c r="I198" s="371"/>
      <c r="J198" s="371"/>
      <c r="K198" s="246"/>
    </row>
    <row r="199" spans="2:11" ht="5.25" customHeight="1">
      <c r="B199" s="274"/>
      <c r="C199" s="271"/>
      <c r="D199" s="271"/>
      <c r="E199" s="271"/>
      <c r="F199" s="271"/>
      <c r="G199" s="254"/>
      <c r="H199" s="271"/>
      <c r="I199" s="271"/>
      <c r="J199" s="271"/>
      <c r="K199" s="295"/>
    </row>
    <row r="200" spans="2:11" ht="15" customHeight="1">
      <c r="B200" s="274"/>
      <c r="C200" s="254" t="s">
        <v>1833</v>
      </c>
      <c r="D200" s="254"/>
      <c r="E200" s="254"/>
      <c r="F200" s="273" t="s">
        <v>43</v>
      </c>
      <c r="G200" s="254"/>
      <c r="H200" s="368" t="s">
        <v>1844</v>
      </c>
      <c r="I200" s="368"/>
      <c r="J200" s="368"/>
      <c r="K200" s="295"/>
    </row>
    <row r="201" spans="2:11" ht="15" customHeight="1">
      <c r="B201" s="274"/>
      <c r="C201" s="280"/>
      <c r="D201" s="254"/>
      <c r="E201" s="254"/>
      <c r="F201" s="273" t="s">
        <v>44</v>
      </c>
      <c r="G201" s="254"/>
      <c r="H201" s="368" t="s">
        <v>1845</v>
      </c>
      <c r="I201" s="368"/>
      <c r="J201" s="368"/>
      <c r="K201" s="295"/>
    </row>
    <row r="202" spans="2:11" ht="15" customHeight="1">
      <c r="B202" s="274"/>
      <c r="C202" s="280"/>
      <c r="D202" s="254"/>
      <c r="E202" s="254"/>
      <c r="F202" s="273" t="s">
        <v>47</v>
      </c>
      <c r="G202" s="254"/>
      <c r="H202" s="368" t="s">
        <v>1846</v>
      </c>
      <c r="I202" s="368"/>
      <c r="J202" s="368"/>
      <c r="K202" s="295"/>
    </row>
    <row r="203" spans="2:11" ht="15" customHeight="1">
      <c r="B203" s="274"/>
      <c r="C203" s="254"/>
      <c r="D203" s="254"/>
      <c r="E203" s="254"/>
      <c r="F203" s="273" t="s">
        <v>45</v>
      </c>
      <c r="G203" s="254"/>
      <c r="H203" s="368" t="s">
        <v>1847</v>
      </c>
      <c r="I203" s="368"/>
      <c r="J203" s="368"/>
      <c r="K203" s="295"/>
    </row>
    <row r="204" spans="2:11" ht="15" customHeight="1">
      <c r="B204" s="274"/>
      <c r="C204" s="254"/>
      <c r="D204" s="254"/>
      <c r="E204" s="254"/>
      <c r="F204" s="273" t="s">
        <v>46</v>
      </c>
      <c r="G204" s="254"/>
      <c r="H204" s="368" t="s">
        <v>1848</v>
      </c>
      <c r="I204" s="368"/>
      <c r="J204" s="368"/>
      <c r="K204" s="295"/>
    </row>
    <row r="205" spans="2:11" ht="15" customHeight="1">
      <c r="B205" s="274"/>
      <c r="C205" s="254"/>
      <c r="D205" s="254"/>
      <c r="E205" s="254"/>
      <c r="F205" s="273"/>
      <c r="G205" s="254"/>
      <c r="H205" s="254"/>
      <c r="I205" s="254"/>
      <c r="J205" s="254"/>
      <c r="K205" s="295"/>
    </row>
    <row r="206" spans="2:11" ht="15" customHeight="1">
      <c r="B206" s="274"/>
      <c r="C206" s="254" t="s">
        <v>1789</v>
      </c>
      <c r="D206" s="254"/>
      <c r="E206" s="254"/>
      <c r="F206" s="273" t="s">
        <v>79</v>
      </c>
      <c r="G206" s="254"/>
      <c r="H206" s="368" t="s">
        <v>1849</v>
      </c>
      <c r="I206" s="368"/>
      <c r="J206" s="368"/>
      <c r="K206" s="295"/>
    </row>
    <row r="207" spans="2:11" ht="15" customHeight="1">
      <c r="B207" s="274"/>
      <c r="C207" s="280"/>
      <c r="D207" s="254"/>
      <c r="E207" s="254"/>
      <c r="F207" s="273" t="s">
        <v>1688</v>
      </c>
      <c r="G207" s="254"/>
      <c r="H207" s="368" t="s">
        <v>1689</v>
      </c>
      <c r="I207" s="368"/>
      <c r="J207" s="368"/>
      <c r="K207" s="295"/>
    </row>
    <row r="208" spans="2:11" ht="15" customHeight="1">
      <c r="B208" s="274"/>
      <c r="C208" s="254"/>
      <c r="D208" s="254"/>
      <c r="E208" s="254"/>
      <c r="F208" s="273" t="s">
        <v>1686</v>
      </c>
      <c r="G208" s="254"/>
      <c r="H208" s="368" t="s">
        <v>1850</v>
      </c>
      <c r="I208" s="368"/>
      <c r="J208" s="368"/>
      <c r="K208" s="295"/>
    </row>
    <row r="209" spans="2:11" ht="15" customHeight="1">
      <c r="B209" s="312"/>
      <c r="C209" s="280"/>
      <c r="D209" s="280"/>
      <c r="E209" s="280"/>
      <c r="F209" s="273" t="s">
        <v>1690</v>
      </c>
      <c r="G209" s="259"/>
      <c r="H209" s="372" t="s">
        <v>1691</v>
      </c>
      <c r="I209" s="372"/>
      <c r="J209" s="372"/>
      <c r="K209" s="313"/>
    </row>
    <row r="210" spans="2:11" ht="15" customHeight="1">
      <c r="B210" s="312"/>
      <c r="C210" s="280"/>
      <c r="D210" s="280"/>
      <c r="E210" s="280"/>
      <c r="F210" s="273" t="s">
        <v>1026</v>
      </c>
      <c r="G210" s="259"/>
      <c r="H210" s="372" t="s">
        <v>1646</v>
      </c>
      <c r="I210" s="372"/>
      <c r="J210" s="372"/>
      <c r="K210" s="313"/>
    </row>
    <row r="211" spans="2:11" ht="15" customHeight="1">
      <c r="B211" s="312"/>
      <c r="C211" s="280"/>
      <c r="D211" s="280"/>
      <c r="E211" s="280"/>
      <c r="F211" s="314"/>
      <c r="G211" s="259"/>
      <c r="H211" s="315"/>
      <c r="I211" s="315"/>
      <c r="J211" s="315"/>
      <c r="K211" s="313"/>
    </row>
    <row r="212" spans="2:11" ht="15" customHeight="1">
      <c r="B212" s="312"/>
      <c r="C212" s="254" t="s">
        <v>1813</v>
      </c>
      <c r="D212" s="280"/>
      <c r="E212" s="280"/>
      <c r="F212" s="273">
        <v>1</v>
      </c>
      <c r="G212" s="259"/>
      <c r="H212" s="372" t="s">
        <v>1851</v>
      </c>
      <c r="I212" s="372"/>
      <c r="J212" s="372"/>
      <c r="K212" s="313"/>
    </row>
    <row r="213" spans="2:11" ht="15" customHeight="1">
      <c r="B213" s="312"/>
      <c r="C213" s="280"/>
      <c r="D213" s="280"/>
      <c r="E213" s="280"/>
      <c r="F213" s="273">
        <v>2</v>
      </c>
      <c r="G213" s="259"/>
      <c r="H213" s="372" t="s">
        <v>1852</v>
      </c>
      <c r="I213" s="372"/>
      <c r="J213" s="372"/>
      <c r="K213" s="313"/>
    </row>
    <row r="214" spans="2:11" ht="15" customHeight="1">
      <c r="B214" s="312"/>
      <c r="C214" s="280"/>
      <c r="D214" s="280"/>
      <c r="E214" s="280"/>
      <c r="F214" s="273">
        <v>3</v>
      </c>
      <c r="G214" s="259"/>
      <c r="H214" s="372" t="s">
        <v>1853</v>
      </c>
      <c r="I214" s="372"/>
      <c r="J214" s="372"/>
      <c r="K214" s="313"/>
    </row>
    <row r="215" spans="2:11" ht="15" customHeight="1">
      <c r="B215" s="312"/>
      <c r="C215" s="280"/>
      <c r="D215" s="280"/>
      <c r="E215" s="280"/>
      <c r="F215" s="273">
        <v>4</v>
      </c>
      <c r="G215" s="259"/>
      <c r="H215" s="372" t="s">
        <v>1854</v>
      </c>
      <c r="I215" s="372"/>
      <c r="J215" s="372"/>
      <c r="K215" s="313"/>
    </row>
    <row r="216" spans="2:11" ht="12.75" customHeight="1">
      <c r="B216" s="316"/>
      <c r="C216" s="317"/>
      <c r="D216" s="317"/>
      <c r="E216" s="317"/>
      <c r="F216" s="317"/>
      <c r="G216" s="317"/>
      <c r="H216" s="317"/>
      <c r="I216" s="317"/>
      <c r="J216" s="317"/>
      <c r="K216" s="318"/>
    </row>
  </sheetData>
  <sheetProtection formatCells="0" formatColumns="0" formatRows="0" insertColumns="0" insertRows="0" insertHyperlinks="0" deleteColumns="0" deleteRows="0" sort="0" autoFilter="0" pivotTables="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13</vt:i4>
      </vt:variant>
    </vt:vector>
  </HeadingPairs>
  <TitlesOfParts>
    <vt:vector size="20" baseType="lpstr">
      <vt:lpstr>Rekapitulace stavby</vt:lpstr>
      <vt:lpstr>01 - Architektonicko stav...</vt:lpstr>
      <vt:lpstr>02 - Elektroinstalace</vt:lpstr>
      <vt:lpstr>03 - Zdravoinstalace</vt:lpstr>
      <vt:lpstr>04 - Ústřední vytápění </vt:lpstr>
      <vt:lpstr>10 - Vedlejší rozpočtové ...</vt:lpstr>
      <vt:lpstr>Pokyny pro vyplnění</vt:lpstr>
      <vt:lpstr>'01 - Architektonicko stav...'!Názvy_tisku</vt:lpstr>
      <vt:lpstr>'02 - Elektroinstalace'!Názvy_tisku</vt:lpstr>
      <vt:lpstr>'03 - Zdravoinstalace'!Názvy_tisku</vt:lpstr>
      <vt:lpstr>'04 - Ústřední vytápění '!Názvy_tisku</vt:lpstr>
      <vt:lpstr>'10 - Vedlejší rozpočtové ...'!Názvy_tisku</vt:lpstr>
      <vt:lpstr>'Rekapitulace stavby'!Názvy_tisku</vt:lpstr>
      <vt:lpstr>'01 - Architektonicko stav...'!Oblast_tisku</vt:lpstr>
      <vt:lpstr>'02 - Elektroinstalace'!Oblast_tisku</vt:lpstr>
      <vt:lpstr>'03 - Zdravoinstalace'!Oblast_tisku</vt:lpstr>
      <vt:lpstr>'04 - Ústřední vytápění '!Oblast_tisku</vt:lpstr>
      <vt:lpstr>'10 - Vedlejší rozpočtové ...'!Oblast_tisku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DESKTOP-J9J7TV5\Sliva</dc:creator>
  <cp:lastModifiedBy>Ing. Roman Bielak</cp:lastModifiedBy>
  <dcterms:created xsi:type="dcterms:W3CDTF">2017-12-12T12:20:26Z</dcterms:created>
  <dcterms:modified xsi:type="dcterms:W3CDTF">2017-12-12T12:56:56Z</dcterms:modified>
</cp:coreProperties>
</file>