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enderacz.sharepoint.com/Sdilene dokumenty/02_2_Výběrová řízení 2021-2027/OP TAK/Úspory energie/26004_ABC-Šroub-dodávky/01_Zadávací dokumentace/final/"/>
    </mc:Choice>
  </mc:AlternateContent>
  <xr:revisionPtr revIDLastSave="0" documentId="8_{0AC61448-78E1-41C2-A5C2-CA5BA23D4399}" xr6:coauthVersionLast="47" xr6:coauthVersionMax="47" xr10:uidLastSave="{00000000-0000-0000-0000-000000000000}"/>
  <bookViews>
    <workbookView xWindow="32055" yWindow="1815" windowWidth="24210" windowHeight="18345" xr2:uid="{00000000-000D-0000-FFFF-FFFF00000000}"/>
  </bookViews>
  <sheets>
    <sheet name="Rekapitulace stavby" sheetId="1" r:id="rId1"/>
    <sheet name="1010-4b - Rekonstrukce sy..." sheetId="2" r:id="rId2"/>
    <sheet name="Pokyny pro vyplnění" sheetId="3" r:id="rId3"/>
  </sheets>
  <definedNames>
    <definedName name="_xlnm._FilterDatabase" localSheetId="1" hidden="1">'1010-4b - Rekonstrukce sy...'!$C$78:$K$154</definedName>
    <definedName name="_xlnm.Print_Titles" localSheetId="1">'1010-4b - Rekonstrukce sy...'!$78:$78</definedName>
    <definedName name="_xlnm.Print_Titles" localSheetId="0">'Rekapitulace stavby'!$52:$52</definedName>
    <definedName name="_xlnm.Print_Area" localSheetId="1">'1010-4b - Rekonstrukce sy...'!$C$4:$J$39,'1010-4b - Rekonstrukce sy...'!$C$45:$J$60,'1010-4b - Rekonstrukce sy...'!$C$66:$J$154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19" i="2"/>
  <c r="BH119" i="2"/>
  <c r="BG119" i="2"/>
  <c r="BF119" i="2"/>
  <c r="T119" i="2"/>
  <c r="R119" i="2"/>
  <c r="P119" i="2"/>
  <c r="BI118" i="2"/>
  <c r="BH118" i="2"/>
  <c r="BG118" i="2"/>
  <c r="BF118" i="2"/>
  <c r="T118" i="2"/>
  <c r="R118" i="2"/>
  <c r="P118" i="2"/>
  <c r="BI117" i="2"/>
  <c r="BH117" i="2"/>
  <c r="BG117" i="2"/>
  <c r="BF117" i="2"/>
  <c r="T117" i="2"/>
  <c r="R117" i="2"/>
  <c r="P117" i="2"/>
  <c r="BI116" i="2"/>
  <c r="BH116" i="2"/>
  <c r="BG116" i="2"/>
  <c r="BF116" i="2"/>
  <c r="T116" i="2"/>
  <c r="R116" i="2"/>
  <c r="P116" i="2"/>
  <c r="BI115" i="2"/>
  <c r="BH115" i="2"/>
  <c r="BG115" i="2"/>
  <c r="BF115" i="2"/>
  <c r="T115" i="2"/>
  <c r="R115" i="2"/>
  <c r="P115" i="2"/>
  <c r="BI114" i="2"/>
  <c r="BH114" i="2"/>
  <c r="BG114" i="2"/>
  <c r="BF114" i="2"/>
  <c r="T114" i="2"/>
  <c r="R114" i="2"/>
  <c r="P114" i="2"/>
  <c r="BI113" i="2"/>
  <c r="BH113" i="2"/>
  <c r="BG113" i="2"/>
  <c r="BF113" i="2"/>
  <c r="T113" i="2"/>
  <c r="R113" i="2"/>
  <c r="P113" i="2"/>
  <c r="BI112" i="2"/>
  <c r="BH112" i="2"/>
  <c r="BG112" i="2"/>
  <c r="BF112" i="2"/>
  <c r="T112" i="2"/>
  <c r="R112" i="2"/>
  <c r="P112" i="2"/>
  <c r="BI111" i="2"/>
  <c r="BH111" i="2"/>
  <c r="BG111" i="2"/>
  <c r="BF111" i="2"/>
  <c r="T111" i="2"/>
  <c r="R111" i="2"/>
  <c r="P111" i="2"/>
  <c r="BI110" i="2"/>
  <c r="BH110" i="2"/>
  <c r="BG110" i="2"/>
  <c r="BF110" i="2"/>
  <c r="T110" i="2"/>
  <c r="R110" i="2"/>
  <c r="P110" i="2"/>
  <c r="BI109" i="2"/>
  <c r="BH109" i="2"/>
  <c r="BG109" i="2"/>
  <c r="BF109" i="2"/>
  <c r="T109" i="2"/>
  <c r="R109" i="2"/>
  <c r="P109" i="2"/>
  <c r="BI108" i="2"/>
  <c r="BH108" i="2"/>
  <c r="BG108" i="2"/>
  <c r="BF108" i="2"/>
  <c r="T108" i="2"/>
  <c r="R108" i="2"/>
  <c r="P108" i="2"/>
  <c r="BI107" i="2"/>
  <c r="BH107" i="2"/>
  <c r="BG107" i="2"/>
  <c r="BF107" i="2"/>
  <c r="T107" i="2"/>
  <c r="R107" i="2"/>
  <c r="P107" i="2"/>
  <c r="BI106" i="2"/>
  <c r="BH106" i="2"/>
  <c r="BG106" i="2"/>
  <c r="BF106" i="2"/>
  <c r="T106" i="2"/>
  <c r="R106" i="2"/>
  <c r="P106" i="2"/>
  <c r="BI105" i="2"/>
  <c r="BH105" i="2"/>
  <c r="BG105" i="2"/>
  <c r="BF105" i="2"/>
  <c r="T105" i="2"/>
  <c r="R105" i="2"/>
  <c r="P105" i="2"/>
  <c r="BI104" i="2"/>
  <c r="BH104" i="2"/>
  <c r="BG104" i="2"/>
  <c r="BF104" i="2"/>
  <c r="T104" i="2"/>
  <c r="R104" i="2"/>
  <c r="P104" i="2"/>
  <c r="BI103" i="2"/>
  <c r="BH103" i="2"/>
  <c r="BG103" i="2"/>
  <c r="BF103" i="2"/>
  <c r="T103" i="2"/>
  <c r="R103" i="2"/>
  <c r="P103" i="2"/>
  <c r="BI102" i="2"/>
  <c r="BH102" i="2"/>
  <c r="BG102" i="2"/>
  <c r="BF102" i="2"/>
  <c r="T102" i="2"/>
  <c r="R102" i="2"/>
  <c r="P102" i="2"/>
  <c r="BI101" i="2"/>
  <c r="BH101" i="2"/>
  <c r="BG101" i="2"/>
  <c r="BF101" i="2"/>
  <c r="T101" i="2"/>
  <c r="R101" i="2"/>
  <c r="P101" i="2"/>
  <c r="BI100" i="2"/>
  <c r="BH100" i="2"/>
  <c r="BG100" i="2"/>
  <c r="BF100" i="2"/>
  <c r="T100" i="2"/>
  <c r="R100" i="2"/>
  <c r="P100" i="2"/>
  <c r="BI99" i="2"/>
  <c r="BH99" i="2"/>
  <c r="BG99" i="2"/>
  <c r="BF99" i="2"/>
  <c r="T99" i="2"/>
  <c r="R99" i="2"/>
  <c r="P99" i="2"/>
  <c r="BI98" i="2"/>
  <c r="BH98" i="2"/>
  <c r="BG98" i="2"/>
  <c r="BF98" i="2"/>
  <c r="T98" i="2"/>
  <c r="R98" i="2"/>
  <c r="P98" i="2"/>
  <c r="BI97" i="2"/>
  <c r="BH97" i="2"/>
  <c r="BG97" i="2"/>
  <c r="BF97" i="2"/>
  <c r="T97" i="2"/>
  <c r="R97" i="2"/>
  <c r="P97" i="2"/>
  <c r="BI96" i="2"/>
  <c r="BH96" i="2"/>
  <c r="BG96" i="2"/>
  <c r="BF96" i="2"/>
  <c r="T96" i="2"/>
  <c r="R96" i="2"/>
  <c r="P96" i="2"/>
  <c r="BI95" i="2"/>
  <c r="BH95" i="2"/>
  <c r="BG95" i="2"/>
  <c r="BF95" i="2"/>
  <c r="T95" i="2"/>
  <c r="R95" i="2"/>
  <c r="P95" i="2"/>
  <c r="BI94" i="2"/>
  <c r="BH94" i="2"/>
  <c r="BG94" i="2"/>
  <c r="BF94" i="2"/>
  <c r="T94" i="2"/>
  <c r="R94" i="2"/>
  <c r="P94" i="2"/>
  <c r="BI93" i="2"/>
  <c r="BH93" i="2"/>
  <c r="BG93" i="2"/>
  <c r="BF93" i="2"/>
  <c r="T93" i="2"/>
  <c r="R93" i="2"/>
  <c r="P93" i="2"/>
  <c r="BI92" i="2"/>
  <c r="BH92" i="2"/>
  <c r="BG92" i="2"/>
  <c r="BF92" i="2"/>
  <c r="T92" i="2"/>
  <c r="R92" i="2"/>
  <c r="P92" i="2"/>
  <c r="BI91" i="2"/>
  <c r="BH91" i="2"/>
  <c r="BG91" i="2"/>
  <c r="BF91" i="2"/>
  <c r="T91" i="2"/>
  <c r="R91" i="2"/>
  <c r="P91" i="2"/>
  <c r="BI90" i="2"/>
  <c r="BH90" i="2"/>
  <c r="BG90" i="2"/>
  <c r="BF90" i="2"/>
  <c r="T90" i="2"/>
  <c r="R90" i="2"/>
  <c r="P90" i="2"/>
  <c r="BI89" i="2"/>
  <c r="BH89" i="2"/>
  <c r="BG89" i="2"/>
  <c r="BF89" i="2"/>
  <c r="T89" i="2"/>
  <c r="R89" i="2"/>
  <c r="P89" i="2"/>
  <c r="BI88" i="2"/>
  <c r="BH88" i="2"/>
  <c r="BG88" i="2"/>
  <c r="BF88" i="2"/>
  <c r="T88" i="2"/>
  <c r="R88" i="2"/>
  <c r="P88" i="2"/>
  <c r="BI87" i="2"/>
  <c r="BH87" i="2"/>
  <c r="BG87" i="2"/>
  <c r="BF87" i="2"/>
  <c r="T87" i="2"/>
  <c r="R87" i="2"/>
  <c r="P87" i="2"/>
  <c r="BI86" i="2"/>
  <c r="BH86" i="2"/>
  <c r="BG86" i="2"/>
  <c r="BF86" i="2"/>
  <c r="T86" i="2"/>
  <c r="R86" i="2"/>
  <c r="P86" i="2"/>
  <c r="BI85" i="2"/>
  <c r="BH85" i="2"/>
  <c r="BG85" i="2"/>
  <c r="BF85" i="2"/>
  <c r="T85" i="2"/>
  <c r="R85" i="2"/>
  <c r="P85" i="2"/>
  <c r="BI84" i="2"/>
  <c r="BH84" i="2"/>
  <c r="BG84" i="2"/>
  <c r="BF84" i="2"/>
  <c r="T84" i="2"/>
  <c r="R84" i="2"/>
  <c r="P84" i="2"/>
  <c r="BI83" i="2"/>
  <c r="BH83" i="2"/>
  <c r="BG83" i="2"/>
  <c r="BF83" i="2"/>
  <c r="T83" i="2"/>
  <c r="R83" i="2"/>
  <c r="P83" i="2"/>
  <c r="BI82" i="2"/>
  <c r="BH82" i="2"/>
  <c r="BG82" i="2"/>
  <c r="BF82" i="2"/>
  <c r="T82" i="2"/>
  <c r="R82" i="2"/>
  <c r="P82" i="2"/>
  <c r="BI81" i="2"/>
  <c r="BH81" i="2"/>
  <c r="BG81" i="2"/>
  <c r="BF81" i="2"/>
  <c r="T81" i="2"/>
  <c r="R81" i="2"/>
  <c r="P81" i="2"/>
  <c r="BI80" i="2"/>
  <c r="BH80" i="2"/>
  <c r="BG80" i="2"/>
  <c r="BF80" i="2"/>
  <c r="T80" i="2"/>
  <c r="R80" i="2"/>
  <c r="P80" i="2"/>
  <c r="J76" i="2"/>
  <c r="F75" i="2"/>
  <c r="F73" i="2"/>
  <c r="E71" i="2"/>
  <c r="J55" i="2"/>
  <c r="F54" i="2"/>
  <c r="F52" i="2"/>
  <c r="E50" i="2"/>
  <c r="J21" i="2"/>
  <c r="E21" i="2"/>
  <c r="J75" i="2"/>
  <c r="J20" i="2"/>
  <c r="J18" i="2"/>
  <c r="E18" i="2"/>
  <c r="F55" i="2"/>
  <c r="J17" i="2"/>
  <c r="J12" i="2"/>
  <c r="J52" i="2"/>
  <c r="E7" i="2"/>
  <c r="E48" i="2"/>
  <c r="L50" i="1"/>
  <c r="AM50" i="1"/>
  <c r="AM49" i="1"/>
  <c r="L49" i="1"/>
  <c r="AM47" i="1"/>
  <c r="L47" i="1"/>
  <c r="L45" i="1"/>
  <c r="L44" i="1"/>
  <c r="J152" i="2"/>
  <c r="J147" i="2"/>
  <c r="BK136" i="2"/>
  <c r="J133" i="2"/>
  <c r="J127" i="2"/>
  <c r="BK124" i="2"/>
  <c r="BK119" i="2"/>
  <c r="BK116" i="2"/>
  <c r="BK109" i="2"/>
  <c r="BK102" i="2"/>
  <c r="J92" i="2"/>
  <c r="J86" i="2"/>
  <c r="J80" i="2"/>
  <c r="BK148" i="2"/>
  <c r="BK144" i="2"/>
  <c r="BK141" i="2"/>
  <c r="J138" i="2"/>
  <c r="BK130" i="2"/>
  <c r="BK123" i="2"/>
  <c r="BK118" i="2"/>
  <c r="BK114" i="2"/>
  <c r="J110" i="2"/>
  <c r="BK107" i="2"/>
  <c r="BK103" i="2"/>
  <c r="BK98" i="2"/>
  <c r="BK95" i="2"/>
  <c r="BK91" i="2"/>
  <c r="BK87" i="2"/>
  <c r="BK80" i="2"/>
  <c r="BK152" i="2"/>
  <c r="BK149" i="2"/>
  <c r="BK142" i="2"/>
  <c r="J139" i="2"/>
  <c r="BK134" i="2"/>
  <c r="BK128" i="2"/>
  <c r="J125" i="2"/>
  <c r="BK115" i="2"/>
  <c r="J107" i="2"/>
  <c r="J102" i="2"/>
  <c r="J98" i="2"/>
  <c r="J94" i="2"/>
  <c r="BK88" i="2"/>
  <c r="BK83" i="2"/>
  <c r="BK154" i="2"/>
  <c r="J148" i="2"/>
  <c r="BK145" i="2"/>
  <c r="J143" i="2"/>
  <c r="BK135" i="2"/>
  <c r="BK132" i="2"/>
  <c r="J129" i="2"/>
  <c r="J123" i="2"/>
  <c r="J120" i="2"/>
  <c r="BK117" i="2"/>
  <c r="BK113" i="2"/>
  <c r="BK111" i="2"/>
  <c r="J106" i="2"/>
  <c r="J95" i="2"/>
  <c r="J91" i="2"/>
  <c r="J87" i="2"/>
  <c r="BK82" i="2"/>
  <c r="BK150" i="2"/>
  <c r="BK147" i="2"/>
  <c r="BK143" i="2"/>
  <c r="BK140" i="2"/>
  <c r="J135" i="2"/>
  <c r="J132" i="2"/>
  <c r="BK126" i="2"/>
  <c r="BK122" i="2"/>
  <c r="J116" i="2"/>
  <c r="J113" i="2"/>
  <c r="J111" i="2"/>
  <c r="J108" i="2"/>
  <c r="J104" i="2"/>
  <c r="J101" i="2"/>
  <c r="J97" i="2"/>
  <c r="BK94" i="2"/>
  <c r="BK90" i="2"/>
  <c r="J88" i="2"/>
  <c r="BK84" i="2"/>
  <c r="J154" i="2"/>
  <c r="J151" i="2"/>
  <c r="J146" i="2"/>
  <c r="J141" i="2"/>
  <c r="BK138" i="2"/>
  <c r="J136" i="2"/>
  <c r="J130" i="2"/>
  <c r="J126" i="2"/>
  <c r="J117" i="2"/>
  <c r="J114" i="2"/>
  <c r="BK106" i="2"/>
  <c r="J103" i="2"/>
  <c r="BK100" i="2"/>
  <c r="J96" i="2"/>
  <c r="J90" i="2"/>
  <c r="BK86" i="2"/>
  <c r="J84" i="2"/>
  <c r="AS54" i="1"/>
  <c r="J153" i="2"/>
  <c r="BK151" i="2"/>
  <c r="J144" i="2"/>
  <c r="BK137" i="2"/>
  <c r="J134" i="2"/>
  <c r="BK131" i="2"/>
  <c r="J128" i="2"/>
  <c r="BK125" i="2"/>
  <c r="J122" i="2"/>
  <c r="J118" i="2"/>
  <c r="BK112" i="2"/>
  <c r="BK110" i="2"/>
  <c r="BK104" i="2"/>
  <c r="BK99" i="2"/>
  <c r="J93" i="2"/>
  <c r="J83" i="2"/>
  <c r="BK81" i="2"/>
  <c r="J149" i="2"/>
  <c r="BK146" i="2"/>
  <c r="J142" i="2"/>
  <c r="BK139" i="2"/>
  <c r="BK133" i="2"/>
  <c r="BK127" i="2"/>
  <c r="J124" i="2"/>
  <c r="BK120" i="2"/>
  <c r="J115" i="2"/>
  <c r="J112" i="2"/>
  <c r="J109" i="2"/>
  <c r="J105" i="2"/>
  <c r="J100" i="2"/>
  <c r="J99" i="2"/>
  <c r="BK96" i="2"/>
  <c r="BK92" i="2"/>
  <c r="BK89" i="2"/>
  <c r="J85" i="2"/>
  <c r="J82" i="2"/>
  <c r="BK153" i="2"/>
  <c r="J150" i="2"/>
  <c r="J145" i="2"/>
  <c r="J140" i="2"/>
  <c r="J137" i="2"/>
  <c r="J131" i="2"/>
  <c r="BK129" i="2"/>
  <c r="J119" i="2"/>
  <c r="BK108" i="2"/>
  <c r="BK105" i="2"/>
  <c r="BK101" i="2"/>
  <c r="BK97" i="2"/>
  <c r="BK93" i="2"/>
  <c r="J89" i="2"/>
  <c r="BK85" i="2"/>
  <c r="J81" i="2"/>
  <c r="BK79" i="2" l="1"/>
  <c r="J79" i="2"/>
  <c r="J59" i="2"/>
  <c r="R79" i="2"/>
  <c r="P79" i="2"/>
  <c r="AU55" i="1"/>
  <c r="T79" i="2"/>
  <c r="J54" i="2"/>
  <c r="BE80" i="2"/>
  <c r="BE82" i="2"/>
  <c r="BE84" i="2"/>
  <c r="BE92" i="2"/>
  <c r="BE98" i="2"/>
  <c r="BE99" i="2"/>
  <c r="BE105" i="2"/>
  <c r="BE107" i="2"/>
  <c r="BE109" i="2"/>
  <c r="BE110" i="2"/>
  <c r="BE112" i="2"/>
  <c r="BE116" i="2"/>
  <c r="BE119" i="2"/>
  <c r="BE120" i="2"/>
  <c r="BE122" i="2"/>
  <c r="BE127" i="2"/>
  <c r="BE132" i="2"/>
  <c r="BE134" i="2"/>
  <c r="BE135" i="2"/>
  <c r="BE140" i="2"/>
  <c r="BE144" i="2"/>
  <c r="BE146" i="2"/>
  <c r="BE151" i="2"/>
  <c r="BE152" i="2"/>
  <c r="BE153" i="2"/>
  <c r="BE154" i="2"/>
  <c r="E69" i="2"/>
  <c r="J73" i="2"/>
  <c r="F76" i="2"/>
  <c r="BE83" i="2"/>
  <c r="BE85" i="2"/>
  <c r="BE88" i="2"/>
  <c r="BE90" i="2"/>
  <c r="BE96" i="2"/>
  <c r="BE97" i="2"/>
  <c r="BE102" i="2"/>
  <c r="BE106" i="2"/>
  <c r="BE108" i="2"/>
  <c r="BE111" i="2"/>
  <c r="BE113" i="2"/>
  <c r="BE114" i="2"/>
  <c r="BE115" i="2"/>
  <c r="BE117" i="2"/>
  <c r="BE128" i="2"/>
  <c r="BE131" i="2"/>
  <c r="BE133" i="2"/>
  <c r="BE136" i="2"/>
  <c r="BE137" i="2"/>
  <c r="BE141" i="2"/>
  <c r="BE142" i="2"/>
  <c r="BE143" i="2"/>
  <c r="BE145" i="2"/>
  <c r="BE147" i="2"/>
  <c r="BE148" i="2"/>
  <c r="BE149" i="2"/>
  <c r="BE81" i="2"/>
  <c r="BE86" i="2"/>
  <c r="BE87" i="2"/>
  <c r="BE89" i="2"/>
  <c r="BE91" i="2"/>
  <c r="BE93" i="2"/>
  <c r="BE94" i="2"/>
  <c r="BE95" i="2"/>
  <c r="BE100" i="2"/>
  <c r="BE101" i="2"/>
  <c r="BE103" i="2"/>
  <c r="BE104" i="2"/>
  <c r="BE118" i="2"/>
  <c r="BE123" i="2"/>
  <c r="BE124" i="2"/>
  <c r="BE125" i="2"/>
  <c r="BE126" i="2"/>
  <c r="BE129" i="2"/>
  <c r="BE130" i="2"/>
  <c r="BE138" i="2"/>
  <c r="BE139" i="2"/>
  <c r="BE150" i="2"/>
  <c r="F34" i="2"/>
  <c r="BA55" i="1"/>
  <c r="BA54" i="1"/>
  <c r="W30" i="1"/>
  <c r="J34" i="2"/>
  <c r="AW55" i="1"/>
  <c r="AU54" i="1"/>
  <c r="F37" i="2"/>
  <c r="BD55" i="1"/>
  <c r="BD54" i="1"/>
  <c r="W33" i="1"/>
  <c r="F35" i="2"/>
  <c r="BB55" i="1"/>
  <c r="BB54" i="1" s="1"/>
  <c r="W31" i="1" s="1"/>
  <c r="F36" i="2"/>
  <c r="BC55" i="1"/>
  <c r="BC54" i="1"/>
  <c r="W32" i="1"/>
  <c r="AY54" i="1" l="1"/>
  <c r="AX54" i="1"/>
  <c r="AW54" i="1"/>
  <c r="AK30" i="1"/>
  <c r="J33" i="2"/>
  <c r="AV55" i="1"/>
  <c r="AT55" i="1"/>
  <c r="J30" i="2"/>
  <c r="AG55" i="1"/>
  <c r="AG54" i="1"/>
  <c r="AK26" i="1"/>
  <c r="F33" i="2"/>
  <c r="AZ55" i="1" s="1"/>
  <c r="AZ54" i="1" s="1"/>
  <c r="W29" i="1" s="1"/>
  <c r="J39" i="2" l="1"/>
  <c r="AN55" i="1"/>
  <c r="AV54" i="1"/>
  <c r="AK29" i="1"/>
  <c r="AK35" i="1"/>
  <c r="AT54" i="1" l="1"/>
  <c r="AN54" i="1"/>
</calcChain>
</file>

<file path=xl/sharedStrings.xml><?xml version="1.0" encoding="utf-8"?>
<sst xmlns="http://schemas.openxmlformats.org/spreadsheetml/2006/main" count="1756" uniqueCount="592">
  <si>
    <t>Export Komplet</t>
  </si>
  <si>
    <t>VZ</t>
  </si>
  <si>
    <t>2.0</t>
  </si>
  <si>
    <t>ZAMOK</t>
  </si>
  <si>
    <t>False</t>
  </si>
  <si>
    <t>{2153677d-9346-4c42-8d03-201ba8e8d377}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</si>
  <si>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</si>
  <si>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</si>
  <si>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</si>
  <si>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</si>
  <si>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</si>
  <si>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</si>
  <si>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</si>
  <si>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</si>
  <si>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</si>
  <si>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</si>
  <si>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</si>
  <si>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ABC-ŠROUB – ÚSPORNÁ OPATŘENÍ ČEBÍN</t>
  </si>
  <si>
    <t>KSO:</t>
  </si>
  <si>
    <t/>
  </si>
  <si>
    <t>CC-CZ:</t>
  </si>
  <si>
    <t>Místo:</t>
  </si>
  <si>
    <t xml:space="preserve"> </t>
  </si>
  <si>
    <t>Datum:</t>
  </si>
  <si>
    <t>8.12.2025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</si>
  <si>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</si>
  <si>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</si>
  <si>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</si>
  <si>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</si>
  <si>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</si>
  <si>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</si>
  <si>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</si>
  <si>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</si>
  <si>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</si>
  <si>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</si>
  <si>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</si>
  <si>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</si>
  <si>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</si>
  <si>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</si>
  <si>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</si>
  <si>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</si>
  <si>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</si>
  <si>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</si>
  <si>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</si>
  <si>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</si>
  <si>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</si>
  <si>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</si>
  <si>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</si>
  <si>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</si>
  <si>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</si>
  <si>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</si>
  <si>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</si>
  <si>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</si>
  <si>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</si>
  <si>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</si>
  <si>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</si>
  <si>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</si>
  <si>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</si>
  <si>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</si>
  <si>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</si>
  <si>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</si>
  <si>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</si>
  <si>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</si>
  <si>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</si>
  <si>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</si>
  <si>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</si>
  <si>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</si>
  <si>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</si>
  <si>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</si>
  <si>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</si>
  <si>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</si>
  <si>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</si>
  <si>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</si>
  <si>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</si>
  <si>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1010-4b</t>
  </si>
  <si>
    <t>Rekonstrukce systému ÚT-objekt 102</t>
  </si>
  <si>
    <t>STA</t>
  </si>
  <si>
    <t>1</t>
  </si>
  <si>
    <t>{83dd6827-a3b1-4d42-93c0-f0d355696963}</t>
  </si>
  <si>
    <t>2</t>
  </si>
  <si>
    <t>KRYCÍ LIST SOUPISU PRACÍ</t>
  </si>
  <si>
    <t>Objekt:</t>
  </si>
  <si>
    <t>1010-4b - Rekonstrukce systému ÚT-objekt 102</t>
  </si>
  <si>
    <t>REKAPITULACE ČLENĚNÍ SOUPISU PRACÍ</t>
  </si>
  <si>
    <t>Kód dílu - Popis</t>
  </si>
  <si>
    <t>Cena celkem [CZK]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</si>
  <si>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</si>
  <si>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</si>
  <si>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</si>
  <si>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</si>
  <si>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</si>
  <si>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</si>
  <si>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</si>
  <si>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</si>
  <si>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</si>
  <si>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</si>
  <si>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</si>
  <si>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</si>
  <si>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</si>
  <si>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</si>
  <si>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</si>
  <si>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4-RV01-2</t>
  </si>
  <si>
    <t>Tepelné čerpadlo vzduch/voda se dvěma invertorem řízenými (modulovanými) kompresory, výkon 2,1 - 36 kW (A2/W35), akustický výkon 75 dB (běžný režim), SCOP 3,19 (průměrné klima, W55), chladivo R32, GWP 675, součástí je integrované oběhové tepelné čerpadlo, pojistný ventil, dodán bude topný kabel odvodu kondenzátu</t>
  </si>
  <si>
    <t>soubor</t>
  </si>
  <si>
    <t>8</t>
  </si>
  <si>
    <t>ROZPOCET</t>
  </si>
  <si>
    <t>4</t>
  </si>
  <si>
    <t>-2001373520</t>
  </si>
  <si>
    <t>3</t>
  </si>
  <si>
    <t>4-RV03-2</t>
  </si>
  <si>
    <t>Regulace TČ včetně potřebných čidel a prvků regulace pro řízení směšovacích uzlů</t>
  </si>
  <si>
    <t>2047253511</t>
  </si>
  <si>
    <t>K</t>
  </si>
  <si>
    <t>4-RV04-2</t>
  </si>
  <si>
    <t>Akumulační nádrž o objemu 495 litrů, průměr nádrže 650 mm, výška 1530 mm včetně tepelné izolace tl. 100 mm (dodáno s TČ)</t>
  </si>
  <si>
    <t>ks</t>
  </si>
  <si>
    <t>1361047170</t>
  </si>
  <si>
    <t>5</t>
  </si>
  <si>
    <t>4-RV05-2</t>
  </si>
  <si>
    <t>Doplňování vody do systému (dod. s TČ) - demineralizační patrona a měřič vodivosti</t>
  </si>
  <si>
    <t>Soubor</t>
  </si>
  <si>
    <t>167444088</t>
  </si>
  <si>
    <t>6</t>
  </si>
  <si>
    <t>4-RV06-2</t>
  </si>
  <si>
    <t>Přímotopný závěsný elektrokotel o výkonu 24 kW (6x 4 kW), vč. pojistného ventilu 3 bary, odvzdušňovacího ventilu a oběhového čerpadla</t>
  </si>
  <si>
    <t>2060555841</t>
  </si>
  <si>
    <t>7</t>
  </si>
  <si>
    <t>4-RV07-2</t>
  </si>
  <si>
    <t>Kombinovaný rozdělovač modul 100, délka 1100 mm, 6 hrdel, včetně tepelné izolace a konzol</t>
  </si>
  <si>
    <t>-946920587</t>
  </si>
  <si>
    <t>4-RV08-2</t>
  </si>
  <si>
    <t>Teplovodní oběhové čerpadlo s proměnnými otáčkami, DN 50, průtok 5851 kg/h, tlak 54,0 kPa (příkon 5-190 W, 230 V, 50 Hz)</t>
  </si>
  <si>
    <t>-448058108</t>
  </si>
  <si>
    <t>9</t>
  </si>
  <si>
    <t>4-RV09-2</t>
  </si>
  <si>
    <t>Teplovodní oběhové čerpadlo s proměnnými otáčkami, DN 25, průtok 499 kg/h, tlak 23,7 kPa (příkon 4-20 W, 230 V, 50 Hz)</t>
  </si>
  <si>
    <t>-879301833</t>
  </si>
  <si>
    <t>10</t>
  </si>
  <si>
    <t>4-RV10-2</t>
  </si>
  <si>
    <t>Tlaková expanzní nádoba s membránou pro přetlak 600 kPa, objem 80 litrů</t>
  </si>
  <si>
    <t>1973131293</t>
  </si>
  <si>
    <t>11</t>
  </si>
  <si>
    <t>4-RV11-2</t>
  </si>
  <si>
    <t>Montážní kohout se zajištěním pro expanzní nádobu, DN 25</t>
  </si>
  <si>
    <t>818586708</t>
  </si>
  <si>
    <t>13</t>
  </si>
  <si>
    <t>4-RV13-2</t>
  </si>
  <si>
    <t xml:space="preserve">Trojcestný směšovací ventil, DN 15, Kvs 1,63 m3/h + pohon (v provedení dle požadavku dodaného systému MaR)_x000D_
</t>
  </si>
  <si>
    <t>-886458561</t>
  </si>
  <si>
    <t>14</t>
  </si>
  <si>
    <t>4-RV14-2</t>
  </si>
  <si>
    <t>Trojcestný směšovací ventil, DN 25, Kvs 10,0 m3/h + pohon (v provedení dle požadavku dodaného systému MaR)</t>
  </si>
  <si>
    <t>2020204768</t>
  </si>
  <si>
    <t>15</t>
  </si>
  <si>
    <t>4-RV15-2</t>
  </si>
  <si>
    <t>Uzavírací mezipřírubová klapka DN 65, do 120 °C, PN 16</t>
  </si>
  <si>
    <t>-1881907152</t>
  </si>
  <si>
    <t>55</t>
  </si>
  <si>
    <t>4-RV16-2</t>
  </si>
  <si>
    <t>Filtr přírubový s nerezovým sítkem DN 65, do 100 °C, PN 16</t>
  </si>
  <si>
    <t>1777750389</t>
  </si>
  <si>
    <t>16</t>
  </si>
  <si>
    <t>4-RV17-2</t>
  </si>
  <si>
    <t>Filtr přírubový s magnetem a s nerezovým sítkem DN 65, do 100 °C, PN 16</t>
  </si>
  <si>
    <t>885550600</t>
  </si>
  <si>
    <t>17</t>
  </si>
  <si>
    <t>4-RV18-2</t>
  </si>
  <si>
    <t>Zpětný ventil mezipřírubový DN 65 s pružinou, PN 16, do 100 °C</t>
  </si>
  <si>
    <t>-1103078352</t>
  </si>
  <si>
    <t>18</t>
  </si>
  <si>
    <t>4-RV19-2</t>
  </si>
  <si>
    <t>Gumový kompenzátor přírubový DN 50, PN 16</t>
  </si>
  <si>
    <t>2021105577</t>
  </si>
  <si>
    <t>19</t>
  </si>
  <si>
    <t>4-RV20-2</t>
  </si>
  <si>
    <t xml:space="preserve">Kulový uzávěr závitový, plnoprůtokový, DN 25, do 120 °C, PN 25		kus	11	624,00 Kč	6 864,00 Kč_x000D_
</t>
  </si>
  <si>
    <t>807656668</t>
  </si>
  <si>
    <t>20</t>
  </si>
  <si>
    <t>4-RV21-2</t>
  </si>
  <si>
    <t>Kulový uzávěr závitový, plnoprůtokový, DN 40, do 120 °C, PN 25</t>
  </si>
  <si>
    <t>1251770121</t>
  </si>
  <si>
    <t>4-RV22-2</t>
  </si>
  <si>
    <t>Kulový kohout s filtrem s nerezovým sítkem DN 25, Kvs 14,5 m3/h</t>
  </si>
  <si>
    <t>2086668070</t>
  </si>
  <si>
    <t>56</t>
  </si>
  <si>
    <t>4-RV23-2</t>
  </si>
  <si>
    <t>Filtr závitový s nerezovým sítkem, DN 25, Kvs=11,08 m3/h, PN 20</t>
  </si>
  <si>
    <t>329700981</t>
  </si>
  <si>
    <t>59</t>
  </si>
  <si>
    <t>4-RV24-2</t>
  </si>
  <si>
    <t>Ventil zpětný závitový mosazný, PN10, 80 °C, Kvs 4,5 m3/h, G 1", PN 15, otevírací přetlak  0,02 bar</t>
  </si>
  <si>
    <t>-2088897359</t>
  </si>
  <si>
    <t>60</t>
  </si>
  <si>
    <t>4-RV25-2</t>
  </si>
  <si>
    <t xml:space="preserve">Ventil zpětný závitový mosazný, PN10, 80 °C, Kvs 9,6 m3/h, G 6/4", PN 15, otevírací přetlak 0,02 bar </t>
  </si>
  <si>
    <t>-219327460</t>
  </si>
  <si>
    <t>61</t>
  </si>
  <si>
    <t>4-RV26-2</t>
  </si>
  <si>
    <t>Radiátorový ventil s přednastavením, kvs= 0,7 až 0,75 m3/h, přímý</t>
  </si>
  <si>
    <t>-1857975276</t>
  </si>
  <si>
    <t>62</t>
  </si>
  <si>
    <t>4-RV27-2</t>
  </si>
  <si>
    <t>Radiátorové regulační šroubení s vypouštěním, přímé, DN 15, Kvs 1,31 m3/h</t>
  </si>
  <si>
    <t>2012891163</t>
  </si>
  <si>
    <t>63</t>
  </si>
  <si>
    <t>4-RV28-2</t>
  </si>
  <si>
    <t>Radiátorové připojovací šroubení dvojité s vypouštěním pro otopné těleso VENTIL KOMPAKT, přímé, 1/2", Kvs=1,48 m3/h + svěrná šroubení 3/4" - 15x1/18x1</t>
  </si>
  <si>
    <t>-296522069</t>
  </si>
  <si>
    <t>65</t>
  </si>
  <si>
    <t>4-RV29-2</t>
  </si>
  <si>
    <t>Radiátorový ventil pro připojení koupelnového tělesa, přímý, DN 15, Kvs=0,67 m3/h</t>
  </si>
  <si>
    <t>-1366953797</t>
  </si>
  <si>
    <t>66</t>
  </si>
  <si>
    <t>4-RV30-2</t>
  </si>
  <si>
    <t>Kryt ventilu</t>
  </si>
  <si>
    <t>-57573537</t>
  </si>
  <si>
    <t>67</t>
  </si>
  <si>
    <t>4-RV31-2</t>
  </si>
  <si>
    <t>Termostatická hlavice s vestavěným čidlem</t>
  </si>
  <si>
    <t>1580886080</t>
  </si>
  <si>
    <t>68</t>
  </si>
  <si>
    <t>4-RV32-2</t>
  </si>
  <si>
    <t>Vypouštěcí a napouštěcí kohout, G 1/2"</t>
  </si>
  <si>
    <t>-1864377919</t>
  </si>
  <si>
    <t>69</t>
  </si>
  <si>
    <t>4-RV33-2</t>
  </si>
  <si>
    <t>Automatický odvzdušňovací ventil do potrubí se zpětným uzávěrem, G 1/2"</t>
  </si>
  <si>
    <t>80540739</t>
  </si>
  <si>
    <t>70</t>
  </si>
  <si>
    <t>4-RV34-2</t>
  </si>
  <si>
    <t>Pružná hadice plnoprůtoková s nerezovým opletem DN 25, délka 500 mm</t>
  </si>
  <si>
    <t>-1491583745</t>
  </si>
  <si>
    <t>71</t>
  </si>
  <si>
    <t>4-RV35-2</t>
  </si>
  <si>
    <t>Teploměr přímý bimetalový 0 až 120 °C, pr. 100 mm, včetně jímky</t>
  </si>
  <si>
    <t>237717753</t>
  </si>
  <si>
    <t>72</t>
  </si>
  <si>
    <t>4-RV36-2</t>
  </si>
  <si>
    <t xml:space="preserve">Manometr deformační 0 až 400 kPa, pr. 100 mm_x000D_
</t>
  </si>
  <si>
    <t>300718158</t>
  </si>
  <si>
    <t>73</t>
  </si>
  <si>
    <t>4-RV38-2</t>
  </si>
  <si>
    <t xml:space="preserve">Odvzdušňovací nádoba DN 50_x000D_
</t>
  </si>
  <si>
    <t>438122822</t>
  </si>
  <si>
    <t>74</t>
  </si>
  <si>
    <t>4-RV39-2</t>
  </si>
  <si>
    <t xml:space="preserve">Odvzdušňovací ventil  DN 15_x000D_
</t>
  </si>
  <si>
    <t>120670297</t>
  </si>
  <si>
    <t>22</t>
  </si>
  <si>
    <t>4-RV40-2</t>
  </si>
  <si>
    <t>Měděné potrubí průměr 15x1  (vč. 10% na prořez)</t>
  </si>
  <si>
    <t>m</t>
  </si>
  <si>
    <t>220720043</t>
  </si>
  <si>
    <t>23</t>
  </si>
  <si>
    <t>4-RV41-2</t>
  </si>
  <si>
    <t>Měděné potrubí průměr 22x1 (vč. 10% na prořez)</t>
  </si>
  <si>
    <t>-1335938774</t>
  </si>
  <si>
    <t>24</t>
  </si>
  <si>
    <t>4-RV42-2</t>
  </si>
  <si>
    <t>Měděné potrubí průměr 18x1  (vč. 10% na prořez)</t>
  </si>
  <si>
    <t>-279030790</t>
  </si>
  <si>
    <t>25</t>
  </si>
  <si>
    <t>4-RV43-2</t>
  </si>
  <si>
    <t>Měděné potrubí průměr 28x1  (vč. 10% na prořez)</t>
  </si>
  <si>
    <t>381292117</t>
  </si>
  <si>
    <t>26</t>
  </si>
  <si>
    <t>4-RV44-2</t>
  </si>
  <si>
    <t>Měděné potrubí průměr 35x1,2  (vč. 10% na prořez)</t>
  </si>
  <si>
    <t>1865867938</t>
  </si>
  <si>
    <t>VV</t>
  </si>
  <si>
    <t>0,233606557377049*488 'Přepočtené koeficientem množství</t>
  </si>
  <si>
    <t>27</t>
  </si>
  <si>
    <t>4-RV45-2</t>
  </si>
  <si>
    <t>Měděné potrubí průměr 42x1,2  (vč. 10% na prořez)</t>
  </si>
  <si>
    <t>1533672233</t>
  </si>
  <si>
    <t>75</t>
  </si>
  <si>
    <t>4-RV46-2</t>
  </si>
  <si>
    <t xml:space="preserve">Měděné potrubí průměr 54x1,5  (vč. 10% na prořez)_x000D_
</t>
  </si>
  <si>
    <t>-460791249</t>
  </si>
  <si>
    <t>76</t>
  </si>
  <si>
    <t>4-RV47-2</t>
  </si>
  <si>
    <t xml:space="preserve">Měděné potrubí průměr 64x2  (vč. 10% na prořez)_x000D_
</t>
  </si>
  <si>
    <t>-743920560</t>
  </si>
  <si>
    <t>28</t>
  </si>
  <si>
    <t>4-RV48-2</t>
  </si>
  <si>
    <t>tvarovky pro měděné potrubí (dle specifikace dodavatele)</t>
  </si>
  <si>
    <t>kpl</t>
  </si>
  <si>
    <t>175900096</t>
  </si>
  <si>
    <t>29</t>
  </si>
  <si>
    <t>4-RV49-2</t>
  </si>
  <si>
    <t>Uložení potrubí</t>
  </si>
  <si>
    <t>1007576352</t>
  </si>
  <si>
    <t>30</t>
  </si>
  <si>
    <t>4-RV50-2</t>
  </si>
  <si>
    <t>Ocelová desková tělesa s bočním připojením, včetně upevnění na stěnu:výška 500 mm11-500x400, výkon 343 W při 75/65/20 °C</t>
  </si>
  <si>
    <t>-1553100683</t>
  </si>
  <si>
    <t>31</t>
  </si>
  <si>
    <t>4-RV51-2</t>
  </si>
  <si>
    <t>výška 900 mm,22-900x1800, výkon 4163 W při 75/65/20 °C</t>
  </si>
  <si>
    <t>-565773648</t>
  </si>
  <si>
    <t>32</t>
  </si>
  <si>
    <t>4-RV52-2</t>
  </si>
  <si>
    <t xml:space="preserve">Ocelové deskové těleso v provedení VENTIL KOMPAKT s pravým spodním připojením (Kvs=1,43 m3/h), včetně upevnění na stěnu:model VK, výška 500 mm,22VK-500x1600, výkon 2323 W při 75/65/20 °C_x000D_
</t>
  </si>
  <si>
    <t>-966348032</t>
  </si>
  <si>
    <t>33</t>
  </si>
  <si>
    <t>4-RV53-2</t>
  </si>
  <si>
    <t>33VK-500x800, výkon 1663 W při 75/65/20 °C</t>
  </si>
  <si>
    <t>-1685773313</t>
  </si>
  <si>
    <t>34</t>
  </si>
  <si>
    <t>4-RV54-2</t>
  </si>
  <si>
    <t>model VK, výška 900 mm, 21 VK -900x400, výkon 702 W při 75/65/20 °C</t>
  </si>
  <si>
    <t>1860517365</t>
  </si>
  <si>
    <t>35</t>
  </si>
  <si>
    <t>4-RV55-2</t>
  </si>
  <si>
    <t>model VKL, výška 900 mm, 33 VKL -900x1200, výkon 3994 W při 75/65/20 °C</t>
  </si>
  <si>
    <t>-1656636980</t>
  </si>
  <si>
    <t>36</t>
  </si>
  <si>
    <t>4-RV56-2</t>
  </si>
  <si>
    <t>Otopná trubková tělesa s prohnutými trubkami a spodním středovým připojením:KRMM 1820.750, výkon 1452 W při 75/65/20 °C</t>
  </si>
  <si>
    <t>-1040100088</t>
  </si>
  <si>
    <t>37</t>
  </si>
  <si>
    <t>4-RV57-2</t>
  </si>
  <si>
    <t>Teplovzdušná vytápěcí jednotka s regulací, při 2. st. otáček - výkon 8,5 kW, dosah proudu 8,5 m, akust. výkon 71 dB(A), obsah vody 1,71 litrů, tlak. ztráta výměníku 2,6 kPa při průtoku 732 kg/h, vč. typových konzol</t>
  </si>
  <si>
    <t>1956884842</t>
  </si>
  <si>
    <t>38</t>
  </si>
  <si>
    <t>4-RV58-2</t>
  </si>
  <si>
    <t>Regulace - termostat, ovládací skříňka, mezisvorkovnice</t>
  </si>
  <si>
    <t>-37611290</t>
  </si>
  <si>
    <t>39</t>
  </si>
  <si>
    <t>4-RV59-2</t>
  </si>
  <si>
    <t>Destratifikátor, dosah 7 m, zavěšen cca 1,3 m pod hřebenem střechy, včetně prvků pro zavěšení</t>
  </si>
  <si>
    <t>-987607693</t>
  </si>
  <si>
    <t>40</t>
  </si>
  <si>
    <t>4-RV60-2</t>
  </si>
  <si>
    <t>Destratifikátor, dosah 9 m, zavěšen cca 1,3 m pod hřebenem střechy, včetně prvků pro zavěšení</t>
  </si>
  <si>
    <t>1565780140</t>
  </si>
  <si>
    <t>41</t>
  </si>
  <si>
    <t>4-RV61-2</t>
  </si>
  <si>
    <t>Montáž TČ</t>
  </si>
  <si>
    <t>-1567570990</t>
  </si>
  <si>
    <t>42</t>
  </si>
  <si>
    <t>4-RV62-2</t>
  </si>
  <si>
    <t>Napuštění systému</t>
  </si>
  <si>
    <t>157061036</t>
  </si>
  <si>
    <t>43</t>
  </si>
  <si>
    <t>4-RV63-2</t>
  </si>
  <si>
    <t>Montáž ÚT</t>
  </si>
  <si>
    <t>221008050</t>
  </si>
  <si>
    <t>44</t>
  </si>
  <si>
    <t>4-RV64-2</t>
  </si>
  <si>
    <t>Propláchnutí otopné soustavy</t>
  </si>
  <si>
    <t>1466118830</t>
  </si>
  <si>
    <t>45</t>
  </si>
  <si>
    <t>4-RV65-2</t>
  </si>
  <si>
    <t>Tlaková zkouška</t>
  </si>
  <si>
    <t>-1384894001</t>
  </si>
  <si>
    <t>46</t>
  </si>
  <si>
    <t>4-RV66-2</t>
  </si>
  <si>
    <t>Zkouška provozní dle ČSN 06 0310, včetně nastavení průtoků a čerpadel</t>
  </si>
  <si>
    <t>-1080636838</t>
  </si>
  <si>
    <t>47</t>
  </si>
  <si>
    <t>4-RV67-2</t>
  </si>
  <si>
    <t>Uvedení do provozu TČ</t>
  </si>
  <si>
    <t>9090290</t>
  </si>
  <si>
    <t>48</t>
  </si>
  <si>
    <t>4-RV68-2</t>
  </si>
  <si>
    <t>Propojení regulace TČ, ekvitermní regulace dodané s TČ</t>
  </si>
  <si>
    <t>-423041330</t>
  </si>
  <si>
    <t>49</t>
  </si>
  <si>
    <t>4-RV69-2</t>
  </si>
  <si>
    <t>- izolační trubice pro pr. 15 mm, tl. 20 mm (pro trubku pr. 15x1)</t>
  </si>
  <si>
    <t>-290442175</t>
  </si>
  <si>
    <t>79</t>
  </si>
  <si>
    <t>4-RV77-2</t>
  </si>
  <si>
    <t xml:space="preserve"> - izolační parotěsná trubice pr. 64 mm,tl. 40 mm </t>
  </si>
  <si>
    <t>429024876</t>
  </si>
  <si>
    <t>78</t>
  </si>
  <si>
    <t>4-RV75-2</t>
  </si>
  <si>
    <t>- izolační návleková trubice pro pr. 65 mm, tl. 25 mm (pro trubku pr. 64x2)</t>
  </si>
  <si>
    <t>-155604941</t>
  </si>
  <si>
    <t>50</t>
  </si>
  <si>
    <t>4-RV71-2</t>
  </si>
  <si>
    <t>- izolační trubice pro pr. 28 mm, tl. 20 mm (pro trubku pr. 28x1)</t>
  </si>
  <si>
    <t>-695042849</t>
  </si>
  <si>
    <t>51</t>
  </si>
  <si>
    <t>4-RV72-2</t>
  </si>
  <si>
    <t>- izolační trubice pro pr. 35 mm, tl. 20 mm (pro trubku pr. 35x1,2)</t>
  </si>
  <si>
    <t>-546290028</t>
  </si>
  <si>
    <t>52</t>
  </si>
  <si>
    <t>4-RV73-2</t>
  </si>
  <si>
    <t>- izolační trubice pro pr. 42 mm, tl. 20 mm (pro trubku pr. 42x1,2)</t>
  </si>
  <si>
    <t>454915660</t>
  </si>
  <si>
    <t>53</t>
  </si>
  <si>
    <t>4-RV74-2</t>
  </si>
  <si>
    <t>- izolační návleková trubice pr. 54 mm, tl. 25 mm (pro trubku pr. 54x1,5)</t>
  </si>
  <si>
    <t>-1055514961</t>
  </si>
  <si>
    <t>54</t>
  </si>
  <si>
    <t>4-RV78-2</t>
  </si>
  <si>
    <t>Montáž izolace</t>
  </si>
  <si>
    <t>1174806950</t>
  </si>
  <si>
    <t>77</t>
  </si>
  <si>
    <t>4-RV70-2</t>
  </si>
  <si>
    <t>- izolační trubice pro pr. 22 mm, tl. 20 mm (pro trubku pr. 22x1)</t>
  </si>
  <si>
    <t>1380308995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</si>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</sst>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6" fillId="4" borderId="9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4" fillId="0" borderId="15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4" fontId="14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4" fontId="23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4" fontId="18" fillId="0" borderId="0" xfId="0" applyNumberFormat="1" applyFont="1"/>
    <xf numFmtId="166" fontId="26" fillId="0" borderId="13" xfId="0" applyNumberFormat="1" applyFont="1" applyBorder="1"/>
    <xf numFmtId="166" fontId="26" fillId="0" borderId="14" xfId="0" applyNumberFormat="1" applyFont="1" applyBorder="1"/>
    <xf numFmtId="4" fontId="27" fillId="0" borderId="0" xfId="0" applyNumberFormat="1" applyFont="1" applyAlignment="1">
      <alignment vertical="center"/>
    </xf>
    <xf numFmtId="0" fontId="28" fillId="0" borderId="23" xfId="0" applyFont="1" applyBorder="1" applyAlignment="1">
      <alignment horizontal="center" vertical="center"/>
    </xf>
    <xf numFmtId="49" fontId="28" fillId="0" borderId="23" xfId="0" applyNumberFormat="1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center" vertical="center" wrapText="1"/>
    </xf>
    <xf numFmtId="167" fontId="28" fillId="0" borderId="23" xfId="0" applyNumberFormat="1" applyFont="1" applyBorder="1" applyAlignment="1">
      <alignment vertical="center"/>
    </xf>
    <xf numFmtId="4" fontId="28" fillId="2" borderId="23" xfId="0" applyNumberFormat="1" applyFont="1" applyFill="1" applyBorder="1" applyAlignment="1" applyProtection="1">
      <alignment vertical="center"/>
      <protection locked="0"/>
    </xf>
    <xf numFmtId="4" fontId="28" fillId="0" borderId="23" xfId="0" applyNumberFormat="1" applyFont="1" applyBorder="1" applyAlignment="1">
      <alignment vertical="center"/>
    </xf>
    <xf numFmtId="0" fontId="29" fillId="0" borderId="23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28" fillId="2" borderId="15" xfId="0" applyFont="1" applyFill="1" applyBorder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6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6" fillId="0" borderId="23" xfId="0" applyFont="1" applyBorder="1" applyAlignment="1">
      <alignment horizontal="center" vertical="center"/>
    </xf>
    <xf numFmtId="49" fontId="16" fillId="0" borderId="23" xfId="0" applyNumberFormat="1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center" vertical="center" wrapText="1"/>
    </xf>
    <xf numFmtId="167" fontId="16" fillId="0" borderId="23" xfId="0" applyNumberFormat="1" applyFont="1" applyBorder="1" applyAlignment="1">
      <alignment vertical="center"/>
    </xf>
    <xf numFmtId="4" fontId="16" fillId="2" borderId="23" xfId="0" applyNumberFormat="1" applyFont="1" applyFill="1" applyBorder="1" applyAlignment="1" applyProtection="1">
      <alignment vertical="center"/>
      <protection locked="0"/>
    </xf>
    <xf numFmtId="4" fontId="16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17" fillId="2" borderId="15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67" fontId="6" fillId="0" borderId="0" xfId="0" applyNumberFormat="1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7" fillId="2" borderId="20" xfId="0" applyFont="1" applyFill="1" applyBorder="1" applyAlignment="1" applyProtection="1">
      <alignment horizontal="left" vertical="center"/>
      <protection locked="0"/>
    </xf>
    <xf numFmtId="0" fontId="17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17" fillId="0" borderId="21" xfId="0" applyNumberFormat="1" applyFont="1" applyBorder="1" applyAlignment="1">
      <alignment vertical="center"/>
    </xf>
    <xf numFmtId="166" fontId="17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1" fillId="0" borderId="24" xfId="0" applyFont="1" applyBorder="1" applyAlignment="1">
      <alignment vertical="center" wrapText="1"/>
    </xf>
    <xf numFmtId="0" fontId="31" fillId="0" borderId="25" xfId="0" applyFont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7" xfId="0" applyFont="1" applyBorder="1" applyAlignment="1">
      <alignment vertical="center" wrapText="1"/>
    </xf>
    <xf numFmtId="0" fontId="31" fillId="0" borderId="28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5" fillId="0" borderId="27" xfId="0" applyFont="1" applyBorder="1" applyAlignment="1">
      <alignment vertical="center" wrapText="1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vertical="center"/>
    </xf>
    <xf numFmtId="49" fontId="34" fillId="0" borderId="1" xfId="0" applyNumberFormat="1" applyFont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6" fillId="0" borderId="29" xfId="0" applyFont="1" applyBorder="1" applyAlignment="1">
      <alignment vertical="center" wrapText="1"/>
    </xf>
    <xf numFmtId="0" fontId="31" fillId="0" borderId="31" xfId="0" applyFont="1" applyBorder="1" applyAlignment="1">
      <alignment vertical="center" wrapText="1"/>
    </xf>
    <xf numFmtId="0" fontId="31" fillId="0" borderId="1" xfId="0" applyFont="1" applyBorder="1" applyAlignment="1">
      <alignment vertical="top"/>
    </xf>
    <xf numFmtId="0" fontId="31" fillId="0" borderId="0" xfId="0" applyFont="1" applyAlignment="1">
      <alignment vertical="top"/>
    </xf>
    <xf numFmtId="0" fontId="31" fillId="0" borderId="24" xfId="0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31" fillId="0" borderId="26" xfId="0" applyFont="1" applyBorder="1" applyAlignment="1">
      <alignment horizontal="left" vertical="center"/>
    </xf>
    <xf numFmtId="0" fontId="31" fillId="0" borderId="27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33" fillId="0" borderId="29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1" fillId="0" borderId="30" xfId="0" applyFont="1" applyBorder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1" fillId="0" borderId="3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6" xfId="0" applyFont="1" applyBorder="1" applyAlignment="1">
      <alignment horizontal="left" vertical="center" wrapText="1"/>
    </xf>
    <xf numFmtId="0" fontId="31" fillId="0" borderId="27" xfId="0" applyFont="1" applyBorder="1" applyAlignment="1">
      <alignment horizontal="left" vertical="center" wrapText="1"/>
    </xf>
    <xf numFmtId="0" fontId="31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center" vertical="top"/>
    </xf>
    <xf numFmtId="0" fontId="35" fillId="0" borderId="30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34" fillId="0" borderId="1" xfId="0" applyFont="1" applyBorder="1" applyAlignment="1">
      <alignment vertical="top"/>
    </xf>
    <xf numFmtId="49" fontId="34" fillId="0" borderId="1" xfId="0" applyNumberFormat="1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vertical="top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3" fillId="0" borderId="29" xfId="0" applyFont="1" applyBorder="1" applyAlignment="1">
      <alignment horizontal="left"/>
    </xf>
    <xf numFmtId="0" fontId="37" fillId="0" borderId="29" xfId="0" applyFont="1" applyBorder="1"/>
    <xf numFmtId="0" fontId="31" fillId="0" borderId="27" xfId="0" applyFont="1" applyBorder="1" applyAlignment="1">
      <alignment vertical="top"/>
    </xf>
    <xf numFmtId="0" fontId="31" fillId="0" borderId="28" xfId="0" applyFont="1" applyBorder="1" applyAlignment="1">
      <alignment vertical="top"/>
    </xf>
    <xf numFmtId="0" fontId="31" fillId="0" borderId="30" xfId="0" applyFont="1" applyBorder="1" applyAlignment="1">
      <alignment vertical="top"/>
    </xf>
    <xf numFmtId="0" fontId="31" fillId="0" borderId="29" xfId="0" applyFont="1" applyBorder="1" applyAlignment="1">
      <alignment vertical="top"/>
    </xf>
    <xf numFmtId="0" fontId="31" fillId="0" borderId="31" xfId="0" applyFont="1" applyBorder="1" applyAlignment="1">
      <alignment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2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8" fillId="0" borderId="0" xfId="0" applyNumberFormat="1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4" fillId="0" borderId="1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wrapText="1"/>
    </xf>
    <xf numFmtId="0" fontId="32" fillId="0" borderId="1" xfId="0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/>
    </xf>
    <xf numFmtId="0" fontId="33" fillId="0" borderId="29" xfId="0" applyFont="1" applyBorder="1" applyAlignment="1">
      <alignment horizontal="left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1" t="s">
        <v>0</v>
      </c>
      <c r="AZ1" s="11" t="s">
        <v>1</v>
      </c>
      <c r="BA1" s="11" t="s">
        <v>2</v>
      </c>
      <c r="BB1" s="11" t="s">
        <v>3</v>
      </c>
      <c r="BT1" s="11" t="s">
        <v>4</v>
      </c>
      <c r="BU1" s="11" t="s">
        <v>4</v>
      </c>
      <c r="BV1" s="11" t="s">
        <v>5</v>
      </c>
    </row>
    <row r="2" spans="1:74" ht="36.9" customHeight="1"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S2" s="12" t="s">
        <v>6</v>
      </c>
      <c r="BT2" s="12" t="s">
        <v>7</v>
      </c>
    </row>
    <row r="3" spans="1:74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spans="1:74" ht="24.9" customHeight="1">
      <c r="B4" s="15"/>
      <c r="D4" s="16" t="s">
        <v>9</v>
      </c>
      <c r="AR4" s="15"/>
      <c r="AS4" s="17" t="s">
        <v>10</v>
      </c>
      <c r="BE4" s="18" t="s">
        <v>11</v>
      </c>
      <c r="BS4" s="12" t="s">
        <v>12</v>
      </c>
    </row>
    <row r="5" spans="1:74" ht="12" customHeight="1">
      <c r="B5" s="15"/>
      <c r="D5" s="19" t="s">
        <v>13</v>
      </c>
      <c r="K5" s="225" t="s">
        <v>14</v>
      </c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R5" s="15"/>
      <c r="BE5" s="222" t="s">
        <v>15</v>
      </c>
      <c r="BS5" s="12" t="s">
        <v>6</v>
      </c>
    </row>
    <row r="6" spans="1:74" ht="36.9" customHeight="1">
      <c r="B6" s="15"/>
      <c r="D6" s="21" t="s">
        <v>16</v>
      </c>
      <c r="K6" s="227" t="s">
        <v>17</v>
      </c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R6" s="15"/>
      <c r="BE6" s="223"/>
      <c r="BS6" s="12" t="s">
        <v>6</v>
      </c>
    </row>
    <row r="7" spans="1:74" ht="12" customHeight="1">
      <c r="B7" s="15"/>
      <c r="D7" s="22" t="s">
        <v>18</v>
      </c>
      <c r="K7" s="20" t="s">
        <v>19</v>
      </c>
      <c r="AK7" s="22" t="s">
        <v>20</v>
      </c>
      <c r="AN7" s="20" t="s">
        <v>19</v>
      </c>
      <c r="AR7" s="15"/>
      <c r="BE7" s="223"/>
      <c r="BS7" s="12" t="s">
        <v>6</v>
      </c>
    </row>
    <row r="8" spans="1:74" ht="12" customHeight="1">
      <c r="B8" s="15"/>
      <c r="D8" s="22" t="s">
        <v>21</v>
      </c>
      <c r="K8" s="20" t="s">
        <v>22</v>
      </c>
      <c r="AK8" s="22" t="s">
        <v>23</v>
      </c>
      <c r="AN8" s="23" t="s">
        <v>24</v>
      </c>
      <c r="AR8" s="15"/>
      <c r="BE8" s="223"/>
      <c r="BS8" s="12" t="s">
        <v>6</v>
      </c>
    </row>
    <row r="9" spans="1:74" ht="14.4" customHeight="1">
      <c r="B9" s="15"/>
      <c r="AR9" s="15"/>
      <c r="BE9" s="223"/>
      <c r="BS9" s="12" t="s">
        <v>6</v>
      </c>
    </row>
    <row r="10" spans="1:74" ht="12" customHeight="1">
      <c r="B10" s="15"/>
      <c r="D10" s="22" t="s">
        <v>25</v>
      </c>
      <c r="AK10" s="22" t="s">
        <v>26</v>
      </c>
      <c r="AN10" s="20" t="s">
        <v>19</v>
      </c>
      <c r="AR10" s="15"/>
      <c r="BE10" s="223"/>
      <c r="BS10" s="12" t="s">
        <v>6</v>
      </c>
    </row>
    <row r="11" spans="1:74" ht="18.45" customHeight="1">
      <c r="B11" s="15"/>
      <c r="E11" s="20" t="s">
        <v>22</v>
      </c>
      <c r="AK11" s="22" t="s">
        <v>27</v>
      </c>
      <c r="AN11" s="20" t="s">
        <v>19</v>
      </c>
      <c r="AR11" s="15"/>
      <c r="BE11" s="223"/>
      <c r="BS11" s="12" t="s">
        <v>6</v>
      </c>
    </row>
    <row r="12" spans="1:74" ht="6.9" customHeight="1">
      <c r="B12" s="15"/>
      <c r="AR12" s="15"/>
      <c r="BE12" s="223"/>
      <c r="BS12" s="12" t="s">
        <v>6</v>
      </c>
    </row>
    <row r="13" spans="1:74" ht="12" customHeight="1">
      <c r="B13" s="15"/>
      <c r="D13" s="22" t="s">
        <v>28</v>
      </c>
      <c r="AK13" s="22" t="s">
        <v>26</v>
      </c>
      <c r="AN13" s="24" t="s">
        <v>29</v>
      </c>
      <c r="AR13" s="15"/>
      <c r="BE13" s="223"/>
      <c r="BS13" s="12" t="s">
        <v>6</v>
      </c>
    </row>
    <row r="14" spans="1:74" ht="13.2">
      <c r="B14" s="15"/>
      <c r="E14" s="228" t="s">
        <v>29</v>
      </c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2" t="s">
        <v>27</v>
      </c>
      <c r="AN14" s="24" t="s">
        <v>29</v>
      </c>
      <c r="AR14" s="15"/>
      <c r="BE14" s="223"/>
      <c r="BS14" s="12" t="s">
        <v>6</v>
      </c>
    </row>
    <row r="15" spans="1:74" ht="6.9" customHeight="1">
      <c r="B15" s="15"/>
      <c r="AR15" s="15"/>
      <c r="BE15" s="223"/>
      <c r="BS15" s="12" t="s">
        <v>4</v>
      </c>
    </row>
    <row r="16" spans="1:74" ht="12" customHeight="1">
      <c r="B16" s="15"/>
      <c r="D16" s="22" t="s">
        <v>30</v>
      </c>
      <c r="AK16" s="22" t="s">
        <v>26</v>
      </c>
      <c r="AN16" s="20" t="s">
        <v>19</v>
      </c>
      <c r="AR16" s="15"/>
      <c r="BE16" s="223"/>
      <c r="BS16" s="12" t="s">
        <v>4</v>
      </c>
    </row>
    <row r="17" spans="2:71" ht="18.45" customHeight="1">
      <c r="B17" s="15"/>
      <c r="E17" s="20" t="s">
        <v>22</v>
      </c>
      <c r="AK17" s="22" t="s">
        <v>27</v>
      </c>
      <c r="AN17" s="20" t="s">
        <v>19</v>
      </c>
      <c r="AR17" s="15"/>
      <c r="BE17" s="223"/>
      <c r="BS17" s="12" t="s">
        <v>31</v>
      </c>
    </row>
    <row r="18" spans="2:71" ht="6.9" customHeight="1">
      <c r="B18" s="15"/>
      <c r="AR18" s="15"/>
      <c r="BE18" s="223"/>
      <c r="BS18" s="12" t="s">
        <v>6</v>
      </c>
    </row>
    <row r="19" spans="2:71" ht="12" customHeight="1">
      <c r="B19" s="15"/>
      <c r="D19" s="22" t="s">
        <v>32</v>
      </c>
      <c r="AK19" s="22" t="s">
        <v>26</v>
      </c>
      <c r="AN19" s="20" t="s">
        <v>19</v>
      </c>
      <c r="AR19" s="15"/>
      <c r="BE19" s="223"/>
      <c r="BS19" s="12" t="s">
        <v>6</v>
      </c>
    </row>
    <row r="20" spans="2:71" ht="18.45" customHeight="1">
      <c r="B20" s="15"/>
      <c r="E20" s="20" t="s">
        <v>22</v>
      </c>
      <c r="AK20" s="22" t="s">
        <v>27</v>
      </c>
      <c r="AN20" s="20" t="s">
        <v>19</v>
      </c>
      <c r="AR20" s="15"/>
      <c r="BE20" s="223"/>
      <c r="BS20" s="12" t="s">
        <v>4</v>
      </c>
    </row>
    <row r="21" spans="2:71" ht="6.9" customHeight="1">
      <c r="B21" s="15"/>
      <c r="AR21" s="15"/>
      <c r="BE21" s="223"/>
    </row>
    <row r="22" spans="2:71" ht="12" customHeight="1">
      <c r="B22" s="15"/>
      <c r="D22" s="22" t="s">
        <v>33</v>
      </c>
      <c r="AR22" s="15"/>
      <c r="BE22" s="223"/>
    </row>
    <row r="23" spans="2:71" ht="47.25" customHeight="1">
      <c r="B23" s="15"/>
      <c r="E23" s="230" t="s">
        <v>34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R23" s="15"/>
      <c r="BE23" s="223"/>
    </row>
    <row r="24" spans="2:71" ht="6.9" customHeight="1">
      <c r="B24" s="15"/>
      <c r="AR24" s="15"/>
      <c r="BE24" s="223"/>
    </row>
    <row r="25" spans="2:71" ht="6.9" customHeight="1">
      <c r="B25" s="15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5"/>
      <c r="BE25" s="223"/>
    </row>
    <row r="26" spans="2:71" s="1" customFormat="1" ht="25.95" customHeight="1">
      <c r="B26" s="27"/>
      <c r="D26" s="28" t="s">
        <v>35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31">
        <f>ROUND(AG54,2)</f>
        <v>0</v>
      </c>
      <c r="AL26" s="232"/>
      <c r="AM26" s="232"/>
      <c r="AN26" s="232"/>
      <c r="AO26" s="232"/>
      <c r="AR26" s="27"/>
      <c r="BE26" s="223"/>
    </row>
    <row r="27" spans="2:71" s="1" customFormat="1" ht="6.9" customHeight="1">
      <c r="B27" s="27"/>
      <c r="AR27" s="27"/>
      <c r="BE27" s="223"/>
    </row>
    <row r="28" spans="2:71" s="1" customFormat="1" ht="13.2">
      <c r="B28" s="27"/>
      <c r="L28" s="233" t="s">
        <v>36</v>
      </c>
      <c r="M28" s="233"/>
      <c r="N28" s="233"/>
      <c r="O28" s="233"/>
      <c r="P28" s="233"/>
      <c r="W28" s="233" t="s">
        <v>37</v>
      </c>
      <c r="X28" s="233"/>
      <c r="Y28" s="233"/>
      <c r="Z28" s="233"/>
      <c r="AA28" s="233"/>
      <c r="AB28" s="233"/>
      <c r="AC28" s="233"/>
      <c r="AD28" s="233"/>
      <c r="AE28" s="233"/>
      <c r="AK28" s="233" t="s">
        <v>38</v>
      </c>
      <c r="AL28" s="233"/>
      <c r="AM28" s="233"/>
      <c r="AN28" s="233"/>
      <c r="AO28" s="233"/>
      <c r="AR28" s="27"/>
      <c r="BE28" s="223"/>
    </row>
    <row r="29" spans="2:71" s="2" customFormat="1" ht="14.4" customHeight="1">
      <c r="B29" s="31"/>
      <c r="D29" s="22" t="s">
        <v>39</v>
      </c>
      <c r="F29" s="22" t="s">
        <v>40</v>
      </c>
      <c r="L29" s="236">
        <v>0.21</v>
      </c>
      <c r="M29" s="235"/>
      <c r="N29" s="235"/>
      <c r="O29" s="235"/>
      <c r="P29" s="235"/>
      <c r="W29" s="234">
        <f>ROUND(AZ54, 2)</f>
        <v>0</v>
      </c>
      <c r="X29" s="235"/>
      <c r="Y29" s="235"/>
      <c r="Z29" s="235"/>
      <c r="AA29" s="235"/>
      <c r="AB29" s="235"/>
      <c r="AC29" s="235"/>
      <c r="AD29" s="235"/>
      <c r="AE29" s="235"/>
      <c r="AK29" s="234">
        <f>ROUND(AV54, 2)</f>
        <v>0</v>
      </c>
      <c r="AL29" s="235"/>
      <c r="AM29" s="235"/>
      <c r="AN29" s="235"/>
      <c r="AO29" s="235"/>
      <c r="AR29" s="31"/>
      <c r="BE29" s="224"/>
    </row>
    <row r="30" spans="2:71" s="2" customFormat="1" ht="14.4" customHeight="1">
      <c r="B30" s="31"/>
      <c r="F30" s="22" t="s">
        <v>41</v>
      </c>
      <c r="L30" s="236">
        <v>0.12</v>
      </c>
      <c r="M30" s="235"/>
      <c r="N30" s="235"/>
      <c r="O30" s="235"/>
      <c r="P30" s="235"/>
      <c r="W30" s="234">
        <f>ROUND(BA54, 2)</f>
        <v>0</v>
      </c>
      <c r="X30" s="235"/>
      <c r="Y30" s="235"/>
      <c r="Z30" s="235"/>
      <c r="AA30" s="235"/>
      <c r="AB30" s="235"/>
      <c r="AC30" s="235"/>
      <c r="AD30" s="235"/>
      <c r="AE30" s="235"/>
      <c r="AK30" s="234">
        <f>ROUND(AW54, 2)</f>
        <v>0</v>
      </c>
      <c r="AL30" s="235"/>
      <c r="AM30" s="235"/>
      <c r="AN30" s="235"/>
      <c r="AO30" s="235"/>
      <c r="AR30" s="31"/>
      <c r="BE30" s="224"/>
    </row>
    <row r="31" spans="2:71" s="2" customFormat="1" ht="14.4" hidden="1" customHeight="1">
      <c r="B31" s="31"/>
      <c r="F31" s="22" t="s">
        <v>42</v>
      </c>
      <c r="L31" s="236">
        <v>0.21</v>
      </c>
      <c r="M31" s="235"/>
      <c r="N31" s="235"/>
      <c r="O31" s="235"/>
      <c r="P31" s="235"/>
      <c r="W31" s="234">
        <f>ROUND(BB54, 2)</f>
        <v>0</v>
      </c>
      <c r="X31" s="235"/>
      <c r="Y31" s="235"/>
      <c r="Z31" s="235"/>
      <c r="AA31" s="235"/>
      <c r="AB31" s="235"/>
      <c r="AC31" s="235"/>
      <c r="AD31" s="235"/>
      <c r="AE31" s="235"/>
      <c r="AK31" s="234">
        <v>0</v>
      </c>
      <c r="AL31" s="235"/>
      <c r="AM31" s="235"/>
      <c r="AN31" s="235"/>
      <c r="AO31" s="235"/>
      <c r="AR31" s="31"/>
      <c r="BE31" s="224"/>
    </row>
    <row r="32" spans="2:71" s="2" customFormat="1" ht="14.4" hidden="1" customHeight="1">
      <c r="B32" s="31"/>
      <c r="F32" s="22" t="s">
        <v>43</v>
      </c>
      <c r="L32" s="236">
        <v>0.12</v>
      </c>
      <c r="M32" s="235"/>
      <c r="N32" s="235"/>
      <c r="O32" s="235"/>
      <c r="P32" s="235"/>
      <c r="W32" s="234">
        <f>ROUND(BC54, 2)</f>
        <v>0</v>
      </c>
      <c r="X32" s="235"/>
      <c r="Y32" s="235"/>
      <c r="Z32" s="235"/>
      <c r="AA32" s="235"/>
      <c r="AB32" s="235"/>
      <c r="AC32" s="235"/>
      <c r="AD32" s="235"/>
      <c r="AE32" s="235"/>
      <c r="AK32" s="234">
        <v>0</v>
      </c>
      <c r="AL32" s="235"/>
      <c r="AM32" s="235"/>
      <c r="AN32" s="235"/>
      <c r="AO32" s="235"/>
      <c r="AR32" s="31"/>
      <c r="BE32" s="224"/>
    </row>
    <row r="33" spans="2:44" s="2" customFormat="1" ht="14.4" hidden="1" customHeight="1">
      <c r="B33" s="31"/>
      <c r="F33" s="22" t="s">
        <v>44</v>
      </c>
      <c r="L33" s="236">
        <v>0</v>
      </c>
      <c r="M33" s="235"/>
      <c r="N33" s="235"/>
      <c r="O33" s="235"/>
      <c r="P33" s="235"/>
      <c r="W33" s="234">
        <f>ROUND(BD54, 2)</f>
        <v>0</v>
      </c>
      <c r="X33" s="235"/>
      <c r="Y33" s="235"/>
      <c r="Z33" s="235"/>
      <c r="AA33" s="235"/>
      <c r="AB33" s="235"/>
      <c r="AC33" s="235"/>
      <c r="AD33" s="235"/>
      <c r="AE33" s="235"/>
      <c r="AK33" s="234">
        <v>0</v>
      </c>
      <c r="AL33" s="235"/>
      <c r="AM33" s="235"/>
      <c r="AN33" s="235"/>
      <c r="AO33" s="235"/>
      <c r="AR33" s="31"/>
    </row>
    <row r="34" spans="2:44" s="1" customFormat="1" ht="6.9" customHeight="1">
      <c r="B34" s="27"/>
      <c r="AR34" s="27"/>
    </row>
    <row r="35" spans="2:44" s="1" customFormat="1" ht="25.95" customHeight="1">
      <c r="B35" s="27"/>
      <c r="C35" s="32"/>
      <c r="D35" s="33" t="s">
        <v>45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46</v>
      </c>
      <c r="U35" s="34"/>
      <c r="V35" s="34"/>
      <c r="W35" s="34"/>
      <c r="X35" s="237" t="s">
        <v>47</v>
      </c>
      <c r="Y35" s="238"/>
      <c r="Z35" s="238"/>
      <c r="AA35" s="238"/>
      <c r="AB35" s="238"/>
      <c r="AC35" s="34"/>
      <c r="AD35" s="34"/>
      <c r="AE35" s="34"/>
      <c r="AF35" s="34"/>
      <c r="AG35" s="34"/>
      <c r="AH35" s="34"/>
      <c r="AI35" s="34"/>
      <c r="AJ35" s="34"/>
      <c r="AK35" s="239">
        <f>SUM(AK26:AK33)</f>
        <v>0</v>
      </c>
      <c r="AL35" s="238"/>
      <c r="AM35" s="238"/>
      <c r="AN35" s="238"/>
      <c r="AO35" s="240"/>
      <c r="AP35" s="32"/>
      <c r="AQ35" s="32"/>
      <c r="AR35" s="27"/>
    </row>
    <row r="36" spans="2:44" s="1" customFormat="1" ht="6.9" customHeight="1">
      <c r="B36" s="27"/>
      <c r="AR36" s="27"/>
    </row>
    <row r="37" spans="2:44" s="1" customFormat="1" ht="6.9" customHeight="1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27"/>
    </row>
    <row r="41" spans="2:44" s="1" customFormat="1" ht="6.9" customHeight="1">
      <c r="B41" s="38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27"/>
    </row>
    <row r="42" spans="2:44" s="1" customFormat="1" ht="24.9" customHeight="1">
      <c r="B42" s="27"/>
      <c r="C42" s="16" t="s">
        <v>48</v>
      </c>
      <c r="AR42" s="27"/>
    </row>
    <row r="43" spans="2:44" s="1" customFormat="1" ht="6.9" customHeight="1">
      <c r="B43" s="27"/>
      <c r="AR43" s="27"/>
    </row>
    <row r="44" spans="2:44" s="3" customFormat="1" ht="12" customHeight="1">
      <c r="B44" s="40"/>
      <c r="C44" s="22" t="s">
        <v>13</v>
      </c>
      <c r="L44" s="3" t="str">
        <f>K5</f>
        <v>302</v>
      </c>
      <c r="AR44" s="40"/>
    </row>
    <row r="45" spans="2:44" s="4" customFormat="1" ht="36.9" customHeight="1">
      <c r="B45" s="41"/>
      <c r="C45" s="42" t="s">
        <v>16</v>
      </c>
      <c r="L45" s="241" t="str">
        <f>K6</f>
        <v>ABC-ŠROUB – ÚSPORNÁ OPATŘENÍ ČEBÍN</v>
      </c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42"/>
      <c r="AR45" s="41"/>
    </row>
    <row r="46" spans="2:44" s="1" customFormat="1" ht="6.9" customHeight="1">
      <c r="B46" s="27"/>
      <c r="AR46" s="27"/>
    </row>
    <row r="47" spans="2:44" s="1" customFormat="1" ht="12" customHeight="1">
      <c r="B47" s="27"/>
      <c r="C47" s="22" t="s">
        <v>21</v>
      </c>
      <c r="L47" s="43" t="str">
        <f>IF(K8="","",K8)</f>
        <v xml:space="preserve"> </v>
      </c>
      <c r="AI47" s="22" t="s">
        <v>23</v>
      </c>
      <c r="AM47" s="243" t="str">
        <f>IF(AN8= "","",AN8)</f>
        <v>8.12.2025</v>
      </c>
      <c r="AN47" s="243"/>
      <c r="AR47" s="27"/>
    </row>
    <row r="48" spans="2:44" s="1" customFormat="1" ht="6.9" customHeight="1">
      <c r="B48" s="27"/>
      <c r="AR48" s="27"/>
    </row>
    <row r="49" spans="1:91" s="1" customFormat="1" ht="15.15" customHeight="1">
      <c r="B49" s="27"/>
      <c r="C49" s="22" t="s">
        <v>25</v>
      </c>
      <c r="L49" s="3" t="str">
        <f>IF(E11= "","",E11)</f>
        <v xml:space="preserve"> </v>
      </c>
      <c r="AI49" s="22" t="s">
        <v>30</v>
      </c>
      <c r="AM49" s="244" t="str">
        <f>IF(E17="","",E17)</f>
        <v xml:space="preserve"> </v>
      </c>
      <c r="AN49" s="245"/>
      <c r="AO49" s="245"/>
      <c r="AP49" s="245"/>
      <c r="AR49" s="27"/>
      <c r="AS49" s="246" t="s">
        <v>49</v>
      </c>
      <c r="AT49" s="247"/>
      <c r="AU49" s="45"/>
      <c r="AV49" s="45"/>
      <c r="AW49" s="45"/>
      <c r="AX49" s="45"/>
      <c r="AY49" s="45"/>
      <c r="AZ49" s="45"/>
      <c r="BA49" s="45"/>
      <c r="BB49" s="45"/>
      <c r="BC49" s="45"/>
      <c r="BD49" s="46"/>
    </row>
    <row r="50" spans="1:91" s="1" customFormat="1" ht="15.15" customHeight="1">
      <c r="B50" s="27"/>
      <c r="C50" s="22" t="s">
        <v>28</v>
      </c>
      <c r="L50" s="3" t="str">
        <f>IF(E14= "Vyplň údaj","",E14)</f>
        <v/>
      </c>
      <c r="AI50" s="22" t="s">
        <v>32</v>
      </c>
      <c r="AM50" s="244" t="str">
        <f>IF(E20="","",E20)</f>
        <v xml:space="preserve"> </v>
      </c>
      <c r="AN50" s="245"/>
      <c r="AO50" s="245"/>
      <c r="AP50" s="245"/>
      <c r="AR50" s="27"/>
      <c r="AS50" s="248"/>
      <c r="AT50" s="249"/>
      <c r="BD50" s="48"/>
    </row>
    <row r="51" spans="1:91" s="1" customFormat="1" ht="10.8" customHeight="1">
      <c r="B51" s="27"/>
      <c r="AR51" s="27"/>
      <c r="AS51" s="248"/>
      <c r="AT51" s="249"/>
      <c r="BD51" s="48"/>
    </row>
    <row r="52" spans="1:91" s="1" customFormat="1" ht="29.25" customHeight="1">
      <c r="B52" s="27"/>
      <c r="C52" s="250" t="s">
        <v>50</v>
      </c>
      <c r="D52" s="251"/>
      <c r="E52" s="251"/>
      <c r="F52" s="251"/>
      <c r="G52" s="251"/>
      <c r="H52" s="49"/>
      <c r="I52" s="252" t="s">
        <v>51</v>
      </c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3" t="s">
        <v>52</v>
      </c>
      <c r="AH52" s="251"/>
      <c r="AI52" s="251"/>
      <c r="AJ52" s="251"/>
      <c r="AK52" s="251"/>
      <c r="AL52" s="251"/>
      <c r="AM52" s="251"/>
      <c r="AN52" s="252" t="s">
        <v>53</v>
      </c>
      <c r="AO52" s="251"/>
      <c r="AP52" s="251"/>
      <c r="AQ52" s="50" t="s">
        <v>54</v>
      </c>
      <c r="AR52" s="27"/>
      <c r="AS52" s="51" t="s">
        <v>55</v>
      </c>
      <c r="AT52" s="52" t="s">
        <v>56</v>
      </c>
      <c r="AU52" s="52" t="s">
        <v>57</v>
      </c>
      <c r="AV52" s="52" t="s">
        <v>58</v>
      </c>
      <c r="AW52" s="52" t="s">
        <v>59</v>
      </c>
      <c r="AX52" s="52" t="s">
        <v>60</v>
      </c>
      <c r="AY52" s="52" t="s">
        <v>61</v>
      </c>
      <c r="AZ52" s="52" t="s">
        <v>62</v>
      </c>
      <c r="BA52" s="52" t="s">
        <v>63</v>
      </c>
      <c r="BB52" s="52" t="s">
        <v>64</v>
      </c>
      <c r="BC52" s="52" t="s">
        <v>65</v>
      </c>
      <c r="BD52" s="53" t="s">
        <v>66</v>
      </c>
    </row>
    <row r="53" spans="1:91" s="1" customFormat="1" ht="10.8" customHeight="1">
      <c r="B53" s="27"/>
      <c r="AR53" s="27"/>
      <c r="AS53" s="54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6"/>
    </row>
    <row r="54" spans="1:91" s="5" customFormat="1" ht="32.4" customHeight="1">
      <c r="B54" s="55"/>
      <c r="C54" s="56" t="s">
        <v>67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257">
        <f>ROUND(AG55,2)</f>
        <v>0</v>
      </c>
      <c r="AH54" s="257"/>
      <c r="AI54" s="257"/>
      <c r="AJ54" s="257"/>
      <c r="AK54" s="257"/>
      <c r="AL54" s="257"/>
      <c r="AM54" s="257"/>
      <c r="AN54" s="258">
        <f>SUM(AG54,AT54)</f>
        <v>0</v>
      </c>
      <c r="AO54" s="258"/>
      <c r="AP54" s="258"/>
      <c r="AQ54" s="59" t="s">
        <v>19</v>
      </c>
      <c r="AR54" s="55"/>
      <c r="AS54" s="60">
        <f>ROUND(AS55,2)</f>
        <v>0</v>
      </c>
      <c r="AT54" s="61">
        <f>ROUND(SUM(AV54:AW54),2)</f>
        <v>0</v>
      </c>
      <c r="AU54" s="62">
        <f>ROUND(AU55,5)</f>
        <v>0</v>
      </c>
      <c r="AV54" s="61">
        <f>ROUND(AZ54*L29,2)</f>
        <v>0</v>
      </c>
      <c r="AW54" s="61">
        <f>ROUND(BA54*L30,2)</f>
        <v>0</v>
      </c>
      <c r="AX54" s="61">
        <f>ROUND(BB54*L29,2)</f>
        <v>0</v>
      </c>
      <c r="AY54" s="61">
        <f>ROUND(BC54*L30,2)</f>
        <v>0</v>
      </c>
      <c r="AZ54" s="61">
        <f>ROUND(AZ55,2)</f>
        <v>0</v>
      </c>
      <c r="BA54" s="61">
        <f>ROUND(BA55,2)</f>
        <v>0</v>
      </c>
      <c r="BB54" s="61">
        <f>ROUND(BB55,2)</f>
        <v>0</v>
      </c>
      <c r="BC54" s="61">
        <f>ROUND(BC55,2)</f>
        <v>0</v>
      </c>
      <c r="BD54" s="63">
        <f>ROUND(BD55,2)</f>
        <v>0</v>
      </c>
      <c r="BS54" s="64" t="s">
        <v>68</v>
      </c>
      <c r="BT54" s="64" t="s">
        <v>69</v>
      </c>
      <c r="BU54" s="65" t="s">
        <v>70</v>
      </c>
      <c r="BV54" s="64" t="s">
        <v>71</v>
      </c>
      <c r="BW54" s="64" t="s">
        <v>5</v>
      </c>
      <c r="BX54" s="64" t="s">
        <v>72</v>
      </c>
      <c r="CL54" s="64" t="s">
        <v>19</v>
      </c>
    </row>
    <row r="55" spans="1:91" s="6" customFormat="1" ht="16.5" customHeight="1">
      <c r="A55" s="66" t="s">
        <v>73</v>
      </c>
      <c r="B55" s="67"/>
      <c r="C55" s="68"/>
      <c r="D55" s="256" t="s">
        <v>74</v>
      </c>
      <c r="E55" s="256"/>
      <c r="F55" s="256"/>
      <c r="G55" s="256"/>
      <c r="H55" s="256"/>
      <c r="I55" s="69"/>
      <c r="J55" s="256" t="s">
        <v>75</v>
      </c>
      <c r="K55" s="256"/>
      <c r="L55" s="256"/>
      <c r="M55" s="256"/>
      <c r="N55" s="256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4">
        <f>'1010-4b - Rekonstrukce sy...'!J30</f>
        <v>0</v>
      </c>
      <c r="AH55" s="255"/>
      <c r="AI55" s="255"/>
      <c r="AJ55" s="255"/>
      <c r="AK55" s="255"/>
      <c r="AL55" s="255"/>
      <c r="AM55" s="255"/>
      <c r="AN55" s="254">
        <f>SUM(AG55,AT55)</f>
        <v>0</v>
      </c>
      <c r="AO55" s="255"/>
      <c r="AP55" s="255"/>
      <c r="AQ55" s="70" t="s">
        <v>76</v>
      </c>
      <c r="AR55" s="67"/>
      <c r="AS55" s="71">
        <v>0</v>
      </c>
      <c r="AT55" s="72">
        <f>ROUND(SUM(AV55:AW55),2)</f>
        <v>0</v>
      </c>
      <c r="AU55" s="73">
        <f>'1010-4b - Rekonstrukce sy...'!P79</f>
        <v>0</v>
      </c>
      <c r="AV55" s="72">
        <f>'1010-4b - Rekonstrukce sy...'!J33</f>
        <v>0</v>
      </c>
      <c r="AW55" s="72">
        <f>'1010-4b - Rekonstrukce sy...'!J34</f>
        <v>0</v>
      </c>
      <c r="AX55" s="72">
        <f>'1010-4b - Rekonstrukce sy...'!J35</f>
        <v>0</v>
      </c>
      <c r="AY55" s="72">
        <f>'1010-4b - Rekonstrukce sy...'!J36</f>
        <v>0</v>
      </c>
      <c r="AZ55" s="72">
        <f>'1010-4b - Rekonstrukce sy...'!F33</f>
        <v>0</v>
      </c>
      <c r="BA55" s="72">
        <f>'1010-4b - Rekonstrukce sy...'!F34</f>
        <v>0</v>
      </c>
      <c r="BB55" s="72">
        <f>'1010-4b - Rekonstrukce sy...'!F35</f>
        <v>0</v>
      </c>
      <c r="BC55" s="72">
        <f>'1010-4b - Rekonstrukce sy...'!F36</f>
        <v>0</v>
      </c>
      <c r="BD55" s="74">
        <f>'1010-4b - Rekonstrukce sy...'!F37</f>
        <v>0</v>
      </c>
      <c r="BT55" s="75" t="s">
        <v>77</v>
      </c>
      <c r="BV55" s="75" t="s">
        <v>71</v>
      </c>
      <c r="BW55" s="75" t="s">
        <v>78</v>
      </c>
      <c r="BX55" s="75" t="s">
        <v>5</v>
      </c>
      <c r="CL55" s="75" t="s">
        <v>19</v>
      </c>
      <c r="CM55" s="75" t="s">
        <v>79</v>
      </c>
    </row>
    <row r="56" spans="1:91" s="1" customFormat="1" ht="30" customHeight="1">
      <c r="B56" s="27"/>
      <c r="AR56" s="27"/>
    </row>
    <row r="57" spans="1:91" s="1" customFormat="1" ht="6.9" customHeight="1"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27"/>
    </row>
  </sheetData>
  <sheetProtection algorithmName="SHA-512" hashValue="T5HBdwTZX8jdTxMAOIymML/bnO/668Lti6GuM8WCNtmVThzqhjdnTgiKzTuu3zpuhPq8orM/V/yGwD2dizzVNQ==" saltValue="UKnaFivxbmW2NvhjSptlJRVHKy0Z68kvcsb6aJgGeAQxVNImcg+lyvnYuIx7GnhwkqwcWAE3L+FEWFR8xjt2g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010-4b - Rekonstrukce sy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5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AT2" s="12" t="s">
        <v>78</v>
      </c>
    </row>
    <row r="3" spans="2:46" ht="6.9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79</v>
      </c>
    </row>
    <row r="4" spans="2:46" ht="24.9" customHeight="1">
      <c r="B4" s="15"/>
      <c r="D4" s="16" t="s">
        <v>80</v>
      </c>
      <c r="L4" s="15"/>
      <c r="M4" s="76" t="s">
        <v>10</v>
      </c>
      <c r="AT4" s="12" t="s">
        <v>4</v>
      </c>
    </row>
    <row r="5" spans="2:46" ht="6.9" customHeight="1">
      <c r="B5" s="15"/>
      <c r="L5" s="15"/>
    </row>
    <row r="6" spans="2:46" ht="12" customHeight="1">
      <c r="B6" s="15"/>
      <c r="D6" s="22" t="s">
        <v>16</v>
      </c>
      <c r="L6" s="15"/>
    </row>
    <row r="7" spans="2:46" ht="16.5" customHeight="1">
      <c r="B7" s="15"/>
      <c r="E7" s="259" t="str">
        <f>'Rekapitulace stavby'!K6</f>
        <v>ABC-ŠROUB – ÚSPORNÁ OPATŘENÍ ČEBÍN</v>
      </c>
      <c r="F7" s="260"/>
      <c r="G7" s="260"/>
      <c r="H7" s="260"/>
      <c r="L7" s="15"/>
    </row>
    <row r="8" spans="2:46" s="1" customFormat="1" ht="12" customHeight="1">
      <c r="B8" s="27"/>
      <c r="D8" s="22" t="s">
        <v>81</v>
      </c>
      <c r="L8" s="27"/>
    </row>
    <row r="9" spans="2:46" s="1" customFormat="1" ht="16.5" customHeight="1">
      <c r="B9" s="27"/>
      <c r="E9" s="241" t="s">
        <v>82</v>
      </c>
      <c r="F9" s="261"/>
      <c r="G9" s="261"/>
      <c r="H9" s="261"/>
      <c r="L9" s="27"/>
    </row>
    <row r="10" spans="2:46" s="1" customFormat="1" ht="10.199999999999999">
      <c r="B10" s="27"/>
      <c r="L10" s="27"/>
    </row>
    <row r="11" spans="2:46" s="1" customFormat="1" ht="12" customHeight="1">
      <c r="B11" s="27"/>
      <c r="D11" s="22" t="s">
        <v>18</v>
      </c>
      <c r="F11" s="20" t="s">
        <v>19</v>
      </c>
      <c r="I11" s="22" t="s">
        <v>20</v>
      </c>
      <c r="J11" s="20" t="s">
        <v>19</v>
      </c>
      <c r="L11" s="27"/>
    </row>
    <row r="12" spans="2:46" s="1" customFormat="1" ht="12" customHeight="1">
      <c r="B12" s="27"/>
      <c r="D12" s="22" t="s">
        <v>21</v>
      </c>
      <c r="F12" s="20" t="s">
        <v>22</v>
      </c>
      <c r="I12" s="22" t="s">
        <v>23</v>
      </c>
      <c r="J12" s="44" t="str">
        <f>'Rekapitulace stavby'!AN8</f>
        <v>8.12.2025</v>
      </c>
      <c r="L12" s="27"/>
    </row>
    <row r="13" spans="2:46" s="1" customFormat="1" ht="10.8" customHeight="1">
      <c r="B13" s="27"/>
      <c r="L13" s="27"/>
    </row>
    <row r="14" spans="2:46" s="1" customFormat="1" ht="12" customHeight="1">
      <c r="B14" s="27"/>
      <c r="D14" s="22" t="s">
        <v>25</v>
      </c>
      <c r="I14" s="22" t="s">
        <v>26</v>
      </c>
      <c r="J14" s="20" t="s">
        <v>19</v>
      </c>
      <c r="L14" s="27"/>
    </row>
    <row r="15" spans="2:46" s="1" customFormat="1" ht="18" customHeight="1">
      <c r="B15" s="27"/>
      <c r="E15" s="20" t="s">
        <v>22</v>
      </c>
      <c r="I15" s="22" t="s">
        <v>27</v>
      </c>
      <c r="J15" s="20" t="s">
        <v>19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2" t="s">
        <v>28</v>
      </c>
      <c r="I17" s="22" t="s">
        <v>26</v>
      </c>
      <c r="J17" s="23" t="str">
        <f>'Rekapitulace stavby'!AN13</f>
        <v>Vyplň údaj</v>
      </c>
      <c r="L17" s="27"/>
    </row>
    <row r="18" spans="2:12" s="1" customFormat="1" ht="18" customHeight="1">
      <c r="B18" s="27"/>
      <c r="E18" s="262" t="str">
        <f>'Rekapitulace stavby'!E14</f>
        <v>Vyplň údaj</v>
      </c>
      <c r="F18" s="225"/>
      <c r="G18" s="225"/>
      <c r="H18" s="225"/>
      <c r="I18" s="22" t="s">
        <v>27</v>
      </c>
      <c r="J18" s="23" t="str">
        <f>'Rekapitulace stavby'!AN14</f>
        <v>Vyplň údaj</v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2" t="s">
        <v>30</v>
      </c>
      <c r="I20" s="22" t="s">
        <v>26</v>
      </c>
      <c r="J20" s="20" t="str">
        <f>IF('Rekapitulace stavby'!AN16="","",'Rekapitulace stavby'!AN16)</f>
        <v/>
      </c>
      <c r="L20" s="27"/>
    </row>
    <row r="21" spans="2:12" s="1" customFormat="1" ht="18" customHeight="1">
      <c r="B21" s="27"/>
      <c r="E21" s="20" t="str">
        <f>IF('Rekapitulace stavby'!E17="","",'Rekapitulace stavby'!E17)</f>
        <v xml:space="preserve"> </v>
      </c>
      <c r="I21" s="22" t="s">
        <v>27</v>
      </c>
      <c r="J21" s="20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2" t="s">
        <v>32</v>
      </c>
      <c r="I23" s="22" t="s">
        <v>26</v>
      </c>
      <c r="J23" s="20" t="s">
        <v>19</v>
      </c>
      <c r="L23" s="27"/>
    </row>
    <row r="24" spans="2:12" s="1" customFormat="1" ht="18" customHeight="1">
      <c r="B24" s="27"/>
      <c r="E24" s="20" t="s">
        <v>22</v>
      </c>
      <c r="I24" s="22" t="s">
        <v>27</v>
      </c>
      <c r="J24" s="20" t="s">
        <v>19</v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2" t="s">
        <v>33</v>
      </c>
      <c r="L26" s="27"/>
    </row>
    <row r="27" spans="2:12" s="7" customFormat="1" ht="16.5" customHeight="1">
      <c r="B27" s="77"/>
      <c r="E27" s="230" t="s">
        <v>19</v>
      </c>
      <c r="F27" s="230"/>
      <c r="G27" s="230"/>
      <c r="H27" s="230"/>
      <c r="L27" s="77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5"/>
      <c r="E29" s="45"/>
      <c r="F29" s="45"/>
      <c r="G29" s="45"/>
      <c r="H29" s="45"/>
      <c r="I29" s="45"/>
      <c r="J29" s="45"/>
      <c r="K29" s="45"/>
      <c r="L29" s="27"/>
    </row>
    <row r="30" spans="2:12" s="1" customFormat="1" ht="25.35" customHeight="1">
      <c r="B30" s="27"/>
      <c r="D30" s="78" t="s">
        <v>35</v>
      </c>
      <c r="J30" s="58">
        <f>ROUND(J79, 2)</f>
        <v>0</v>
      </c>
      <c r="L30" s="27"/>
    </row>
    <row r="31" spans="2:12" s="1" customFormat="1" ht="6.9" customHeight="1">
      <c r="B31" s="27"/>
      <c r="D31" s="45"/>
      <c r="E31" s="45"/>
      <c r="F31" s="45"/>
      <c r="G31" s="45"/>
      <c r="H31" s="45"/>
      <c r="I31" s="45"/>
      <c r="J31" s="45"/>
      <c r="K31" s="45"/>
      <c r="L31" s="27"/>
    </row>
    <row r="32" spans="2:12" s="1" customFormat="1" ht="14.4" customHeight="1">
      <c r="B32" s="27"/>
      <c r="F32" s="30" t="s">
        <v>37</v>
      </c>
      <c r="I32" s="30" t="s">
        <v>36</v>
      </c>
      <c r="J32" s="30" t="s">
        <v>38</v>
      </c>
      <c r="L32" s="27"/>
    </row>
    <row r="33" spans="2:12" s="1" customFormat="1" ht="14.4" customHeight="1">
      <c r="B33" s="27"/>
      <c r="D33" s="47" t="s">
        <v>39</v>
      </c>
      <c r="E33" s="22" t="s">
        <v>40</v>
      </c>
      <c r="F33" s="79">
        <f>ROUND((SUM(BE79:BE154)),  2)</f>
        <v>0</v>
      </c>
      <c r="I33" s="80">
        <v>0.21</v>
      </c>
      <c r="J33" s="79">
        <f>ROUND(((SUM(BE79:BE154))*I33),  2)</f>
        <v>0</v>
      </c>
      <c r="L33" s="27"/>
    </row>
    <row r="34" spans="2:12" s="1" customFormat="1" ht="14.4" customHeight="1">
      <c r="B34" s="27"/>
      <c r="E34" s="22" t="s">
        <v>41</v>
      </c>
      <c r="F34" s="79">
        <f>ROUND((SUM(BF79:BF154)),  2)</f>
        <v>0</v>
      </c>
      <c r="I34" s="80">
        <v>0.12</v>
      </c>
      <c r="J34" s="79">
        <f>ROUND(((SUM(BF79:BF154))*I34),  2)</f>
        <v>0</v>
      </c>
      <c r="L34" s="27"/>
    </row>
    <row r="35" spans="2:12" s="1" customFormat="1" ht="14.4" hidden="1" customHeight="1">
      <c r="B35" s="27"/>
      <c r="E35" s="22" t="s">
        <v>42</v>
      </c>
      <c r="F35" s="79">
        <f>ROUND((SUM(BG79:BG154)),  2)</f>
        <v>0</v>
      </c>
      <c r="I35" s="80">
        <v>0.21</v>
      </c>
      <c r="J35" s="79">
        <f>0</f>
        <v>0</v>
      </c>
      <c r="L35" s="27"/>
    </row>
    <row r="36" spans="2:12" s="1" customFormat="1" ht="14.4" hidden="1" customHeight="1">
      <c r="B36" s="27"/>
      <c r="E36" s="22" t="s">
        <v>43</v>
      </c>
      <c r="F36" s="79">
        <f>ROUND((SUM(BH79:BH154)),  2)</f>
        <v>0</v>
      </c>
      <c r="I36" s="80">
        <v>0.12</v>
      </c>
      <c r="J36" s="79">
        <f>0</f>
        <v>0</v>
      </c>
      <c r="L36" s="27"/>
    </row>
    <row r="37" spans="2:12" s="1" customFormat="1" ht="14.4" hidden="1" customHeight="1">
      <c r="B37" s="27"/>
      <c r="E37" s="22" t="s">
        <v>44</v>
      </c>
      <c r="F37" s="79">
        <f>ROUND((SUM(BI79:BI154)),  2)</f>
        <v>0</v>
      </c>
      <c r="I37" s="80">
        <v>0</v>
      </c>
      <c r="J37" s="79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1"/>
      <c r="D39" s="82" t="s">
        <v>45</v>
      </c>
      <c r="E39" s="49"/>
      <c r="F39" s="49"/>
      <c r="G39" s="83" t="s">
        <v>46</v>
      </c>
      <c r="H39" s="84" t="s">
        <v>47</v>
      </c>
      <c r="I39" s="49"/>
      <c r="J39" s="85">
        <f>SUM(J30:J37)</f>
        <v>0</v>
      </c>
      <c r="K39" s="86"/>
      <c r="L39" s="27"/>
    </row>
    <row r="40" spans="2:12" s="1" customFormat="1" ht="14.4" customHeight="1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27"/>
    </row>
    <row r="44" spans="2:12" s="1" customFormat="1" ht="6.9" customHeight="1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27"/>
    </row>
    <row r="45" spans="2:12" s="1" customFormat="1" ht="24.9" customHeight="1">
      <c r="B45" s="27"/>
      <c r="C45" s="16" t="s">
        <v>83</v>
      </c>
      <c r="L45" s="27"/>
    </row>
    <row r="46" spans="2:12" s="1" customFormat="1" ht="6.9" customHeight="1">
      <c r="B46" s="27"/>
      <c r="L46" s="27"/>
    </row>
    <row r="47" spans="2:12" s="1" customFormat="1" ht="12" customHeight="1">
      <c r="B47" s="27"/>
      <c r="C47" s="22" t="s">
        <v>16</v>
      </c>
      <c r="L47" s="27"/>
    </row>
    <row r="48" spans="2:12" s="1" customFormat="1" ht="16.5" customHeight="1">
      <c r="B48" s="27"/>
      <c r="E48" s="259" t="str">
        <f>E7</f>
        <v>ABC-ŠROUB – ÚSPORNÁ OPATŘENÍ ČEBÍN</v>
      </c>
      <c r="F48" s="260"/>
      <c r="G48" s="260"/>
      <c r="H48" s="260"/>
      <c r="L48" s="27"/>
    </row>
    <row r="49" spans="2:47" s="1" customFormat="1" ht="12" customHeight="1">
      <c r="B49" s="27"/>
      <c r="C49" s="22" t="s">
        <v>81</v>
      </c>
      <c r="L49" s="27"/>
    </row>
    <row r="50" spans="2:47" s="1" customFormat="1" ht="16.5" customHeight="1">
      <c r="B50" s="27"/>
      <c r="E50" s="241" t="str">
        <f>E9</f>
        <v>1010-4b - Rekonstrukce systému ÚT-objekt 102</v>
      </c>
      <c r="F50" s="261"/>
      <c r="G50" s="261"/>
      <c r="H50" s="261"/>
      <c r="L50" s="27"/>
    </row>
    <row r="51" spans="2:47" s="1" customFormat="1" ht="6.9" customHeight="1">
      <c r="B51" s="27"/>
      <c r="L51" s="27"/>
    </row>
    <row r="52" spans="2:47" s="1" customFormat="1" ht="12" customHeight="1">
      <c r="B52" s="27"/>
      <c r="C52" s="22" t="s">
        <v>21</v>
      </c>
      <c r="F52" s="20" t="str">
        <f>F12</f>
        <v xml:space="preserve"> </v>
      </c>
      <c r="I52" s="22" t="s">
        <v>23</v>
      </c>
      <c r="J52" s="44" t="str">
        <f>IF(J12="","",J12)</f>
        <v>8.12.2025</v>
      </c>
      <c r="L52" s="27"/>
    </row>
    <row r="53" spans="2:47" s="1" customFormat="1" ht="6.9" customHeight="1">
      <c r="B53" s="27"/>
      <c r="L53" s="27"/>
    </row>
    <row r="54" spans="2:47" s="1" customFormat="1" ht="15.15" customHeight="1">
      <c r="B54" s="27"/>
      <c r="C54" s="22" t="s">
        <v>25</v>
      </c>
      <c r="F54" s="20" t="str">
        <f>E15</f>
        <v xml:space="preserve"> </v>
      </c>
      <c r="I54" s="22" t="s">
        <v>30</v>
      </c>
      <c r="J54" s="25" t="str">
        <f>E21</f>
        <v xml:space="preserve"> </v>
      </c>
      <c r="L54" s="27"/>
    </row>
    <row r="55" spans="2:47" s="1" customFormat="1" ht="15.15" customHeight="1">
      <c r="B55" s="27"/>
      <c r="C55" s="22" t="s">
        <v>28</v>
      </c>
      <c r="F55" s="20" t="str">
        <f>IF(E18="","",E18)</f>
        <v>Vyplň údaj</v>
      </c>
      <c r="I55" s="22" t="s">
        <v>32</v>
      </c>
      <c r="J55" s="25" t="str">
        <f>E24</f>
        <v xml:space="preserve"> </v>
      </c>
      <c r="L55" s="27"/>
    </row>
    <row r="56" spans="2:47" s="1" customFormat="1" ht="10.35" customHeight="1">
      <c r="B56" s="27"/>
      <c r="L56" s="27"/>
    </row>
    <row r="57" spans="2:47" s="1" customFormat="1" ht="29.25" customHeight="1">
      <c r="B57" s="27"/>
      <c r="C57" s="87" t="s">
        <v>84</v>
      </c>
      <c r="D57" s="81"/>
      <c r="E57" s="81"/>
      <c r="F57" s="81"/>
      <c r="G57" s="81"/>
      <c r="H57" s="81"/>
      <c r="I57" s="81"/>
      <c r="J57" s="88" t="s">
        <v>85</v>
      </c>
      <c r="K57" s="81"/>
      <c r="L57" s="27"/>
    </row>
    <row r="58" spans="2:47" s="1" customFormat="1" ht="10.35" customHeight="1">
      <c r="B58" s="27"/>
      <c r="L58" s="27"/>
    </row>
    <row r="59" spans="2:47" s="1" customFormat="1" ht="22.8" customHeight="1">
      <c r="B59" s="27"/>
      <c r="C59" s="89" t="s">
        <v>67</v>
      </c>
      <c r="J59" s="58">
        <f>J79</f>
        <v>0</v>
      </c>
      <c r="L59" s="27"/>
      <c r="AU59" s="12" t="s">
        <v>86</v>
      </c>
    </row>
    <row r="60" spans="2:47" s="1" customFormat="1" ht="21.75" customHeight="1">
      <c r="B60" s="27"/>
      <c r="L60" s="27"/>
    </row>
    <row r="61" spans="2:47" s="1" customFormat="1" ht="6.9" customHeight="1"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27"/>
    </row>
    <row r="65" spans="2:65" s="1" customFormat="1" ht="6.9" customHeight="1"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27"/>
    </row>
    <row r="66" spans="2:65" s="1" customFormat="1" ht="24.9" customHeight="1">
      <c r="B66" s="27"/>
      <c r="C66" s="16" t="s">
        <v>87</v>
      </c>
      <c r="L66" s="27"/>
    </row>
    <row r="67" spans="2:65" s="1" customFormat="1" ht="6.9" customHeight="1">
      <c r="B67" s="27"/>
      <c r="L67" s="27"/>
    </row>
    <row r="68" spans="2:65" s="1" customFormat="1" ht="12" customHeight="1">
      <c r="B68" s="27"/>
      <c r="C68" s="22" t="s">
        <v>16</v>
      </c>
      <c r="L68" s="27"/>
    </row>
    <row r="69" spans="2:65" s="1" customFormat="1" ht="16.5" customHeight="1">
      <c r="B69" s="27"/>
      <c r="E69" s="259" t="str">
        <f>E7</f>
        <v>ABC-ŠROUB – ÚSPORNÁ OPATŘENÍ ČEBÍN</v>
      </c>
      <c r="F69" s="260"/>
      <c r="G69" s="260"/>
      <c r="H69" s="260"/>
      <c r="L69" s="27"/>
    </row>
    <row r="70" spans="2:65" s="1" customFormat="1" ht="12" customHeight="1">
      <c r="B70" s="27"/>
      <c r="C70" s="22" t="s">
        <v>81</v>
      </c>
      <c r="L70" s="27"/>
    </row>
    <row r="71" spans="2:65" s="1" customFormat="1" ht="16.5" customHeight="1">
      <c r="B71" s="27"/>
      <c r="E71" s="241" t="str">
        <f>E9</f>
        <v>1010-4b - Rekonstrukce systému ÚT-objekt 102</v>
      </c>
      <c r="F71" s="261"/>
      <c r="G71" s="261"/>
      <c r="H71" s="261"/>
      <c r="L71" s="27"/>
    </row>
    <row r="72" spans="2:65" s="1" customFormat="1" ht="6.9" customHeight="1">
      <c r="B72" s="27"/>
      <c r="L72" s="27"/>
    </row>
    <row r="73" spans="2:65" s="1" customFormat="1" ht="12" customHeight="1">
      <c r="B73" s="27"/>
      <c r="C73" s="22" t="s">
        <v>21</v>
      </c>
      <c r="F73" s="20" t="str">
        <f>F12</f>
        <v xml:space="preserve"> </v>
      </c>
      <c r="I73" s="22" t="s">
        <v>23</v>
      </c>
      <c r="J73" s="44" t="str">
        <f>IF(J12="","",J12)</f>
        <v>8.12.2025</v>
      </c>
      <c r="L73" s="27"/>
    </row>
    <row r="74" spans="2:65" s="1" customFormat="1" ht="6.9" customHeight="1">
      <c r="B74" s="27"/>
      <c r="L74" s="27"/>
    </row>
    <row r="75" spans="2:65" s="1" customFormat="1" ht="15.15" customHeight="1">
      <c r="B75" s="27"/>
      <c r="C75" s="22" t="s">
        <v>25</v>
      </c>
      <c r="F75" s="20" t="str">
        <f>E15</f>
        <v xml:space="preserve"> </v>
      </c>
      <c r="I75" s="22" t="s">
        <v>30</v>
      </c>
      <c r="J75" s="25" t="str">
        <f>E21</f>
        <v xml:space="preserve"> </v>
      </c>
      <c r="L75" s="27"/>
    </row>
    <row r="76" spans="2:65" s="1" customFormat="1" ht="15.15" customHeight="1">
      <c r="B76" s="27"/>
      <c r="C76" s="22" t="s">
        <v>28</v>
      </c>
      <c r="F76" s="20" t="str">
        <f>IF(E18="","",E18)</f>
        <v>Vyplň údaj</v>
      </c>
      <c r="I76" s="22" t="s">
        <v>32</v>
      </c>
      <c r="J76" s="25" t="str">
        <f>E24</f>
        <v xml:space="preserve"> </v>
      </c>
      <c r="L76" s="27"/>
    </row>
    <row r="77" spans="2:65" s="1" customFormat="1" ht="10.35" customHeight="1">
      <c r="B77" s="27"/>
      <c r="L77" s="27"/>
    </row>
    <row r="78" spans="2:65" s="8" customFormat="1" ht="29.25" customHeight="1">
      <c r="B78" s="90"/>
      <c r="C78" s="91" t="s">
        <v>88</v>
      </c>
      <c r="D78" s="92" t="s">
        <v>54</v>
      </c>
      <c r="E78" s="92" t="s">
        <v>50</v>
      </c>
      <c r="F78" s="92" t="s">
        <v>51</v>
      </c>
      <c r="G78" s="92" t="s">
        <v>89</v>
      </c>
      <c r="H78" s="92" t="s">
        <v>90</v>
      </c>
      <c r="I78" s="92" t="s">
        <v>91</v>
      </c>
      <c r="J78" s="93" t="s">
        <v>85</v>
      </c>
      <c r="K78" s="94" t="s">
        <v>92</v>
      </c>
      <c r="L78" s="90"/>
      <c r="M78" s="51" t="s">
        <v>19</v>
      </c>
      <c r="N78" s="52" t="s">
        <v>39</v>
      </c>
      <c r="O78" s="52" t="s">
        <v>93</v>
      </c>
      <c r="P78" s="52" t="s">
        <v>94</v>
      </c>
      <c r="Q78" s="52" t="s">
        <v>95</v>
      </c>
      <c r="R78" s="52" t="s">
        <v>96</v>
      </c>
      <c r="S78" s="52" t="s">
        <v>97</v>
      </c>
      <c r="T78" s="53" t="s">
        <v>98</v>
      </c>
    </row>
    <row r="79" spans="2:65" s="1" customFormat="1" ht="22.8" customHeight="1">
      <c r="B79" s="27"/>
      <c r="C79" s="56" t="s">
        <v>99</v>
      </c>
      <c r="J79" s="95">
        <f>BK79</f>
        <v>0</v>
      </c>
      <c r="L79" s="27"/>
      <c r="M79" s="54"/>
      <c r="N79" s="45"/>
      <c r="O79" s="45"/>
      <c r="P79" s="96">
        <f>SUM(P80:P154)</f>
        <v>0</v>
      </c>
      <c r="Q79" s="45"/>
      <c r="R79" s="96">
        <f>SUM(R80:R154)</f>
        <v>0</v>
      </c>
      <c r="S79" s="45"/>
      <c r="T79" s="97">
        <f>SUM(T80:T154)</f>
        <v>0</v>
      </c>
      <c r="AT79" s="12" t="s">
        <v>68</v>
      </c>
      <c r="AU79" s="12" t="s">
        <v>86</v>
      </c>
      <c r="BK79" s="98">
        <f>SUM(BK80:BK154)</f>
        <v>0</v>
      </c>
    </row>
    <row r="80" spans="2:65" s="1" customFormat="1" ht="44.25" customHeight="1">
      <c r="B80" s="27"/>
      <c r="C80" s="99" t="s">
        <v>77</v>
      </c>
      <c r="D80" s="99" t="s">
        <v>100</v>
      </c>
      <c r="E80" s="100" t="s">
        <v>101</v>
      </c>
      <c r="F80" s="101" t="s">
        <v>102</v>
      </c>
      <c r="G80" s="102" t="s">
        <v>103</v>
      </c>
      <c r="H80" s="103">
        <v>1</v>
      </c>
      <c r="I80" s="104"/>
      <c r="J80" s="105">
        <f t="shared" ref="J80:J120" si="0">ROUND(I80*H80,2)</f>
        <v>0</v>
      </c>
      <c r="K80" s="106"/>
      <c r="L80" s="107"/>
      <c r="M80" s="108" t="s">
        <v>19</v>
      </c>
      <c r="N80" s="109" t="s">
        <v>40</v>
      </c>
      <c r="P80" s="110">
        <f t="shared" ref="P80:P120" si="1">O80*H80</f>
        <v>0</v>
      </c>
      <c r="Q80" s="110">
        <v>0</v>
      </c>
      <c r="R80" s="110">
        <f t="shared" ref="R80:R120" si="2">Q80*H80</f>
        <v>0</v>
      </c>
      <c r="S80" s="110">
        <v>0</v>
      </c>
      <c r="T80" s="111">
        <f t="shared" ref="T80:T120" si="3">S80*H80</f>
        <v>0</v>
      </c>
      <c r="AR80" s="112" t="s">
        <v>104</v>
      </c>
      <c r="AT80" s="112" t="s">
        <v>100</v>
      </c>
      <c r="AU80" s="112" t="s">
        <v>69</v>
      </c>
      <c r="AY80" s="12" t="s">
        <v>105</v>
      </c>
      <c r="BE80" s="113">
        <f t="shared" ref="BE80:BE120" si="4">IF(N80="základní",J80,0)</f>
        <v>0</v>
      </c>
      <c r="BF80" s="113">
        <f t="shared" ref="BF80:BF120" si="5">IF(N80="snížená",J80,0)</f>
        <v>0</v>
      </c>
      <c r="BG80" s="113">
        <f t="shared" ref="BG80:BG120" si="6">IF(N80="zákl. přenesená",J80,0)</f>
        <v>0</v>
      </c>
      <c r="BH80" s="113">
        <f t="shared" ref="BH80:BH120" si="7">IF(N80="sníž. přenesená",J80,0)</f>
        <v>0</v>
      </c>
      <c r="BI80" s="113">
        <f t="shared" ref="BI80:BI120" si="8">IF(N80="nulová",J80,0)</f>
        <v>0</v>
      </c>
      <c r="BJ80" s="12" t="s">
        <v>77</v>
      </c>
      <c r="BK80" s="113">
        <f t="shared" ref="BK80:BK120" si="9">ROUND(I80*H80,2)</f>
        <v>0</v>
      </c>
      <c r="BL80" s="12" t="s">
        <v>106</v>
      </c>
      <c r="BM80" s="112" t="s">
        <v>107</v>
      </c>
    </row>
    <row r="81" spans="2:65" s="1" customFormat="1" ht="16.5" customHeight="1">
      <c r="B81" s="27"/>
      <c r="C81" s="99" t="s">
        <v>108</v>
      </c>
      <c r="D81" s="99" t="s">
        <v>100</v>
      </c>
      <c r="E81" s="100" t="s">
        <v>109</v>
      </c>
      <c r="F81" s="101" t="s">
        <v>110</v>
      </c>
      <c r="G81" s="102" t="s">
        <v>103</v>
      </c>
      <c r="H81" s="103">
        <v>1</v>
      </c>
      <c r="I81" s="104"/>
      <c r="J81" s="105">
        <f t="shared" si="0"/>
        <v>0</v>
      </c>
      <c r="K81" s="106"/>
      <c r="L81" s="107"/>
      <c r="M81" s="108" t="s">
        <v>19</v>
      </c>
      <c r="N81" s="109" t="s">
        <v>40</v>
      </c>
      <c r="P81" s="110">
        <f t="shared" si="1"/>
        <v>0</v>
      </c>
      <c r="Q81" s="110">
        <v>0</v>
      </c>
      <c r="R81" s="110">
        <f t="shared" si="2"/>
        <v>0</v>
      </c>
      <c r="S81" s="110">
        <v>0</v>
      </c>
      <c r="T81" s="111">
        <f t="shared" si="3"/>
        <v>0</v>
      </c>
      <c r="AR81" s="112" t="s">
        <v>104</v>
      </c>
      <c r="AT81" s="112" t="s">
        <v>100</v>
      </c>
      <c r="AU81" s="112" t="s">
        <v>69</v>
      </c>
      <c r="AY81" s="12" t="s">
        <v>105</v>
      </c>
      <c r="BE81" s="113">
        <f t="shared" si="4"/>
        <v>0</v>
      </c>
      <c r="BF81" s="113">
        <f t="shared" si="5"/>
        <v>0</v>
      </c>
      <c r="BG81" s="113">
        <f t="shared" si="6"/>
        <v>0</v>
      </c>
      <c r="BH81" s="113">
        <f t="shared" si="7"/>
        <v>0</v>
      </c>
      <c r="BI81" s="113">
        <f t="shared" si="8"/>
        <v>0</v>
      </c>
      <c r="BJ81" s="12" t="s">
        <v>77</v>
      </c>
      <c r="BK81" s="113">
        <f t="shared" si="9"/>
        <v>0</v>
      </c>
      <c r="BL81" s="12" t="s">
        <v>106</v>
      </c>
      <c r="BM81" s="112" t="s">
        <v>111</v>
      </c>
    </row>
    <row r="82" spans="2:65" s="1" customFormat="1" ht="24.15" customHeight="1">
      <c r="B82" s="27"/>
      <c r="C82" s="114" t="s">
        <v>106</v>
      </c>
      <c r="D82" s="114" t="s">
        <v>112</v>
      </c>
      <c r="E82" s="115" t="s">
        <v>113</v>
      </c>
      <c r="F82" s="116" t="s">
        <v>114</v>
      </c>
      <c r="G82" s="117" t="s">
        <v>115</v>
      </c>
      <c r="H82" s="118">
        <v>1</v>
      </c>
      <c r="I82" s="119"/>
      <c r="J82" s="120">
        <f t="shared" si="0"/>
        <v>0</v>
      </c>
      <c r="K82" s="121"/>
      <c r="L82" s="27"/>
      <c r="M82" s="122" t="s">
        <v>19</v>
      </c>
      <c r="N82" s="123" t="s">
        <v>40</v>
      </c>
      <c r="P82" s="110">
        <f t="shared" si="1"/>
        <v>0</v>
      </c>
      <c r="Q82" s="110">
        <v>0</v>
      </c>
      <c r="R82" s="110">
        <f t="shared" si="2"/>
        <v>0</v>
      </c>
      <c r="S82" s="110">
        <v>0</v>
      </c>
      <c r="T82" s="111">
        <f t="shared" si="3"/>
        <v>0</v>
      </c>
      <c r="AR82" s="112" t="s">
        <v>106</v>
      </c>
      <c r="AT82" s="112" t="s">
        <v>112</v>
      </c>
      <c r="AU82" s="112" t="s">
        <v>69</v>
      </c>
      <c r="AY82" s="12" t="s">
        <v>105</v>
      </c>
      <c r="BE82" s="113">
        <f t="shared" si="4"/>
        <v>0</v>
      </c>
      <c r="BF82" s="113">
        <f t="shared" si="5"/>
        <v>0</v>
      </c>
      <c r="BG82" s="113">
        <f t="shared" si="6"/>
        <v>0</v>
      </c>
      <c r="BH82" s="113">
        <f t="shared" si="7"/>
        <v>0</v>
      </c>
      <c r="BI82" s="113">
        <f t="shared" si="8"/>
        <v>0</v>
      </c>
      <c r="BJ82" s="12" t="s">
        <v>77</v>
      </c>
      <c r="BK82" s="113">
        <f t="shared" si="9"/>
        <v>0</v>
      </c>
      <c r="BL82" s="12" t="s">
        <v>106</v>
      </c>
      <c r="BM82" s="112" t="s">
        <v>116</v>
      </c>
    </row>
    <row r="83" spans="2:65" s="1" customFormat="1" ht="16.5" customHeight="1">
      <c r="B83" s="27"/>
      <c r="C83" s="99" t="s">
        <v>117</v>
      </c>
      <c r="D83" s="99" t="s">
        <v>100</v>
      </c>
      <c r="E83" s="100" t="s">
        <v>118</v>
      </c>
      <c r="F83" s="101" t="s">
        <v>119</v>
      </c>
      <c r="G83" s="102" t="s">
        <v>120</v>
      </c>
      <c r="H83" s="103">
        <v>1</v>
      </c>
      <c r="I83" s="104"/>
      <c r="J83" s="105">
        <f t="shared" si="0"/>
        <v>0</v>
      </c>
      <c r="K83" s="106"/>
      <c r="L83" s="107"/>
      <c r="M83" s="108" t="s">
        <v>19</v>
      </c>
      <c r="N83" s="109" t="s">
        <v>40</v>
      </c>
      <c r="P83" s="110">
        <f t="shared" si="1"/>
        <v>0</v>
      </c>
      <c r="Q83" s="110">
        <v>0</v>
      </c>
      <c r="R83" s="110">
        <f t="shared" si="2"/>
        <v>0</v>
      </c>
      <c r="S83" s="110">
        <v>0</v>
      </c>
      <c r="T83" s="111">
        <f t="shared" si="3"/>
        <v>0</v>
      </c>
      <c r="AR83" s="112" t="s">
        <v>104</v>
      </c>
      <c r="AT83" s="112" t="s">
        <v>100</v>
      </c>
      <c r="AU83" s="112" t="s">
        <v>69</v>
      </c>
      <c r="AY83" s="12" t="s">
        <v>105</v>
      </c>
      <c r="BE83" s="113">
        <f t="shared" si="4"/>
        <v>0</v>
      </c>
      <c r="BF83" s="113">
        <f t="shared" si="5"/>
        <v>0</v>
      </c>
      <c r="BG83" s="113">
        <f t="shared" si="6"/>
        <v>0</v>
      </c>
      <c r="BH83" s="113">
        <f t="shared" si="7"/>
        <v>0</v>
      </c>
      <c r="BI83" s="113">
        <f t="shared" si="8"/>
        <v>0</v>
      </c>
      <c r="BJ83" s="12" t="s">
        <v>77</v>
      </c>
      <c r="BK83" s="113">
        <f t="shared" si="9"/>
        <v>0</v>
      </c>
      <c r="BL83" s="12" t="s">
        <v>106</v>
      </c>
      <c r="BM83" s="112" t="s">
        <v>121</v>
      </c>
    </row>
    <row r="84" spans="2:65" s="1" customFormat="1" ht="24.15" customHeight="1">
      <c r="B84" s="27"/>
      <c r="C84" s="99" t="s">
        <v>122</v>
      </c>
      <c r="D84" s="99" t="s">
        <v>100</v>
      </c>
      <c r="E84" s="100" t="s">
        <v>123</v>
      </c>
      <c r="F84" s="101" t="s">
        <v>124</v>
      </c>
      <c r="G84" s="102" t="s">
        <v>120</v>
      </c>
      <c r="H84" s="103">
        <v>1</v>
      </c>
      <c r="I84" s="104"/>
      <c r="J84" s="105">
        <f t="shared" si="0"/>
        <v>0</v>
      </c>
      <c r="K84" s="106"/>
      <c r="L84" s="107"/>
      <c r="M84" s="108" t="s">
        <v>19</v>
      </c>
      <c r="N84" s="109" t="s">
        <v>40</v>
      </c>
      <c r="P84" s="110">
        <f t="shared" si="1"/>
        <v>0</v>
      </c>
      <c r="Q84" s="110">
        <v>0</v>
      </c>
      <c r="R84" s="110">
        <f t="shared" si="2"/>
        <v>0</v>
      </c>
      <c r="S84" s="110">
        <v>0</v>
      </c>
      <c r="T84" s="111">
        <f t="shared" si="3"/>
        <v>0</v>
      </c>
      <c r="AR84" s="112" t="s">
        <v>104</v>
      </c>
      <c r="AT84" s="112" t="s">
        <v>100</v>
      </c>
      <c r="AU84" s="112" t="s">
        <v>69</v>
      </c>
      <c r="AY84" s="12" t="s">
        <v>105</v>
      </c>
      <c r="BE84" s="113">
        <f t="shared" si="4"/>
        <v>0</v>
      </c>
      <c r="BF84" s="113">
        <f t="shared" si="5"/>
        <v>0</v>
      </c>
      <c r="BG84" s="113">
        <f t="shared" si="6"/>
        <v>0</v>
      </c>
      <c r="BH84" s="113">
        <f t="shared" si="7"/>
        <v>0</v>
      </c>
      <c r="BI84" s="113">
        <f t="shared" si="8"/>
        <v>0</v>
      </c>
      <c r="BJ84" s="12" t="s">
        <v>77</v>
      </c>
      <c r="BK84" s="113">
        <f t="shared" si="9"/>
        <v>0</v>
      </c>
      <c r="BL84" s="12" t="s">
        <v>106</v>
      </c>
      <c r="BM84" s="112" t="s">
        <v>125</v>
      </c>
    </row>
    <row r="85" spans="2:65" s="1" customFormat="1" ht="16.5" customHeight="1">
      <c r="B85" s="27"/>
      <c r="C85" s="99" t="s">
        <v>126</v>
      </c>
      <c r="D85" s="99" t="s">
        <v>100</v>
      </c>
      <c r="E85" s="100" t="s">
        <v>127</v>
      </c>
      <c r="F85" s="101" t="s">
        <v>128</v>
      </c>
      <c r="G85" s="102" t="s">
        <v>120</v>
      </c>
      <c r="H85" s="103">
        <v>1</v>
      </c>
      <c r="I85" s="104"/>
      <c r="J85" s="105">
        <f t="shared" si="0"/>
        <v>0</v>
      </c>
      <c r="K85" s="106"/>
      <c r="L85" s="107"/>
      <c r="M85" s="108" t="s">
        <v>19</v>
      </c>
      <c r="N85" s="109" t="s">
        <v>40</v>
      </c>
      <c r="P85" s="110">
        <f t="shared" si="1"/>
        <v>0</v>
      </c>
      <c r="Q85" s="110">
        <v>0</v>
      </c>
      <c r="R85" s="110">
        <f t="shared" si="2"/>
        <v>0</v>
      </c>
      <c r="S85" s="110">
        <v>0</v>
      </c>
      <c r="T85" s="111">
        <f t="shared" si="3"/>
        <v>0</v>
      </c>
      <c r="AR85" s="112" t="s">
        <v>104</v>
      </c>
      <c r="AT85" s="112" t="s">
        <v>100</v>
      </c>
      <c r="AU85" s="112" t="s">
        <v>69</v>
      </c>
      <c r="AY85" s="12" t="s">
        <v>105</v>
      </c>
      <c r="BE85" s="113">
        <f t="shared" si="4"/>
        <v>0</v>
      </c>
      <c r="BF85" s="113">
        <f t="shared" si="5"/>
        <v>0</v>
      </c>
      <c r="BG85" s="113">
        <f t="shared" si="6"/>
        <v>0</v>
      </c>
      <c r="BH85" s="113">
        <f t="shared" si="7"/>
        <v>0</v>
      </c>
      <c r="BI85" s="113">
        <f t="shared" si="8"/>
        <v>0</v>
      </c>
      <c r="BJ85" s="12" t="s">
        <v>77</v>
      </c>
      <c r="BK85" s="113">
        <f t="shared" si="9"/>
        <v>0</v>
      </c>
      <c r="BL85" s="12" t="s">
        <v>106</v>
      </c>
      <c r="BM85" s="112" t="s">
        <v>129</v>
      </c>
    </row>
    <row r="86" spans="2:65" s="1" customFormat="1" ht="24.15" customHeight="1">
      <c r="B86" s="27"/>
      <c r="C86" s="99" t="s">
        <v>104</v>
      </c>
      <c r="D86" s="99" t="s">
        <v>100</v>
      </c>
      <c r="E86" s="100" t="s">
        <v>130</v>
      </c>
      <c r="F86" s="101" t="s">
        <v>131</v>
      </c>
      <c r="G86" s="102" t="s">
        <v>115</v>
      </c>
      <c r="H86" s="103">
        <v>1</v>
      </c>
      <c r="I86" s="104"/>
      <c r="J86" s="105">
        <f t="shared" si="0"/>
        <v>0</v>
      </c>
      <c r="K86" s="106"/>
      <c r="L86" s="107"/>
      <c r="M86" s="108" t="s">
        <v>19</v>
      </c>
      <c r="N86" s="109" t="s">
        <v>40</v>
      </c>
      <c r="P86" s="110">
        <f t="shared" si="1"/>
        <v>0</v>
      </c>
      <c r="Q86" s="110">
        <v>0</v>
      </c>
      <c r="R86" s="110">
        <f t="shared" si="2"/>
        <v>0</v>
      </c>
      <c r="S86" s="110">
        <v>0</v>
      </c>
      <c r="T86" s="111">
        <f t="shared" si="3"/>
        <v>0</v>
      </c>
      <c r="AR86" s="112" t="s">
        <v>104</v>
      </c>
      <c r="AT86" s="112" t="s">
        <v>100</v>
      </c>
      <c r="AU86" s="112" t="s">
        <v>69</v>
      </c>
      <c r="AY86" s="12" t="s">
        <v>105</v>
      </c>
      <c r="BE86" s="113">
        <f t="shared" si="4"/>
        <v>0</v>
      </c>
      <c r="BF86" s="113">
        <f t="shared" si="5"/>
        <v>0</v>
      </c>
      <c r="BG86" s="113">
        <f t="shared" si="6"/>
        <v>0</v>
      </c>
      <c r="BH86" s="113">
        <f t="shared" si="7"/>
        <v>0</v>
      </c>
      <c r="BI86" s="113">
        <f t="shared" si="8"/>
        <v>0</v>
      </c>
      <c r="BJ86" s="12" t="s">
        <v>77</v>
      </c>
      <c r="BK86" s="113">
        <f t="shared" si="9"/>
        <v>0</v>
      </c>
      <c r="BL86" s="12" t="s">
        <v>106</v>
      </c>
      <c r="BM86" s="112" t="s">
        <v>132</v>
      </c>
    </row>
    <row r="87" spans="2:65" s="1" customFormat="1" ht="24.15" customHeight="1">
      <c r="B87" s="27"/>
      <c r="C87" s="99" t="s">
        <v>133</v>
      </c>
      <c r="D87" s="99" t="s">
        <v>100</v>
      </c>
      <c r="E87" s="100" t="s">
        <v>134</v>
      </c>
      <c r="F87" s="101" t="s">
        <v>135</v>
      </c>
      <c r="G87" s="102" t="s">
        <v>115</v>
      </c>
      <c r="H87" s="103">
        <v>1</v>
      </c>
      <c r="I87" s="104"/>
      <c r="J87" s="105">
        <f t="shared" si="0"/>
        <v>0</v>
      </c>
      <c r="K87" s="106"/>
      <c r="L87" s="107"/>
      <c r="M87" s="108" t="s">
        <v>19</v>
      </c>
      <c r="N87" s="109" t="s">
        <v>40</v>
      </c>
      <c r="P87" s="110">
        <f t="shared" si="1"/>
        <v>0</v>
      </c>
      <c r="Q87" s="110">
        <v>0</v>
      </c>
      <c r="R87" s="110">
        <f t="shared" si="2"/>
        <v>0</v>
      </c>
      <c r="S87" s="110">
        <v>0</v>
      </c>
      <c r="T87" s="111">
        <f t="shared" si="3"/>
        <v>0</v>
      </c>
      <c r="AR87" s="112" t="s">
        <v>104</v>
      </c>
      <c r="AT87" s="112" t="s">
        <v>100</v>
      </c>
      <c r="AU87" s="112" t="s">
        <v>69</v>
      </c>
      <c r="AY87" s="12" t="s">
        <v>105</v>
      </c>
      <c r="BE87" s="113">
        <f t="shared" si="4"/>
        <v>0</v>
      </c>
      <c r="BF87" s="113">
        <f t="shared" si="5"/>
        <v>0</v>
      </c>
      <c r="BG87" s="113">
        <f t="shared" si="6"/>
        <v>0</v>
      </c>
      <c r="BH87" s="113">
        <f t="shared" si="7"/>
        <v>0</v>
      </c>
      <c r="BI87" s="113">
        <f t="shared" si="8"/>
        <v>0</v>
      </c>
      <c r="BJ87" s="12" t="s">
        <v>77</v>
      </c>
      <c r="BK87" s="113">
        <f t="shared" si="9"/>
        <v>0</v>
      </c>
      <c r="BL87" s="12" t="s">
        <v>106</v>
      </c>
      <c r="BM87" s="112" t="s">
        <v>136</v>
      </c>
    </row>
    <row r="88" spans="2:65" s="1" customFormat="1" ht="16.5" customHeight="1">
      <c r="B88" s="27"/>
      <c r="C88" s="99" t="s">
        <v>137</v>
      </c>
      <c r="D88" s="99" t="s">
        <v>100</v>
      </c>
      <c r="E88" s="100" t="s">
        <v>138</v>
      </c>
      <c r="F88" s="101" t="s">
        <v>139</v>
      </c>
      <c r="G88" s="102" t="s">
        <v>115</v>
      </c>
      <c r="H88" s="103">
        <v>1</v>
      </c>
      <c r="I88" s="104"/>
      <c r="J88" s="105">
        <f t="shared" si="0"/>
        <v>0</v>
      </c>
      <c r="K88" s="106"/>
      <c r="L88" s="107"/>
      <c r="M88" s="108" t="s">
        <v>19</v>
      </c>
      <c r="N88" s="109" t="s">
        <v>40</v>
      </c>
      <c r="P88" s="110">
        <f t="shared" si="1"/>
        <v>0</v>
      </c>
      <c r="Q88" s="110">
        <v>0</v>
      </c>
      <c r="R88" s="110">
        <f t="shared" si="2"/>
        <v>0</v>
      </c>
      <c r="S88" s="110">
        <v>0</v>
      </c>
      <c r="T88" s="111">
        <f t="shared" si="3"/>
        <v>0</v>
      </c>
      <c r="AR88" s="112" t="s">
        <v>104</v>
      </c>
      <c r="AT88" s="112" t="s">
        <v>100</v>
      </c>
      <c r="AU88" s="112" t="s">
        <v>69</v>
      </c>
      <c r="AY88" s="12" t="s">
        <v>105</v>
      </c>
      <c r="BE88" s="113">
        <f t="shared" si="4"/>
        <v>0</v>
      </c>
      <c r="BF88" s="113">
        <f t="shared" si="5"/>
        <v>0</v>
      </c>
      <c r="BG88" s="113">
        <f t="shared" si="6"/>
        <v>0</v>
      </c>
      <c r="BH88" s="113">
        <f t="shared" si="7"/>
        <v>0</v>
      </c>
      <c r="BI88" s="113">
        <f t="shared" si="8"/>
        <v>0</v>
      </c>
      <c r="BJ88" s="12" t="s">
        <v>77</v>
      </c>
      <c r="BK88" s="113">
        <f t="shared" si="9"/>
        <v>0</v>
      </c>
      <c r="BL88" s="12" t="s">
        <v>106</v>
      </c>
      <c r="BM88" s="112" t="s">
        <v>140</v>
      </c>
    </row>
    <row r="89" spans="2:65" s="1" customFormat="1" ht="16.5" customHeight="1">
      <c r="B89" s="27"/>
      <c r="C89" s="99" t="s">
        <v>141</v>
      </c>
      <c r="D89" s="99" t="s">
        <v>100</v>
      </c>
      <c r="E89" s="100" t="s">
        <v>142</v>
      </c>
      <c r="F89" s="101" t="s">
        <v>143</v>
      </c>
      <c r="G89" s="102" t="s">
        <v>115</v>
      </c>
      <c r="H89" s="103">
        <v>1</v>
      </c>
      <c r="I89" s="104"/>
      <c r="J89" s="105">
        <f t="shared" si="0"/>
        <v>0</v>
      </c>
      <c r="K89" s="106"/>
      <c r="L89" s="107"/>
      <c r="M89" s="108" t="s">
        <v>19</v>
      </c>
      <c r="N89" s="109" t="s">
        <v>40</v>
      </c>
      <c r="P89" s="110">
        <f t="shared" si="1"/>
        <v>0</v>
      </c>
      <c r="Q89" s="110">
        <v>0</v>
      </c>
      <c r="R89" s="110">
        <f t="shared" si="2"/>
        <v>0</v>
      </c>
      <c r="S89" s="110">
        <v>0</v>
      </c>
      <c r="T89" s="111">
        <f t="shared" si="3"/>
        <v>0</v>
      </c>
      <c r="AR89" s="112" t="s">
        <v>104</v>
      </c>
      <c r="AT89" s="112" t="s">
        <v>100</v>
      </c>
      <c r="AU89" s="112" t="s">
        <v>69</v>
      </c>
      <c r="AY89" s="12" t="s">
        <v>105</v>
      </c>
      <c r="BE89" s="113">
        <f t="shared" si="4"/>
        <v>0</v>
      </c>
      <c r="BF89" s="113">
        <f t="shared" si="5"/>
        <v>0</v>
      </c>
      <c r="BG89" s="113">
        <f t="shared" si="6"/>
        <v>0</v>
      </c>
      <c r="BH89" s="113">
        <f t="shared" si="7"/>
        <v>0</v>
      </c>
      <c r="BI89" s="113">
        <f t="shared" si="8"/>
        <v>0</v>
      </c>
      <c r="BJ89" s="12" t="s">
        <v>77</v>
      </c>
      <c r="BK89" s="113">
        <f t="shared" si="9"/>
        <v>0</v>
      </c>
      <c r="BL89" s="12" t="s">
        <v>106</v>
      </c>
      <c r="BM89" s="112" t="s">
        <v>144</v>
      </c>
    </row>
    <row r="90" spans="2:65" s="1" customFormat="1" ht="38.549999999999997" customHeight="1">
      <c r="B90" s="27"/>
      <c r="C90" s="99" t="s">
        <v>145</v>
      </c>
      <c r="D90" s="99" t="s">
        <v>100</v>
      </c>
      <c r="E90" s="100" t="s">
        <v>146</v>
      </c>
      <c r="F90" s="101" t="s">
        <v>147</v>
      </c>
      <c r="G90" s="102" t="s">
        <v>120</v>
      </c>
      <c r="H90" s="103">
        <v>1</v>
      </c>
      <c r="I90" s="104"/>
      <c r="J90" s="105">
        <f t="shared" si="0"/>
        <v>0</v>
      </c>
      <c r="K90" s="106"/>
      <c r="L90" s="107"/>
      <c r="M90" s="108" t="s">
        <v>19</v>
      </c>
      <c r="N90" s="109" t="s">
        <v>40</v>
      </c>
      <c r="P90" s="110">
        <f t="shared" si="1"/>
        <v>0</v>
      </c>
      <c r="Q90" s="110">
        <v>0</v>
      </c>
      <c r="R90" s="110">
        <f t="shared" si="2"/>
        <v>0</v>
      </c>
      <c r="S90" s="110">
        <v>0</v>
      </c>
      <c r="T90" s="111">
        <f t="shared" si="3"/>
        <v>0</v>
      </c>
      <c r="AR90" s="112" t="s">
        <v>104</v>
      </c>
      <c r="AT90" s="112" t="s">
        <v>100</v>
      </c>
      <c r="AU90" s="112" t="s">
        <v>69</v>
      </c>
      <c r="AY90" s="12" t="s">
        <v>105</v>
      </c>
      <c r="BE90" s="113">
        <f t="shared" si="4"/>
        <v>0</v>
      </c>
      <c r="BF90" s="113">
        <f t="shared" si="5"/>
        <v>0</v>
      </c>
      <c r="BG90" s="113">
        <f t="shared" si="6"/>
        <v>0</v>
      </c>
      <c r="BH90" s="113">
        <f t="shared" si="7"/>
        <v>0</v>
      </c>
      <c r="BI90" s="113">
        <f t="shared" si="8"/>
        <v>0</v>
      </c>
      <c r="BJ90" s="12" t="s">
        <v>77</v>
      </c>
      <c r="BK90" s="113">
        <f t="shared" si="9"/>
        <v>0</v>
      </c>
      <c r="BL90" s="12" t="s">
        <v>106</v>
      </c>
      <c r="BM90" s="112" t="s">
        <v>148</v>
      </c>
    </row>
    <row r="91" spans="2:65" s="1" customFormat="1" ht="24.15" customHeight="1">
      <c r="B91" s="27"/>
      <c r="C91" s="99" t="s">
        <v>149</v>
      </c>
      <c r="D91" s="99" t="s">
        <v>100</v>
      </c>
      <c r="E91" s="100" t="s">
        <v>150</v>
      </c>
      <c r="F91" s="101" t="s">
        <v>151</v>
      </c>
      <c r="G91" s="102" t="s">
        <v>120</v>
      </c>
      <c r="H91" s="103">
        <v>1</v>
      </c>
      <c r="I91" s="104"/>
      <c r="J91" s="105">
        <f t="shared" si="0"/>
        <v>0</v>
      </c>
      <c r="K91" s="106"/>
      <c r="L91" s="107"/>
      <c r="M91" s="108" t="s">
        <v>19</v>
      </c>
      <c r="N91" s="109" t="s">
        <v>40</v>
      </c>
      <c r="P91" s="110">
        <f t="shared" si="1"/>
        <v>0</v>
      </c>
      <c r="Q91" s="110">
        <v>0</v>
      </c>
      <c r="R91" s="110">
        <f t="shared" si="2"/>
        <v>0</v>
      </c>
      <c r="S91" s="110">
        <v>0</v>
      </c>
      <c r="T91" s="111">
        <f t="shared" si="3"/>
        <v>0</v>
      </c>
      <c r="AR91" s="112" t="s">
        <v>104</v>
      </c>
      <c r="AT91" s="112" t="s">
        <v>100</v>
      </c>
      <c r="AU91" s="112" t="s">
        <v>69</v>
      </c>
      <c r="AY91" s="12" t="s">
        <v>105</v>
      </c>
      <c r="BE91" s="113">
        <f t="shared" si="4"/>
        <v>0</v>
      </c>
      <c r="BF91" s="113">
        <f t="shared" si="5"/>
        <v>0</v>
      </c>
      <c r="BG91" s="113">
        <f t="shared" si="6"/>
        <v>0</v>
      </c>
      <c r="BH91" s="113">
        <f t="shared" si="7"/>
        <v>0</v>
      </c>
      <c r="BI91" s="113">
        <f t="shared" si="8"/>
        <v>0</v>
      </c>
      <c r="BJ91" s="12" t="s">
        <v>77</v>
      </c>
      <c r="BK91" s="113">
        <f t="shared" si="9"/>
        <v>0</v>
      </c>
      <c r="BL91" s="12" t="s">
        <v>106</v>
      </c>
      <c r="BM91" s="112" t="s">
        <v>152</v>
      </c>
    </row>
    <row r="92" spans="2:65" s="1" customFormat="1" ht="16.5" customHeight="1">
      <c r="B92" s="27"/>
      <c r="C92" s="99" t="s">
        <v>153</v>
      </c>
      <c r="D92" s="99" t="s">
        <v>100</v>
      </c>
      <c r="E92" s="100" t="s">
        <v>154</v>
      </c>
      <c r="F92" s="101" t="s">
        <v>155</v>
      </c>
      <c r="G92" s="102" t="s">
        <v>115</v>
      </c>
      <c r="H92" s="103">
        <v>9</v>
      </c>
      <c r="I92" s="104"/>
      <c r="J92" s="105">
        <f t="shared" si="0"/>
        <v>0</v>
      </c>
      <c r="K92" s="106"/>
      <c r="L92" s="107"/>
      <c r="M92" s="108" t="s">
        <v>19</v>
      </c>
      <c r="N92" s="109" t="s">
        <v>40</v>
      </c>
      <c r="P92" s="110">
        <f t="shared" si="1"/>
        <v>0</v>
      </c>
      <c r="Q92" s="110">
        <v>0</v>
      </c>
      <c r="R92" s="110">
        <f t="shared" si="2"/>
        <v>0</v>
      </c>
      <c r="S92" s="110">
        <v>0</v>
      </c>
      <c r="T92" s="111">
        <f t="shared" si="3"/>
        <v>0</v>
      </c>
      <c r="AR92" s="112" t="s">
        <v>104</v>
      </c>
      <c r="AT92" s="112" t="s">
        <v>100</v>
      </c>
      <c r="AU92" s="112" t="s">
        <v>69</v>
      </c>
      <c r="AY92" s="12" t="s">
        <v>105</v>
      </c>
      <c r="BE92" s="113">
        <f t="shared" si="4"/>
        <v>0</v>
      </c>
      <c r="BF92" s="113">
        <f t="shared" si="5"/>
        <v>0</v>
      </c>
      <c r="BG92" s="113">
        <f t="shared" si="6"/>
        <v>0</v>
      </c>
      <c r="BH92" s="113">
        <f t="shared" si="7"/>
        <v>0</v>
      </c>
      <c r="BI92" s="113">
        <f t="shared" si="8"/>
        <v>0</v>
      </c>
      <c r="BJ92" s="12" t="s">
        <v>77</v>
      </c>
      <c r="BK92" s="113">
        <f t="shared" si="9"/>
        <v>0</v>
      </c>
      <c r="BL92" s="12" t="s">
        <v>106</v>
      </c>
      <c r="BM92" s="112" t="s">
        <v>156</v>
      </c>
    </row>
    <row r="93" spans="2:65" s="1" customFormat="1" ht="16.5" customHeight="1">
      <c r="B93" s="27"/>
      <c r="C93" s="99" t="s">
        <v>157</v>
      </c>
      <c r="D93" s="99" t="s">
        <v>100</v>
      </c>
      <c r="E93" s="100" t="s">
        <v>158</v>
      </c>
      <c r="F93" s="101" t="s">
        <v>159</v>
      </c>
      <c r="G93" s="102" t="s">
        <v>115</v>
      </c>
      <c r="H93" s="103">
        <v>1</v>
      </c>
      <c r="I93" s="104"/>
      <c r="J93" s="105">
        <f t="shared" si="0"/>
        <v>0</v>
      </c>
      <c r="K93" s="106"/>
      <c r="L93" s="107"/>
      <c r="M93" s="108" t="s">
        <v>19</v>
      </c>
      <c r="N93" s="109" t="s">
        <v>40</v>
      </c>
      <c r="P93" s="110">
        <f t="shared" si="1"/>
        <v>0</v>
      </c>
      <c r="Q93" s="110">
        <v>0</v>
      </c>
      <c r="R93" s="110">
        <f t="shared" si="2"/>
        <v>0</v>
      </c>
      <c r="S93" s="110">
        <v>0</v>
      </c>
      <c r="T93" s="111">
        <f t="shared" si="3"/>
        <v>0</v>
      </c>
      <c r="AR93" s="112" t="s">
        <v>104</v>
      </c>
      <c r="AT93" s="112" t="s">
        <v>100</v>
      </c>
      <c r="AU93" s="112" t="s">
        <v>69</v>
      </c>
      <c r="AY93" s="12" t="s">
        <v>105</v>
      </c>
      <c r="BE93" s="113">
        <f t="shared" si="4"/>
        <v>0</v>
      </c>
      <c r="BF93" s="113">
        <f t="shared" si="5"/>
        <v>0</v>
      </c>
      <c r="BG93" s="113">
        <f t="shared" si="6"/>
        <v>0</v>
      </c>
      <c r="BH93" s="113">
        <f t="shared" si="7"/>
        <v>0</v>
      </c>
      <c r="BI93" s="113">
        <f t="shared" si="8"/>
        <v>0</v>
      </c>
      <c r="BJ93" s="12" t="s">
        <v>77</v>
      </c>
      <c r="BK93" s="113">
        <f t="shared" si="9"/>
        <v>0</v>
      </c>
      <c r="BL93" s="12" t="s">
        <v>106</v>
      </c>
      <c r="BM93" s="112" t="s">
        <v>160</v>
      </c>
    </row>
    <row r="94" spans="2:65" s="1" customFormat="1" ht="16.5" customHeight="1">
      <c r="B94" s="27"/>
      <c r="C94" s="99" t="s">
        <v>161</v>
      </c>
      <c r="D94" s="99" t="s">
        <v>100</v>
      </c>
      <c r="E94" s="100" t="s">
        <v>162</v>
      </c>
      <c r="F94" s="101" t="s">
        <v>163</v>
      </c>
      <c r="G94" s="102" t="s">
        <v>115</v>
      </c>
      <c r="H94" s="103">
        <v>1</v>
      </c>
      <c r="I94" s="104"/>
      <c r="J94" s="105">
        <f t="shared" si="0"/>
        <v>0</v>
      </c>
      <c r="K94" s="106"/>
      <c r="L94" s="107"/>
      <c r="M94" s="108" t="s">
        <v>19</v>
      </c>
      <c r="N94" s="109" t="s">
        <v>40</v>
      </c>
      <c r="P94" s="110">
        <f t="shared" si="1"/>
        <v>0</v>
      </c>
      <c r="Q94" s="110">
        <v>0</v>
      </c>
      <c r="R94" s="110">
        <f t="shared" si="2"/>
        <v>0</v>
      </c>
      <c r="S94" s="110">
        <v>0</v>
      </c>
      <c r="T94" s="111">
        <f t="shared" si="3"/>
        <v>0</v>
      </c>
      <c r="AR94" s="112" t="s">
        <v>104</v>
      </c>
      <c r="AT94" s="112" t="s">
        <v>100</v>
      </c>
      <c r="AU94" s="112" t="s">
        <v>69</v>
      </c>
      <c r="AY94" s="12" t="s">
        <v>105</v>
      </c>
      <c r="BE94" s="113">
        <f t="shared" si="4"/>
        <v>0</v>
      </c>
      <c r="BF94" s="113">
        <f t="shared" si="5"/>
        <v>0</v>
      </c>
      <c r="BG94" s="113">
        <f t="shared" si="6"/>
        <v>0</v>
      </c>
      <c r="BH94" s="113">
        <f t="shared" si="7"/>
        <v>0</v>
      </c>
      <c r="BI94" s="113">
        <f t="shared" si="8"/>
        <v>0</v>
      </c>
      <c r="BJ94" s="12" t="s">
        <v>77</v>
      </c>
      <c r="BK94" s="113">
        <f t="shared" si="9"/>
        <v>0</v>
      </c>
      <c r="BL94" s="12" t="s">
        <v>106</v>
      </c>
      <c r="BM94" s="112" t="s">
        <v>164</v>
      </c>
    </row>
    <row r="95" spans="2:65" s="1" customFormat="1" ht="16.5" customHeight="1">
      <c r="B95" s="27"/>
      <c r="C95" s="99" t="s">
        <v>165</v>
      </c>
      <c r="D95" s="99" t="s">
        <v>100</v>
      </c>
      <c r="E95" s="100" t="s">
        <v>166</v>
      </c>
      <c r="F95" s="101" t="s">
        <v>167</v>
      </c>
      <c r="G95" s="102" t="s">
        <v>115</v>
      </c>
      <c r="H95" s="103">
        <v>2</v>
      </c>
      <c r="I95" s="104"/>
      <c r="J95" s="105">
        <f t="shared" si="0"/>
        <v>0</v>
      </c>
      <c r="K95" s="106"/>
      <c r="L95" s="107"/>
      <c r="M95" s="108" t="s">
        <v>19</v>
      </c>
      <c r="N95" s="109" t="s">
        <v>40</v>
      </c>
      <c r="P95" s="110">
        <f t="shared" si="1"/>
        <v>0</v>
      </c>
      <c r="Q95" s="110">
        <v>0</v>
      </c>
      <c r="R95" s="110">
        <f t="shared" si="2"/>
        <v>0</v>
      </c>
      <c r="S95" s="110">
        <v>0</v>
      </c>
      <c r="T95" s="111">
        <f t="shared" si="3"/>
        <v>0</v>
      </c>
      <c r="AR95" s="112" t="s">
        <v>104</v>
      </c>
      <c r="AT95" s="112" t="s">
        <v>100</v>
      </c>
      <c r="AU95" s="112" t="s">
        <v>69</v>
      </c>
      <c r="AY95" s="12" t="s">
        <v>105</v>
      </c>
      <c r="BE95" s="113">
        <f t="shared" si="4"/>
        <v>0</v>
      </c>
      <c r="BF95" s="113">
        <f t="shared" si="5"/>
        <v>0</v>
      </c>
      <c r="BG95" s="113">
        <f t="shared" si="6"/>
        <v>0</v>
      </c>
      <c r="BH95" s="113">
        <f t="shared" si="7"/>
        <v>0</v>
      </c>
      <c r="BI95" s="113">
        <f t="shared" si="8"/>
        <v>0</v>
      </c>
      <c r="BJ95" s="12" t="s">
        <v>77</v>
      </c>
      <c r="BK95" s="113">
        <f t="shared" si="9"/>
        <v>0</v>
      </c>
      <c r="BL95" s="12" t="s">
        <v>106</v>
      </c>
      <c r="BM95" s="112" t="s">
        <v>168</v>
      </c>
    </row>
    <row r="96" spans="2:65" s="1" customFormat="1" ht="16.5" customHeight="1">
      <c r="B96" s="27"/>
      <c r="C96" s="99" t="s">
        <v>169</v>
      </c>
      <c r="D96" s="99" t="s">
        <v>100</v>
      </c>
      <c r="E96" s="100" t="s">
        <v>170</v>
      </c>
      <c r="F96" s="101" t="s">
        <v>171</v>
      </c>
      <c r="G96" s="102" t="s">
        <v>115</v>
      </c>
      <c r="H96" s="103">
        <v>2</v>
      </c>
      <c r="I96" s="104"/>
      <c r="J96" s="105">
        <f t="shared" si="0"/>
        <v>0</v>
      </c>
      <c r="K96" s="106"/>
      <c r="L96" s="107"/>
      <c r="M96" s="108" t="s">
        <v>19</v>
      </c>
      <c r="N96" s="109" t="s">
        <v>40</v>
      </c>
      <c r="P96" s="110">
        <f t="shared" si="1"/>
        <v>0</v>
      </c>
      <c r="Q96" s="110">
        <v>0</v>
      </c>
      <c r="R96" s="110">
        <f t="shared" si="2"/>
        <v>0</v>
      </c>
      <c r="S96" s="110">
        <v>0</v>
      </c>
      <c r="T96" s="111">
        <f t="shared" si="3"/>
        <v>0</v>
      </c>
      <c r="AR96" s="112" t="s">
        <v>104</v>
      </c>
      <c r="AT96" s="112" t="s">
        <v>100</v>
      </c>
      <c r="AU96" s="112" t="s">
        <v>69</v>
      </c>
      <c r="AY96" s="12" t="s">
        <v>105</v>
      </c>
      <c r="BE96" s="113">
        <f t="shared" si="4"/>
        <v>0</v>
      </c>
      <c r="BF96" s="113">
        <f t="shared" si="5"/>
        <v>0</v>
      </c>
      <c r="BG96" s="113">
        <f t="shared" si="6"/>
        <v>0</v>
      </c>
      <c r="BH96" s="113">
        <f t="shared" si="7"/>
        <v>0</v>
      </c>
      <c r="BI96" s="113">
        <f t="shared" si="8"/>
        <v>0</v>
      </c>
      <c r="BJ96" s="12" t="s">
        <v>77</v>
      </c>
      <c r="BK96" s="113">
        <f t="shared" si="9"/>
        <v>0</v>
      </c>
      <c r="BL96" s="12" t="s">
        <v>106</v>
      </c>
      <c r="BM96" s="112" t="s">
        <v>172</v>
      </c>
    </row>
    <row r="97" spans="2:65" s="1" customFormat="1" ht="33.75" customHeight="1">
      <c r="B97" s="27"/>
      <c r="C97" s="99" t="s">
        <v>173</v>
      </c>
      <c r="D97" s="99" t="s">
        <v>100</v>
      </c>
      <c r="E97" s="100" t="s">
        <v>174</v>
      </c>
      <c r="F97" s="101" t="s">
        <v>175</v>
      </c>
      <c r="G97" s="102" t="s">
        <v>115</v>
      </c>
      <c r="H97" s="103">
        <v>11</v>
      </c>
      <c r="I97" s="104"/>
      <c r="J97" s="105">
        <f t="shared" si="0"/>
        <v>0</v>
      </c>
      <c r="K97" s="106"/>
      <c r="L97" s="107"/>
      <c r="M97" s="108" t="s">
        <v>19</v>
      </c>
      <c r="N97" s="109" t="s">
        <v>40</v>
      </c>
      <c r="P97" s="110">
        <f t="shared" si="1"/>
        <v>0</v>
      </c>
      <c r="Q97" s="110">
        <v>0</v>
      </c>
      <c r="R97" s="110">
        <f t="shared" si="2"/>
        <v>0</v>
      </c>
      <c r="S97" s="110">
        <v>0</v>
      </c>
      <c r="T97" s="111">
        <f t="shared" si="3"/>
        <v>0</v>
      </c>
      <c r="AR97" s="112" t="s">
        <v>104</v>
      </c>
      <c r="AT97" s="112" t="s">
        <v>100</v>
      </c>
      <c r="AU97" s="112" t="s">
        <v>69</v>
      </c>
      <c r="AY97" s="12" t="s">
        <v>105</v>
      </c>
      <c r="BE97" s="113">
        <f t="shared" si="4"/>
        <v>0</v>
      </c>
      <c r="BF97" s="113">
        <f t="shared" si="5"/>
        <v>0</v>
      </c>
      <c r="BG97" s="113">
        <f t="shared" si="6"/>
        <v>0</v>
      </c>
      <c r="BH97" s="113">
        <f t="shared" si="7"/>
        <v>0</v>
      </c>
      <c r="BI97" s="113">
        <f t="shared" si="8"/>
        <v>0</v>
      </c>
      <c r="BJ97" s="12" t="s">
        <v>77</v>
      </c>
      <c r="BK97" s="113">
        <f t="shared" si="9"/>
        <v>0</v>
      </c>
      <c r="BL97" s="12" t="s">
        <v>106</v>
      </c>
      <c r="BM97" s="112" t="s">
        <v>176</v>
      </c>
    </row>
    <row r="98" spans="2:65" s="1" customFormat="1" ht="16.5" customHeight="1">
      <c r="B98" s="27"/>
      <c r="C98" s="99" t="s">
        <v>177</v>
      </c>
      <c r="D98" s="99" t="s">
        <v>100</v>
      </c>
      <c r="E98" s="100" t="s">
        <v>178</v>
      </c>
      <c r="F98" s="101" t="s">
        <v>179</v>
      </c>
      <c r="G98" s="102" t="s">
        <v>115</v>
      </c>
      <c r="H98" s="103">
        <v>2</v>
      </c>
      <c r="I98" s="104"/>
      <c r="J98" s="105">
        <f t="shared" si="0"/>
        <v>0</v>
      </c>
      <c r="K98" s="106"/>
      <c r="L98" s="107"/>
      <c r="M98" s="108" t="s">
        <v>19</v>
      </c>
      <c r="N98" s="109" t="s">
        <v>40</v>
      </c>
      <c r="P98" s="110">
        <f t="shared" si="1"/>
        <v>0</v>
      </c>
      <c r="Q98" s="110">
        <v>0</v>
      </c>
      <c r="R98" s="110">
        <f t="shared" si="2"/>
        <v>0</v>
      </c>
      <c r="S98" s="110">
        <v>0</v>
      </c>
      <c r="T98" s="111">
        <f t="shared" si="3"/>
        <v>0</v>
      </c>
      <c r="AR98" s="112" t="s">
        <v>104</v>
      </c>
      <c r="AT98" s="112" t="s">
        <v>100</v>
      </c>
      <c r="AU98" s="112" t="s">
        <v>69</v>
      </c>
      <c r="AY98" s="12" t="s">
        <v>105</v>
      </c>
      <c r="BE98" s="113">
        <f t="shared" si="4"/>
        <v>0</v>
      </c>
      <c r="BF98" s="113">
        <f t="shared" si="5"/>
        <v>0</v>
      </c>
      <c r="BG98" s="113">
        <f t="shared" si="6"/>
        <v>0</v>
      </c>
      <c r="BH98" s="113">
        <f t="shared" si="7"/>
        <v>0</v>
      </c>
      <c r="BI98" s="113">
        <f t="shared" si="8"/>
        <v>0</v>
      </c>
      <c r="BJ98" s="12" t="s">
        <v>77</v>
      </c>
      <c r="BK98" s="113">
        <f t="shared" si="9"/>
        <v>0</v>
      </c>
      <c r="BL98" s="12" t="s">
        <v>106</v>
      </c>
      <c r="BM98" s="112" t="s">
        <v>180</v>
      </c>
    </row>
    <row r="99" spans="2:65" s="1" customFormat="1" ht="16.5" customHeight="1">
      <c r="B99" s="27"/>
      <c r="C99" s="99" t="s">
        <v>7</v>
      </c>
      <c r="D99" s="99" t="s">
        <v>100</v>
      </c>
      <c r="E99" s="100" t="s">
        <v>181</v>
      </c>
      <c r="F99" s="101" t="s">
        <v>182</v>
      </c>
      <c r="G99" s="102" t="s">
        <v>115</v>
      </c>
      <c r="H99" s="103">
        <v>1</v>
      </c>
      <c r="I99" s="104"/>
      <c r="J99" s="105">
        <f t="shared" si="0"/>
        <v>0</v>
      </c>
      <c r="K99" s="106"/>
      <c r="L99" s="107"/>
      <c r="M99" s="108" t="s">
        <v>19</v>
      </c>
      <c r="N99" s="109" t="s">
        <v>40</v>
      </c>
      <c r="P99" s="110">
        <f t="shared" si="1"/>
        <v>0</v>
      </c>
      <c r="Q99" s="110">
        <v>0</v>
      </c>
      <c r="R99" s="110">
        <f t="shared" si="2"/>
        <v>0</v>
      </c>
      <c r="S99" s="110">
        <v>0</v>
      </c>
      <c r="T99" s="111">
        <f t="shared" si="3"/>
        <v>0</v>
      </c>
      <c r="AR99" s="112" t="s">
        <v>104</v>
      </c>
      <c r="AT99" s="112" t="s">
        <v>100</v>
      </c>
      <c r="AU99" s="112" t="s">
        <v>69</v>
      </c>
      <c r="AY99" s="12" t="s">
        <v>105</v>
      </c>
      <c r="BE99" s="113">
        <f t="shared" si="4"/>
        <v>0</v>
      </c>
      <c r="BF99" s="113">
        <f t="shared" si="5"/>
        <v>0</v>
      </c>
      <c r="BG99" s="113">
        <f t="shared" si="6"/>
        <v>0</v>
      </c>
      <c r="BH99" s="113">
        <f t="shared" si="7"/>
        <v>0</v>
      </c>
      <c r="BI99" s="113">
        <f t="shared" si="8"/>
        <v>0</v>
      </c>
      <c r="BJ99" s="12" t="s">
        <v>77</v>
      </c>
      <c r="BK99" s="113">
        <f t="shared" si="9"/>
        <v>0</v>
      </c>
      <c r="BL99" s="12" t="s">
        <v>106</v>
      </c>
      <c r="BM99" s="112" t="s">
        <v>183</v>
      </c>
    </row>
    <row r="100" spans="2:65" s="1" customFormat="1" ht="16.5" customHeight="1">
      <c r="B100" s="27"/>
      <c r="C100" s="99" t="s">
        <v>184</v>
      </c>
      <c r="D100" s="99" t="s">
        <v>100</v>
      </c>
      <c r="E100" s="100" t="s">
        <v>185</v>
      </c>
      <c r="F100" s="101" t="s">
        <v>186</v>
      </c>
      <c r="G100" s="102" t="s">
        <v>115</v>
      </c>
      <c r="H100" s="103">
        <v>1</v>
      </c>
      <c r="I100" s="104"/>
      <c r="J100" s="105">
        <f t="shared" si="0"/>
        <v>0</v>
      </c>
      <c r="K100" s="106"/>
      <c r="L100" s="107"/>
      <c r="M100" s="108" t="s">
        <v>19</v>
      </c>
      <c r="N100" s="109" t="s">
        <v>40</v>
      </c>
      <c r="P100" s="110">
        <f t="shared" si="1"/>
        <v>0</v>
      </c>
      <c r="Q100" s="110">
        <v>0</v>
      </c>
      <c r="R100" s="110">
        <f t="shared" si="2"/>
        <v>0</v>
      </c>
      <c r="S100" s="110">
        <v>0</v>
      </c>
      <c r="T100" s="111">
        <f t="shared" si="3"/>
        <v>0</v>
      </c>
      <c r="AR100" s="112" t="s">
        <v>104</v>
      </c>
      <c r="AT100" s="112" t="s">
        <v>100</v>
      </c>
      <c r="AU100" s="112" t="s">
        <v>69</v>
      </c>
      <c r="AY100" s="12" t="s">
        <v>105</v>
      </c>
      <c r="BE100" s="113">
        <f t="shared" si="4"/>
        <v>0</v>
      </c>
      <c r="BF100" s="113">
        <f t="shared" si="5"/>
        <v>0</v>
      </c>
      <c r="BG100" s="113">
        <f t="shared" si="6"/>
        <v>0</v>
      </c>
      <c r="BH100" s="113">
        <f t="shared" si="7"/>
        <v>0</v>
      </c>
      <c r="BI100" s="113">
        <f t="shared" si="8"/>
        <v>0</v>
      </c>
      <c r="BJ100" s="12" t="s">
        <v>77</v>
      </c>
      <c r="BK100" s="113">
        <f t="shared" si="9"/>
        <v>0</v>
      </c>
      <c r="BL100" s="12" t="s">
        <v>106</v>
      </c>
      <c r="BM100" s="112" t="s">
        <v>187</v>
      </c>
    </row>
    <row r="101" spans="2:65" s="1" customFormat="1" ht="21.75" customHeight="1">
      <c r="B101" s="27"/>
      <c r="C101" s="99" t="s">
        <v>188</v>
      </c>
      <c r="D101" s="99" t="s">
        <v>100</v>
      </c>
      <c r="E101" s="100" t="s">
        <v>189</v>
      </c>
      <c r="F101" s="101" t="s">
        <v>190</v>
      </c>
      <c r="G101" s="102" t="s">
        <v>115</v>
      </c>
      <c r="H101" s="103">
        <v>1</v>
      </c>
      <c r="I101" s="104"/>
      <c r="J101" s="105">
        <f t="shared" si="0"/>
        <v>0</v>
      </c>
      <c r="K101" s="106"/>
      <c r="L101" s="107"/>
      <c r="M101" s="108" t="s">
        <v>19</v>
      </c>
      <c r="N101" s="109" t="s">
        <v>40</v>
      </c>
      <c r="P101" s="110">
        <f t="shared" si="1"/>
        <v>0</v>
      </c>
      <c r="Q101" s="110">
        <v>0</v>
      </c>
      <c r="R101" s="110">
        <f t="shared" si="2"/>
        <v>0</v>
      </c>
      <c r="S101" s="110">
        <v>0</v>
      </c>
      <c r="T101" s="111">
        <f t="shared" si="3"/>
        <v>0</v>
      </c>
      <c r="AR101" s="112" t="s">
        <v>104</v>
      </c>
      <c r="AT101" s="112" t="s">
        <v>100</v>
      </c>
      <c r="AU101" s="112" t="s">
        <v>69</v>
      </c>
      <c r="AY101" s="12" t="s">
        <v>105</v>
      </c>
      <c r="BE101" s="113">
        <f t="shared" si="4"/>
        <v>0</v>
      </c>
      <c r="BF101" s="113">
        <f t="shared" si="5"/>
        <v>0</v>
      </c>
      <c r="BG101" s="113">
        <f t="shared" si="6"/>
        <v>0</v>
      </c>
      <c r="BH101" s="113">
        <f t="shared" si="7"/>
        <v>0</v>
      </c>
      <c r="BI101" s="113">
        <f t="shared" si="8"/>
        <v>0</v>
      </c>
      <c r="BJ101" s="12" t="s">
        <v>77</v>
      </c>
      <c r="BK101" s="113">
        <f t="shared" si="9"/>
        <v>0</v>
      </c>
      <c r="BL101" s="12" t="s">
        <v>106</v>
      </c>
      <c r="BM101" s="112" t="s">
        <v>191</v>
      </c>
    </row>
    <row r="102" spans="2:65" s="1" customFormat="1" ht="21.75" customHeight="1">
      <c r="B102" s="27"/>
      <c r="C102" s="99" t="s">
        <v>192</v>
      </c>
      <c r="D102" s="99" t="s">
        <v>100</v>
      </c>
      <c r="E102" s="100" t="s">
        <v>193</v>
      </c>
      <c r="F102" s="101" t="s">
        <v>194</v>
      </c>
      <c r="G102" s="102" t="s">
        <v>115</v>
      </c>
      <c r="H102" s="103">
        <v>1</v>
      </c>
      <c r="I102" s="104"/>
      <c r="J102" s="105">
        <f t="shared" si="0"/>
        <v>0</v>
      </c>
      <c r="K102" s="106"/>
      <c r="L102" s="107"/>
      <c r="M102" s="108" t="s">
        <v>19</v>
      </c>
      <c r="N102" s="109" t="s">
        <v>40</v>
      </c>
      <c r="P102" s="110">
        <f t="shared" si="1"/>
        <v>0</v>
      </c>
      <c r="Q102" s="110">
        <v>0</v>
      </c>
      <c r="R102" s="110">
        <f t="shared" si="2"/>
        <v>0</v>
      </c>
      <c r="S102" s="110">
        <v>0</v>
      </c>
      <c r="T102" s="111">
        <f t="shared" si="3"/>
        <v>0</v>
      </c>
      <c r="AR102" s="112" t="s">
        <v>104</v>
      </c>
      <c r="AT102" s="112" t="s">
        <v>100</v>
      </c>
      <c r="AU102" s="112" t="s">
        <v>69</v>
      </c>
      <c r="AY102" s="12" t="s">
        <v>105</v>
      </c>
      <c r="BE102" s="113">
        <f t="shared" si="4"/>
        <v>0</v>
      </c>
      <c r="BF102" s="113">
        <f t="shared" si="5"/>
        <v>0</v>
      </c>
      <c r="BG102" s="113">
        <f t="shared" si="6"/>
        <v>0</v>
      </c>
      <c r="BH102" s="113">
        <f t="shared" si="7"/>
        <v>0</v>
      </c>
      <c r="BI102" s="113">
        <f t="shared" si="8"/>
        <v>0</v>
      </c>
      <c r="BJ102" s="12" t="s">
        <v>77</v>
      </c>
      <c r="BK102" s="113">
        <f t="shared" si="9"/>
        <v>0</v>
      </c>
      <c r="BL102" s="12" t="s">
        <v>106</v>
      </c>
      <c r="BM102" s="112" t="s">
        <v>195</v>
      </c>
    </row>
    <row r="103" spans="2:65" s="1" customFormat="1" ht="16.5" customHeight="1">
      <c r="B103" s="27"/>
      <c r="C103" s="99" t="s">
        <v>196</v>
      </c>
      <c r="D103" s="99" t="s">
        <v>100</v>
      </c>
      <c r="E103" s="100" t="s">
        <v>197</v>
      </c>
      <c r="F103" s="101" t="s">
        <v>198</v>
      </c>
      <c r="G103" s="102" t="s">
        <v>115</v>
      </c>
      <c r="H103" s="103">
        <v>2</v>
      </c>
      <c r="I103" s="104"/>
      <c r="J103" s="105">
        <f t="shared" si="0"/>
        <v>0</v>
      </c>
      <c r="K103" s="106"/>
      <c r="L103" s="107"/>
      <c r="M103" s="108" t="s">
        <v>19</v>
      </c>
      <c r="N103" s="109" t="s">
        <v>40</v>
      </c>
      <c r="P103" s="110">
        <f t="shared" si="1"/>
        <v>0</v>
      </c>
      <c r="Q103" s="110">
        <v>0</v>
      </c>
      <c r="R103" s="110">
        <f t="shared" si="2"/>
        <v>0</v>
      </c>
      <c r="S103" s="110">
        <v>0</v>
      </c>
      <c r="T103" s="111">
        <f t="shared" si="3"/>
        <v>0</v>
      </c>
      <c r="AR103" s="112" t="s">
        <v>104</v>
      </c>
      <c r="AT103" s="112" t="s">
        <v>100</v>
      </c>
      <c r="AU103" s="112" t="s">
        <v>69</v>
      </c>
      <c r="AY103" s="12" t="s">
        <v>105</v>
      </c>
      <c r="BE103" s="113">
        <f t="shared" si="4"/>
        <v>0</v>
      </c>
      <c r="BF103" s="113">
        <f t="shared" si="5"/>
        <v>0</v>
      </c>
      <c r="BG103" s="113">
        <f t="shared" si="6"/>
        <v>0</v>
      </c>
      <c r="BH103" s="113">
        <f t="shared" si="7"/>
        <v>0</v>
      </c>
      <c r="BI103" s="113">
        <f t="shared" si="8"/>
        <v>0</v>
      </c>
      <c r="BJ103" s="12" t="s">
        <v>77</v>
      </c>
      <c r="BK103" s="113">
        <f t="shared" si="9"/>
        <v>0</v>
      </c>
      <c r="BL103" s="12" t="s">
        <v>106</v>
      </c>
      <c r="BM103" s="112" t="s">
        <v>199</v>
      </c>
    </row>
    <row r="104" spans="2:65" s="1" customFormat="1" ht="16.5" customHeight="1">
      <c r="B104" s="27"/>
      <c r="C104" s="99" t="s">
        <v>200</v>
      </c>
      <c r="D104" s="99" t="s">
        <v>100</v>
      </c>
      <c r="E104" s="100" t="s">
        <v>201</v>
      </c>
      <c r="F104" s="101" t="s">
        <v>202</v>
      </c>
      <c r="G104" s="102" t="s">
        <v>115</v>
      </c>
      <c r="H104" s="103">
        <v>2</v>
      </c>
      <c r="I104" s="104"/>
      <c r="J104" s="105">
        <f t="shared" si="0"/>
        <v>0</v>
      </c>
      <c r="K104" s="106"/>
      <c r="L104" s="107"/>
      <c r="M104" s="108" t="s">
        <v>19</v>
      </c>
      <c r="N104" s="109" t="s">
        <v>40</v>
      </c>
      <c r="P104" s="110">
        <f t="shared" si="1"/>
        <v>0</v>
      </c>
      <c r="Q104" s="110">
        <v>0</v>
      </c>
      <c r="R104" s="110">
        <f t="shared" si="2"/>
        <v>0</v>
      </c>
      <c r="S104" s="110">
        <v>0</v>
      </c>
      <c r="T104" s="111">
        <f t="shared" si="3"/>
        <v>0</v>
      </c>
      <c r="AR104" s="112" t="s">
        <v>104</v>
      </c>
      <c r="AT104" s="112" t="s">
        <v>100</v>
      </c>
      <c r="AU104" s="112" t="s">
        <v>69</v>
      </c>
      <c r="AY104" s="12" t="s">
        <v>105</v>
      </c>
      <c r="BE104" s="113">
        <f t="shared" si="4"/>
        <v>0</v>
      </c>
      <c r="BF104" s="113">
        <f t="shared" si="5"/>
        <v>0</v>
      </c>
      <c r="BG104" s="113">
        <f t="shared" si="6"/>
        <v>0</v>
      </c>
      <c r="BH104" s="113">
        <f t="shared" si="7"/>
        <v>0</v>
      </c>
      <c r="BI104" s="113">
        <f t="shared" si="8"/>
        <v>0</v>
      </c>
      <c r="BJ104" s="12" t="s">
        <v>77</v>
      </c>
      <c r="BK104" s="113">
        <f t="shared" si="9"/>
        <v>0</v>
      </c>
      <c r="BL104" s="12" t="s">
        <v>106</v>
      </c>
      <c r="BM104" s="112" t="s">
        <v>203</v>
      </c>
    </row>
    <row r="105" spans="2:65" s="1" customFormat="1" ht="24.15" customHeight="1">
      <c r="B105" s="27"/>
      <c r="C105" s="99" t="s">
        <v>204</v>
      </c>
      <c r="D105" s="99" t="s">
        <v>100</v>
      </c>
      <c r="E105" s="100" t="s">
        <v>205</v>
      </c>
      <c r="F105" s="101" t="s">
        <v>206</v>
      </c>
      <c r="G105" s="102" t="s">
        <v>115</v>
      </c>
      <c r="H105" s="103">
        <v>4</v>
      </c>
      <c r="I105" s="104"/>
      <c r="J105" s="105">
        <f t="shared" si="0"/>
        <v>0</v>
      </c>
      <c r="K105" s="106"/>
      <c r="L105" s="107"/>
      <c r="M105" s="108" t="s">
        <v>19</v>
      </c>
      <c r="N105" s="109" t="s">
        <v>40</v>
      </c>
      <c r="P105" s="110">
        <f t="shared" si="1"/>
        <v>0</v>
      </c>
      <c r="Q105" s="110">
        <v>0</v>
      </c>
      <c r="R105" s="110">
        <f t="shared" si="2"/>
        <v>0</v>
      </c>
      <c r="S105" s="110">
        <v>0</v>
      </c>
      <c r="T105" s="111">
        <f t="shared" si="3"/>
        <v>0</v>
      </c>
      <c r="AR105" s="112" t="s">
        <v>104</v>
      </c>
      <c r="AT105" s="112" t="s">
        <v>100</v>
      </c>
      <c r="AU105" s="112" t="s">
        <v>69</v>
      </c>
      <c r="AY105" s="12" t="s">
        <v>105</v>
      </c>
      <c r="BE105" s="113">
        <f t="shared" si="4"/>
        <v>0</v>
      </c>
      <c r="BF105" s="113">
        <f t="shared" si="5"/>
        <v>0</v>
      </c>
      <c r="BG105" s="113">
        <f t="shared" si="6"/>
        <v>0</v>
      </c>
      <c r="BH105" s="113">
        <f t="shared" si="7"/>
        <v>0</v>
      </c>
      <c r="BI105" s="113">
        <f t="shared" si="8"/>
        <v>0</v>
      </c>
      <c r="BJ105" s="12" t="s">
        <v>77</v>
      </c>
      <c r="BK105" s="113">
        <f t="shared" si="9"/>
        <v>0</v>
      </c>
      <c r="BL105" s="12" t="s">
        <v>106</v>
      </c>
      <c r="BM105" s="112" t="s">
        <v>207</v>
      </c>
    </row>
    <row r="106" spans="2:65" s="1" customFormat="1" ht="16.5" customHeight="1">
      <c r="B106" s="27"/>
      <c r="C106" s="99" t="s">
        <v>208</v>
      </c>
      <c r="D106" s="99" t="s">
        <v>100</v>
      </c>
      <c r="E106" s="100" t="s">
        <v>209</v>
      </c>
      <c r="F106" s="101" t="s">
        <v>210</v>
      </c>
      <c r="G106" s="102" t="s">
        <v>115</v>
      </c>
      <c r="H106" s="103">
        <v>1</v>
      </c>
      <c r="I106" s="104"/>
      <c r="J106" s="105">
        <f t="shared" si="0"/>
        <v>0</v>
      </c>
      <c r="K106" s="106"/>
      <c r="L106" s="107"/>
      <c r="M106" s="108" t="s">
        <v>19</v>
      </c>
      <c r="N106" s="109" t="s">
        <v>40</v>
      </c>
      <c r="P106" s="110">
        <f t="shared" si="1"/>
        <v>0</v>
      </c>
      <c r="Q106" s="110">
        <v>0</v>
      </c>
      <c r="R106" s="110">
        <f t="shared" si="2"/>
        <v>0</v>
      </c>
      <c r="S106" s="110">
        <v>0</v>
      </c>
      <c r="T106" s="111">
        <f t="shared" si="3"/>
        <v>0</v>
      </c>
      <c r="AR106" s="112" t="s">
        <v>104</v>
      </c>
      <c r="AT106" s="112" t="s">
        <v>100</v>
      </c>
      <c r="AU106" s="112" t="s">
        <v>69</v>
      </c>
      <c r="AY106" s="12" t="s">
        <v>105</v>
      </c>
      <c r="BE106" s="113">
        <f t="shared" si="4"/>
        <v>0</v>
      </c>
      <c r="BF106" s="113">
        <f t="shared" si="5"/>
        <v>0</v>
      </c>
      <c r="BG106" s="113">
        <f t="shared" si="6"/>
        <v>0</v>
      </c>
      <c r="BH106" s="113">
        <f t="shared" si="7"/>
        <v>0</v>
      </c>
      <c r="BI106" s="113">
        <f t="shared" si="8"/>
        <v>0</v>
      </c>
      <c r="BJ106" s="12" t="s">
        <v>77</v>
      </c>
      <c r="BK106" s="113">
        <f t="shared" si="9"/>
        <v>0</v>
      </c>
      <c r="BL106" s="12" t="s">
        <v>106</v>
      </c>
      <c r="BM106" s="112" t="s">
        <v>211</v>
      </c>
    </row>
    <row r="107" spans="2:65" s="1" customFormat="1" ht="16.5" customHeight="1">
      <c r="B107" s="27"/>
      <c r="C107" s="99" t="s">
        <v>212</v>
      </c>
      <c r="D107" s="99" t="s">
        <v>100</v>
      </c>
      <c r="E107" s="100" t="s">
        <v>213</v>
      </c>
      <c r="F107" s="101" t="s">
        <v>214</v>
      </c>
      <c r="G107" s="102" t="s">
        <v>115</v>
      </c>
      <c r="H107" s="103">
        <v>1</v>
      </c>
      <c r="I107" s="104"/>
      <c r="J107" s="105">
        <f t="shared" si="0"/>
        <v>0</v>
      </c>
      <c r="K107" s="106"/>
      <c r="L107" s="107"/>
      <c r="M107" s="108" t="s">
        <v>19</v>
      </c>
      <c r="N107" s="109" t="s">
        <v>40</v>
      </c>
      <c r="P107" s="110">
        <f t="shared" si="1"/>
        <v>0</v>
      </c>
      <c r="Q107" s="110">
        <v>0</v>
      </c>
      <c r="R107" s="110">
        <f t="shared" si="2"/>
        <v>0</v>
      </c>
      <c r="S107" s="110">
        <v>0</v>
      </c>
      <c r="T107" s="111">
        <f t="shared" si="3"/>
        <v>0</v>
      </c>
      <c r="AR107" s="112" t="s">
        <v>104</v>
      </c>
      <c r="AT107" s="112" t="s">
        <v>100</v>
      </c>
      <c r="AU107" s="112" t="s">
        <v>69</v>
      </c>
      <c r="AY107" s="12" t="s">
        <v>105</v>
      </c>
      <c r="BE107" s="113">
        <f t="shared" si="4"/>
        <v>0</v>
      </c>
      <c r="BF107" s="113">
        <f t="shared" si="5"/>
        <v>0</v>
      </c>
      <c r="BG107" s="113">
        <f t="shared" si="6"/>
        <v>0</v>
      </c>
      <c r="BH107" s="113">
        <f t="shared" si="7"/>
        <v>0</v>
      </c>
      <c r="BI107" s="113">
        <f t="shared" si="8"/>
        <v>0</v>
      </c>
      <c r="BJ107" s="12" t="s">
        <v>77</v>
      </c>
      <c r="BK107" s="113">
        <f t="shared" si="9"/>
        <v>0</v>
      </c>
      <c r="BL107" s="12" t="s">
        <v>106</v>
      </c>
      <c r="BM107" s="112" t="s">
        <v>215</v>
      </c>
    </row>
    <row r="108" spans="2:65" s="1" customFormat="1" ht="16.5" customHeight="1">
      <c r="B108" s="27"/>
      <c r="C108" s="99" t="s">
        <v>216</v>
      </c>
      <c r="D108" s="99" t="s">
        <v>100</v>
      </c>
      <c r="E108" s="100" t="s">
        <v>217</v>
      </c>
      <c r="F108" s="101" t="s">
        <v>218</v>
      </c>
      <c r="G108" s="102" t="s">
        <v>115</v>
      </c>
      <c r="H108" s="103">
        <v>7</v>
      </c>
      <c r="I108" s="104"/>
      <c r="J108" s="105">
        <f t="shared" si="0"/>
        <v>0</v>
      </c>
      <c r="K108" s="106"/>
      <c r="L108" s="107"/>
      <c r="M108" s="108" t="s">
        <v>19</v>
      </c>
      <c r="N108" s="109" t="s">
        <v>40</v>
      </c>
      <c r="P108" s="110">
        <f t="shared" si="1"/>
        <v>0</v>
      </c>
      <c r="Q108" s="110">
        <v>0</v>
      </c>
      <c r="R108" s="110">
        <f t="shared" si="2"/>
        <v>0</v>
      </c>
      <c r="S108" s="110">
        <v>0</v>
      </c>
      <c r="T108" s="111">
        <f t="shared" si="3"/>
        <v>0</v>
      </c>
      <c r="AR108" s="112" t="s">
        <v>104</v>
      </c>
      <c r="AT108" s="112" t="s">
        <v>100</v>
      </c>
      <c r="AU108" s="112" t="s">
        <v>69</v>
      </c>
      <c r="AY108" s="12" t="s">
        <v>105</v>
      </c>
      <c r="BE108" s="113">
        <f t="shared" si="4"/>
        <v>0</v>
      </c>
      <c r="BF108" s="113">
        <f t="shared" si="5"/>
        <v>0</v>
      </c>
      <c r="BG108" s="113">
        <f t="shared" si="6"/>
        <v>0</v>
      </c>
      <c r="BH108" s="113">
        <f t="shared" si="7"/>
        <v>0</v>
      </c>
      <c r="BI108" s="113">
        <f t="shared" si="8"/>
        <v>0</v>
      </c>
      <c r="BJ108" s="12" t="s">
        <v>77</v>
      </c>
      <c r="BK108" s="113">
        <f t="shared" si="9"/>
        <v>0</v>
      </c>
      <c r="BL108" s="12" t="s">
        <v>106</v>
      </c>
      <c r="BM108" s="112" t="s">
        <v>219</v>
      </c>
    </row>
    <row r="109" spans="2:65" s="1" customFormat="1" ht="16.5" customHeight="1">
      <c r="B109" s="27"/>
      <c r="C109" s="99" t="s">
        <v>220</v>
      </c>
      <c r="D109" s="99" t="s">
        <v>100</v>
      </c>
      <c r="E109" s="100" t="s">
        <v>221</v>
      </c>
      <c r="F109" s="101" t="s">
        <v>222</v>
      </c>
      <c r="G109" s="102" t="s">
        <v>115</v>
      </c>
      <c r="H109" s="103">
        <v>8</v>
      </c>
      <c r="I109" s="104"/>
      <c r="J109" s="105">
        <f t="shared" si="0"/>
        <v>0</v>
      </c>
      <c r="K109" s="106"/>
      <c r="L109" s="107"/>
      <c r="M109" s="108" t="s">
        <v>19</v>
      </c>
      <c r="N109" s="109" t="s">
        <v>40</v>
      </c>
      <c r="P109" s="110">
        <f t="shared" si="1"/>
        <v>0</v>
      </c>
      <c r="Q109" s="110">
        <v>0</v>
      </c>
      <c r="R109" s="110">
        <f t="shared" si="2"/>
        <v>0</v>
      </c>
      <c r="S109" s="110">
        <v>0</v>
      </c>
      <c r="T109" s="111">
        <f t="shared" si="3"/>
        <v>0</v>
      </c>
      <c r="AR109" s="112" t="s">
        <v>104</v>
      </c>
      <c r="AT109" s="112" t="s">
        <v>100</v>
      </c>
      <c r="AU109" s="112" t="s">
        <v>69</v>
      </c>
      <c r="AY109" s="12" t="s">
        <v>105</v>
      </c>
      <c r="BE109" s="113">
        <f t="shared" si="4"/>
        <v>0</v>
      </c>
      <c r="BF109" s="113">
        <f t="shared" si="5"/>
        <v>0</v>
      </c>
      <c r="BG109" s="113">
        <f t="shared" si="6"/>
        <v>0</v>
      </c>
      <c r="BH109" s="113">
        <f t="shared" si="7"/>
        <v>0</v>
      </c>
      <c r="BI109" s="113">
        <f t="shared" si="8"/>
        <v>0</v>
      </c>
      <c r="BJ109" s="12" t="s">
        <v>77</v>
      </c>
      <c r="BK109" s="113">
        <f t="shared" si="9"/>
        <v>0</v>
      </c>
      <c r="BL109" s="12" t="s">
        <v>106</v>
      </c>
      <c r="BM109" s="112" t="s">
        <v>223</v>
      </c>
    </row>
    <row r="110" spans="2:65" s="1" customFormat="1" ht="16.5" customHeight="1">
      <c r="B110" s="27"/>
      <c r="C110" s="99" t="s">
        <v>224</v>
      </c>
      <c r="D110" s="99" t="s">
        <v>100</v>
      </c>
      <c r="E110" s="100" t="s">
        <v>225</v>
      </c>
      <c r="F110" s="101" t="s">
        <v>226</v>
      </c>
      <c r="G110" s="102" t="s">
        <v>115</v>
      </c>
      <c r="H110" s="103">
        <v>2</v>
      </c>
      <c r="I110" s="104"/>
      <c r="J110" s="105">
        <f t="shared" si="0"/>
        <v>0</v>
      </c>
      <c r="K110" s="106"/>
      <c r="L110" s="107"/>
      <c r="M110" s="108" t="s">
        <v>19</v>
      </c>
      <c r="N110" s="109" t="s">
        <v>40</v>
      </c>
      <c r="P110" s="110">
        <f t="shared" si="1"/>
        <v>0</v>
      </c>
      <c r="Q110" s="110">
        <v>0</v>
      </c>
      <c r="R110" s="110">
        <f t="shared" si="2"/>
        <v>0</v>
      </c>
      <c r="S110" s="110">
        <v>0</v>
      </c>
      <c r="T110" s="111">
        <f t="shared" si="3"/>
        <v>0</v>
      </c>
      <c r="AR110" s="112" t="s">
        <v>104</v>
      </c>
      <c r="AT110" s="112" t="s">
        <v>100</v>
      </c>
      <c r="AU110" s="112" t="s">
        <v>69</v>
      </c>
      <c r="AY110" s="12" t="s">
        <v>105</v>
      </c>
      <c r="BE110" s="113">
        <f t="shared" si="4"/>
        <v>0</v>
      </c>
      <c r="BF110" s="113">
        <f t="shared" si="5"/>
        <v>0</v>
      </c>
      <c r="BG110" s="113">
        <f t="shared" si="6"/>
        <v>0</v>
      </c>
      <c r="BH110" s="113">
        <f t="shared" si="7"/>
        <v>0</v>
      </c>
      <c r="BI110" s="113">
        <f t="shared" si="8"/>
        <v>0</v>
      </c>
      <c r="BJ110" s="12" t="s">
        <v>77</v>
      </c>
      <c r="BK110" s="113">
        <f t="shared" si="9"/>
        <v>0</v>
      </c>
      <c r="BL110" s="12" t="s">
        <v>106</v>
      </c>
      <c r="BM110" s="112" t="s">
        <v>227</v>
      </c>
    </row>
    <row r="111" spans="2:65" s="1" customFormat="1" ht="16.5" customHeight="1">
      <c r="B111" s="27"/>
      <c r="C111" s="99" t="s">
        <v>228</v>
      </c>
      <c r="D111" s="99" t="s">
        <v>100</v>
      </c>
      <c r="E111" s="100" t="s">
        <v>229</v>
      </c>
      <c r="F111" s="101" t="s">
        <v>230</v>
      </c>
      <c r="G111" s="102" t="s">
        <v>115</v>
      </c>
      <c r="H111" s="103">
        <v>16</v>
      </c>
      <c r="I111" s="104"/>
      <c r="J111" s="105">
        <f t="shared" si="0"/>
        <v>0</v>
      </c>
      <c r="K111" s="106"/>
      <c r="L111" s="107"/>
      <c r="M111" s="108" t="s">
        <v>19</v>
      </c>
      <c r="N111" s="109" t="s">
        <v>40</v>
      </c>
      <c r="P111" s="110">
        <f t="shared" si="1"/>
        <v>0</v>
      </c>
      <c r="Q111" s="110">
        <v>0</v>
      </c>
      <c r="R111" s="110">
        <f t="shared" si="2"/>
        <v>0</v>
      </c>
      <c r="S111" s="110">
        <v>0</v>
      </c>
      <c r="T111" s="111">
        <f t="shared" si="3"/>
        <v>0</v>
      </c>
      <c r="AR111" s="112" t="s">
        <v>104</v>
      </c>
      <c r="AT111" s="112" t="s">
        <v>100</v>
      </c>
      <c r="AU111" s="112" t="s">
        <v>69</v>
      </c>
      <c r="AY111" s="12" t="s">
        <v>105</v>
      </c>
      <c r="BE111" s="113">
        <f t="shared" si="4"/>
        <v>0</v>
      </c>
      <c r="BF111" s="113">
        <f t="shared" si="5"/>
        <v>0</v>
      </c>
      <c r="BG111" s="113">
        <f t="shared" si="6"/>
        <v>0</v>
      </c>
      <c r="BH111" s="113">
        <f t="shared" si="7"/>
        <v>0</v>
      </c>
      <c r="BI111" s="113">
        <f t="shared" si="8"/>
        <v>0</v>
      </c>
      <c r="BJ111" s="12" t="s">
        <v>77</v>
      </c>
      <c r="BK111" s="113">
        <f t="shared" si="9"/>
        <v>0</v>
      </c>
      <c r="BL111" s="12" t="s">
        <v>106</v>
      </c>
      <c r="BM111" s="112" t="s">
        <v>231</v>
      </c>
    </row>
    <row r="112" spans="2:65" s="1" customFormat="1" ht="16.5" customHeight="1">
      <c r="B112" s="27"/>
      <c r="C112" s="99" t="s">
        <v>232</v>
      </c>
      <c r="D112" s="99" t="s">
        <v>100</v>
      </c>
      <c r="E112" s="100" t="s">
        <v>233</v>
      </c>
      <c r="F112" s="101" t="s">
        <v>234</v>
      </c>
      <c r="G112" s="102" t="s">
        <v>115</v>
      </c>
      <c r="H112" s="103">
        <v>5</v>
      </c>
      <c r="I112" s="104"/>
      <c r="J112" s="105">
        <f t="shared" si="0"/>
        <v>0</v>
      </c>
      <c r="K112" s="106"/>
      <c r="L112" s="107"/>
      <c r="M112" s="108" t="s">
        <v>19</v>
      </c>
      <c r="N112" s="109" t="s">
        <v>40</v>
      </c>
      <c r="P112" s="110">
        <f t="shared" si="1"/>
        <v>0</v>
      </c>
      <c r="Q112" s="110">
        <v>0</v>
      </c>
      <c r="R112" s="110">
        <f t="shared" si="2"/>
        <v>0</v>
      </c>
      <c r="S112" s="110">
        <v>0</v>
      </c>
      <c r="T112" s="111">
        <f t="shared" si="3"/>
        <v>0</v>
      </c>
      <c r="AR112" s="112" t="s">
        <v>104</v>
      </c>
      <c r="AT112" s="112" t="s">
        <v>100</v>
      </c>
      <c r="AU112" s="112" t="s">
        <v>69</v>
      </c>
      <c r="AY112" s="12" t="s">
        <v>105</v>
      </c>
      <c r="BE112" s="113">
        <f t="shared" si="4"/>
        <v>0</v>
      </c>
      <c r="BF112" s="113">
        <f t="shared" si="5"/>
        <v>0</v>
      </c>
      <c r="BG112" s="113">
        <f t="shared" si="6"/>
        <v>0</v>
      </c>
      <c r="BH112" s="113">
        <f t="shared" si="7"/>
        <v>0</v>
      </c>
      <c r="BI112" s="113">
        <f t="shared" si="8"/>
        <v>0</v>
      </c>
      <c r="BJ112" s="12" t="s">
        <v>77</v>
      </c>
      <c r="BK112" s="113">
        <f t="shared" si="9"/>
        <v>0</v>
      </c>
      <c r="BL112" s="12" t="s">
        <v>106</v>
      </c>
      <c r="BM112" s="112" t="s">
        <v>235</v>
      </c>
    </row>
    <row r="113" spans="2:65" s="1" customFormat="1" ht="24.9" customHeight="1">
      <c r="B113" s="27"/>
      <c r="C113" s="99" t="s">
        <v>236</v>
      </c>
      <c r="D113" s="99" t="s">
        <v>100</v>
      </c>
      <c r="E113" s="100" t="s">
        <v>237</v>
      </c>
      <c r="F113" s="101" t="s">
        <v>238</v>
      </c>
      <c r="G113" s="102" t="s">
        <v>115</v>
      </c>
      <c r="H113" s="103">
        <v>1</v>
      </c>
      <c r="I113" s="104"/>
      <c r="J113" s="105">
        <f t="shared" si="0"/>
        <v>0</v>
      </c>
      <c r="K113" s="106"/>
      <c r="L113" s="107"/>
      <c r="M113" s="108" t="s">
        <v>19</v>
      </c>
      <c r="N113" s="109" t="s">
        <v>40</v>
      </c>
      <c r="P113" s="110">
        <f t="shared" si="1"/>
        <v>0</v>
      </c>
      <c r="Q113" s="110">
        <v>0</v>
      </c>
      <c r="R113" s="110">
        <f t="shared" si="2"/>
        <v>0</v>
      </c>
      <c r="S113" s="110">
        <v>0</v>
      </c>
      <c r="T113" s="111">
        <f t="shared" si="3"/>
        <v>0</v>
      </c>
      <c r="AR113" s="112" t="s">
        <v>104</v>
      </c>
      <c r="AT113" s="112" t="s">
        <v>100</v>
      </c>
      <c r="AU113" s="112" t="s">
        <v>69</v>
      </c>
      <c r="AY113" s="12" t="s">
        <v>105</v>
      </c>
      <c r="BE113" s="113">
        <f t="shared" si="4"/>
        <v>0</v>
      </c>
      <c r="BF113" s="113">
        <f t="shared" si="5"/>
        <v>0</v>
      </c>
      <c r="BG113" s="113">
        <f t="shared" si="6"/>
        <v>0</v>
      </c>
      <c r="BH113" s="113">
        <f t="shared" si="7"/>
        <v>0</v>
      </c>
      <c r="BI113" s="113">
        <f t="shared" si="8"/>
        <v>0</v>
      </c>
      <c r="BJ113" s="12" t="s">
        <v>77</v>
      </c>
      <c r="BK113" s="113">
        <f t="shared" si="9"/>
        <v>0</v>
      </c>
      <c r="BL113" s="12" t="s">
        <v>106</v>
      </c>
      <c r="BM113" s="112" t="s">
        <v>239</v>
      </c>
    </row>
    <row r="114" spans="2:65" s="1" customFormat="1" ht="24.9" customHeight="1">
      <c r="B114" s="27"/>
      <c r="C114" s="99" t="s">
        <v>240</v>
      </c>
      <c r="D114" s="99" t="s">
        <v>100</v>
      </c>
      <c r="E114" s="100" t="s">
        <v>241</v>
      </c>
      <c r="F114" s="101" t="s">
        <v>242</v>
      </c>
      <c r="G114" s="102" t="s">
        <v>115</v>
      </c>
      <c r="H114" s="103">
        <v>10</v>
      </c>
      <c r="I114" s="104"/>
      <c r="J114" s="105">
        <f t="shared" si="0"/>
        <v>0</v>
      </c>
      <c r="K114" s="106"/>
      <c r="L114" s="107"/>
      <c r="M114" s="108" t="s">
        <v>19</v>
      </c>
      <c r="N114" s="109" t="s">
        <v>40</v>
      </c>
      <c r="P114" s="110">
        <f t="shared" si="1"/>
        <v>0</v>
      </c>
      <c r="Q114" s="110">
        <v>0</v>
      </c>
      <c r="R114" s="110">
        <f t="shared" si="2"/>
        <v>0</v>
      </c>
      <c r="S114" s="110">
        <v>0</v>
      </c>
      <c r="T114" s="111">
        <f t="shared" si="3"/>
        <v>0</v>
      </c>
      <c r="AR114" s="112" t="s">
        <v>104</v>
      </c>
      <c r="AT114" s="112" t="s">
        <v>100</v>
      </c>
      <c r="AU114" s="112" t="s">
        <v>69</v>
      </c>
      <c r="AY114" s="12" t="s">
        <v>105</v>
      </c>
      <c r="BE114" s="113">
        <f t="shared" si="4"/>
        <v>0</v>
      </c>
      <c r="BF114" s="113">
        <f t="shared" si="5"/>
        <v>0</v>
      </c>
      <c r="BG114" s="113">
        <f t="shared" si="6"/>
        <v>0</v>
      </c>
      <c r="BH114" s="113">
        <f t="shared" si="7"/>
        <v>0</v>
      </c>
      <c r="BI114" s="113">
        <f t="shared" si="8"/>
        <v>0</v>
      </c>
      <c r="BJ114" s="12" t="s">
        <v>77</v>
      </c>
      <c r="BK114" s="113">
        <f t="shared" si="9"/>
        <v>0</v>
      </c>
      <c r="BL114" s="12" t="s">
        <v>106</v>
      </c>
      <c r="BM114" s="112" t="s">
        <v>243</v>
      </c>
    </row>
    <row r="115" spans="2:65" s="1" customFormat="1" ht="24.9" customHeight="1">
      <c r="B115" s="27"/>
      <c r="C115" s="99" t="s">
        <v>244</v>
      </c>
      <c r="D115" s="99" t="s">
        <v>100</v>
      </c>
      <c r="E115" s="100" t="s">
        <v>245</v>
      </c>
      <c r="F115" s="101" t="s">
        <v>246</v>
      </c>
      <c r="G115" s="102" t="s">
        <v>115</v>
      </c>
      <c r="H115" s="103">
        <v>10</v>
      </c>
      <c r="I115" s="104"/>
      <c r="J115" s="105">
        <f t="shared" si="0"/>
        <v>0</v>
      </c>
      <c r="K115" s="106"/>
      <c r="L115" s="107"/>
      <c r="M115" s="108" t="s">
        <v>19</v>
      </c>
      <c r="N115" s="109" t="s">
        <v>40</v>
      </c>
      <c r="P115" s="110">
        <f t="shared" si="1"/>
        <v>0</v>
      </c>
      <c r="Q115" s="110">
        <v>0</v>
      </c>
      <c r="R115" s="110">
        <f t="shared" si="2"/>
        <v>0</v>
      </c>
      <c r="S115" s="110">
        <v>0</v>
      </c>
      <c r="T115" s="111">
        <f t="shared" si="3"/>
        <v>0</v>
      </c>
      <c r="AR115" s="112" t="s">
        <v>104</v>
      </c>
      <c r="AT115" s="112" t="s">
        <v>100</v>
      </c>
      <c r="AU115" s="112" t="s">
        <v>69</v>
      </c>
      <c r="AY115" s="12" t="s">
        <v>105</v>
      </c>
      <c r="BE115" s="113">
        <f t="shared" si="4"/>
        <v>0</v>
      </c>
      <c r="BF115" s="113">
        <f t="shared" si="5"/>
        <v>0</v>
      </c>
      <c r="BG115" s="113">
        <f t="shared" si="6"/>
        <v>0</v>
      </c>
      <c r="BH115" s="113">
        <f t="shared" si="7"/>
        <v>0</v>
      </c>
      <c r="BI115" s="113">
        <f t="shared" si="8"/>
        <v>0</v>
      </c>
      <c r="BJ115" s="12" t="s">
        <v>77</v>
      </c>
      <c r="BK115" s="113">
        <f t="shared" si="9"/>
        <v>0</v>
      </c>
      <c r="BL115" s="12" t="s">
        <v>106</v>
      </c>
      <c r="BM115" s="112" t="s">
        <v>247</v>
      </c>
    </row>
    <row r="116" spans="2:65" s="1" customFormat="1" ht="16.5" customHeight="1">
      <c r="B116" s="27"/>
      <c r="C116" s="99" t="s">
        <v>248</v>
      </c>
      <c r="D116" s="99" t="s">
        <v>100</v>
      </c>
      <c r="E116" s="100" t="s">
        <v>249</v>
      </c>
      <c r="F116" s="101" t="s">
        <v>250</v>
      </c>
      <c r="G116" s="102" t="s">
        <v>251</v>
      </c>
      <c r="H116" s="103">
        <v>57</v>
      </c>
      <c r="I116" s="104"/>
      <c r="J116" s="105">
        <f t="shared" si="0"/>
        <v>0</v>
      </c>
      <c r="K116" s="106"/>
      <c r="L116" s="107"/>
      <c r="M116" s="108" t="s">
        <v>19</v>
      </c>
      <c r="N116" s="109" t="s">
        <v>40</v>
      </c>
      <c r="P116" s="110">
        <f t="shared" si="1"/>
        <v>0</v>
      </c>
      <c r="Q116" s="110">
        <v>0</v>
      </c>
      <c r="R116" s="110">
        <f t="shared" si="2"/>
        <v>0</v>
      </c>
      <c r="S116" s="110">
        <v>0</v>
      </c>
      <c r="T116" s="111">
        <f t="shared" si="3"/>
        <v>0</v>
      </c>
      <c r="AR116" s="112" t="s">
        <v>104</v>
      </c>
      <c r="AT116" s="112" t="s">
        <v>100</v>
      </c>
      <c r="AU116" s="112" t="s">
        <v>69</v>
      </c>
      <c r="AY116" s="12" t="s">
        <v>105</v>
      </c>
      <c r="BE116" s="113">
        <f t="shared" si="4"/>
        <v>0</v>
      </c>
      <c r="BF116" s="113">
        <f t="shared" si="5"/>
        <v>0</v>
      </c>
      <c r="BG116" s="113">
        <f t="shared" si="6"/>
        <v>0</v>
      </c>
      <c r="BH116" s="113">
        <f t="shared" si="7"/>
        <v>0</v>
      </c>
      <c r="BI116" s="113">
        <f t="shared" si="8"/>
        <v>0</v>
      </c>
      <c r="BJ116" s="12" t="s">
        <v>77</v>
      </c>
      <c r="BK116" s="113">
        <f t="shared" si="9"/>
        <v>0</v>
      </c>
      <c r="BL116" s="12" t="s">
        <v>106</v>
      </c>
      <c r="BM116" s="112" t="s">
        <v>252</v>
      </c>
    </row>
    <row r="117" spans="2:65" s="1" customFormat="1" ht="16.5" customHeight="1">
      <c r="B117" s="27"/>
      <c r="C117" s="114" t="s">
        <v>253</v>
      </c>
      <c r="D117" s="114" t="s">
        <v>112</v>
      </c>
      <c r="E117" s="115" t="s">
        <v>254</v>
      </c>
      <c r="F117" s="116" t="s">
        <v>255</v>
      </c>
      <c r="G117" s="117" t="s">
        <v>251</v>
      </c>
      <c r="H117" s="118">
        <v>22</v>
      </c>
      <c r="I117" s="119"/>
      <c r="J117" s="120">
        <f t="shared" si="0"/>
        <v>0</v>
      </c>
      <c r="K117" s="121"/>
      <c r="L117" s="27"/>
      <c r="M117" s="122" t="s">
        <v>19</v>
      </c>
      <c r="N117" s="123" t="s">
        <v>40</v>
      </c>
      <c r="P117" s="110">
        <f t="shared" si="1"/>
        <v>0</v>
      </c>
      <c r="Q117" s="110">
        <v>0</v>
      </c>
      <c r="R117" s="110">
        <f t="shared" si="2"/>
        <v>0</v>
      </c>
      <c r="S117" s="110">
        <v>0</v>
      </c>
      <c r="T117" s="111">
        <f t="shared" si="3"/>
        <v>0</v>
      </c>
      <c r="AR117" s="112" t="s">
        <v>106</v>
      </c>
      <c r="AT117" s="112" t="s">
        <v>112</v>
      </c>
      <c r="AU117" s="112" t="s">
        <v>69</v>
      </c>
      <c r="AY117" s="12" t="s">
        <v>105</v>
      </c>
      <c r="BE117" s="113">
        <f t="shared" si="4"/>
        <v>0</v>
      </c>
      <c r="BF117" s="113">
        <f t="shared" si="5"/>
        <v>0</v>
      </c>
      <c r="BG117" s="113">
        <f t="shared" si="6"/>
        <v>0</v>
      </c>
      <c r="BH117" s="113">
        <f t="shared" si="7"/>
        <v>0</v>
      </c>
      <c r="BI117" s="113">
        <f t="shared" si="8"/>
        <v>0</v>
      </c>
      <c r="BJ117" s="12" t="s">
        <v>77</v>
      </c>
      <c r="BK117" s="113">
        <f t="shared" si="9"/>
        <v>0</v>
      </c>
      <c r="BL117" s="12" t="s">
        <v>106</v>
      </c>
      <c r="BM117" s="112" t="s">
        <v>256</v>
      </c>
    </row>
    <row r="118" spans="2:65" s="1" customFormat="1" ht="16.5" customHeight="1">
      <c r="B118" s="27"/>
      <c r="C118" s="99" t="s">
        <v>257</v>
      </c>
      <c r="D118" s="99" t="s">
        <v>100</v>
      </c>
      <c r="E118" s="100" t="s">
        <v>258</v>
      </c>
      <c r="F118" s="101" t="s">
        <v>259</v>
      </c>
      <c r="G118" s="102" t="s">
        <v>251</v>
      </c>
      <c r="H118" s="103">
        <v>27</v>
      </c>
      <c r="I118" s="104"/>
      <c r="J118" s="105">
        <f t="shared" si="0"/>
        <v>0</v>
      </c>
      <c r="K118" s="106"/>
      <c r="L118" s="107"/>
      <c r="M118" s="108" t="s">
        <v>19</v>
      </c>
      <c r="N118" s="109" t="s">
        <v>40</v>
      </c>
      <c r="P118" s="110">
        <f t="shared" si="1"/>
        <v>0</v>
      </c>
      <c r="Q118" s="110">
        <v>0</v>
      </c>
      <c r="R118" s="110">
        <f t="shared" si="2"/>
        <v>0</v>
      </c>
      <c r="S118" s="110">
        <v>0</v>
      </c>
      <c r="T118" s="111">
        <f t="shared" si="3"/>
        <v>0</v>
      </c>
      <c r="AR118" s="112" t="s">
        <v>104</v>
      </c>
      <c r="AT118" s="112" t="s">
        <v>100</v>
      </c>
      <c r="AU118" s="112" t="s">
        <v>69</v>
      </c>
      <c r="AY118" s="12" t="s">
        <v>105</v>
      </c>
      <c r="BE118" s="113">
        <f t="shared" si="4"/>
        <v>0</v>
      </c>
      <c r="BF118" s="113">
        <f t="shared" si="5"/>
        <v>0</v>
      </c>
      <c r="BG118" s="113">
        <f t="shared" si="6"/>
        <v>0</v>
      </c>
      <c r="BH118" s="113">
        <f t="shared" si="7"/>
        <v>0</v>
      </c>
      <c r="BI118" s="113">
        <f t="shared" si="8"/>
        <v>0</v>
      </c>
      <c r="BJ118" s="12" t="s">
        <v>77</v>
      </c>
      <c r="BK118" s="113">
        <f t="shared" si="9"/>
        <v>0</v>
      </c>
      <c r="BL118" s="12" t="s">
        <v>106</v>
      </c>
      <c r="BM118" s="112" t="s">
        <v>260</v>
      </c>
    </row>
    <row r="119" spans="2:65" s="1" customFormat="1" ht="16.5" customHeight="1">
      <c r="B119" s="27"/>
      <c r="C119" s="99" t="s">
        <v>261</v>
      </c>
      <c r="D119" s="99" t="s">
        <v>100</v>
      </c>
      <c r="E119" s="100" t="s">
        <v>262</v>
      </c>
      <c r="F119" s="101" t="s">
        <v>263</v>
      </c>
      <c r="G119" s="102" t="s">
        <v>251</v>
      </c>
      <c r="H119" s="103">
        <v>145</v>
      </c>
      <c r="I119" s="104"/>
      <c r="J119" s="105">
        <f t="shared" si="0"/>
        <v>0</v>
      </c>
      <c r="K119" s="106"/>
      <c r="L119" s="107"/>
      <c r="M119" s="108" t="s">
        <v>19</v>
      </c>
      <c r="N119" s="109" t="s">
        <v>40</v>
      </c>
      <c r="P119" s="110">
        <f t="shared" si="1"/>
        <v>0</v>
      </c>
      <c r="Q119" s="110">
        <v>0</v>
      </c>
      <c r="R119" s="110">
        <f t="shared" si="2"/>
        <v>0</v>
      </c>
      <c r="S119" s="110">
        <v>0</v>
      </c>
      <c r="T119" s="111">
        <f t="shared" si="3"/>
        <v>0</v>
      </c>
      <c r="AR119" s="112" t="s">
        <v>104</v>
      </c>
      <c r="AT119" s="112" t="s">
        <v>100</v>
      </c>
      <c r="AU119" s="112" t="s">
        <v>69</v>
      </c>
      <c r="AY119" s="12" t="s">
        <v>105</v>
      </c>
      <c r="BE119" s="113">
        <f t="shared" si="4"/>
        <v>0</v>
      </c>
      <c r="BF119" s="113">
        <f t="shared" si="5"/>
        <v>0</v>
      </c>
      <c r="BG119" s="113">
        <f t="shared" si="6"/>
        <v>0</v>
      </c>
      <c r="BH119" s="113">
        <f t="shared" si="7"/>
        <v>0</v>
      </c>
      <c r="BI119" s="113">
        <f t="shared" si="8"/>
        <v>0</v>
      </c>
      <c r="BJ119" s="12" t="s">
        <v>77</v>
      </c>
      <c r="BK119" s="113">
        <f t="shared" si="9"/>
        <v>0</v>
      </c>
      <c r="BL119" s="12" t="s">
        <v>106</v>
      </c>
      <c r="BM119" s="112" t="s">
        <v>264</v>
      </c>
    </row>
    <row r="120" spans="2:65" s="1" customFormat="1" ht="16.5" customHeight="1">
      <c r="B120" s="27"/>
      <c r="C120" s="99" t="s">
        <v>265</v>
      </c>
      <c r="D120" s="99" t="s">
        <v>100</v>
      </c>
      <c r="E120" s="100" t="s">
        <v>266</v>
      </c>
      <c r="F120" s="101" t="s">
        <v>267</v>
      </c>
      <c r="G120" s="102" t="s">
        <v>251</v>
      </c>
      <c r="H120" s="103">
        <v>114</v>
      </c>
      <c r="I120" s="104"/>
      <c r="J120" s="105">
        <f t="shared" si="0"/>
        <v>0</v>
      </c>
      <c r="K120" s="106"/>
      <c r="L120" s="107"/>
      <c r="M120" s="108" t="s">
        <v>19</v>
      </c>
      <c r="N120" s="109" t="s">
        <v>40</v>
      </c>
      <c r="P120" s="110">
        <f t="shared" si="1"/>
        <v>0</v>
      </c>
      <c r="Q120" s="110">
        <v>0</v>
      </c>
      <c r="R120" s="110">
        <f t="shared" si="2"/>
        <v>0</v>
      </c>
      <c r="S120" s="110">
        <v>0</v>
      </c>
      <c r="T120" s="111">
        <f t="shared" si="3"/>
        <v>0</v>
      </c>
      <c r="AR120" s="112" t="s">
        <v>104</v>
      </c>
      <c r="AT120" s="112" t="s">
        <v>100</v>
      </c>
      <c r="AU120" s="112" t="s">
        <v>69</v>
      </c>
      <c r="AY120" s="12" t="s">
        <v>105</v>
      </c>
      <c r="BE120" s="113">
        <f t="shared" si="4"/>
        <v>0</v>
      </c>
      <c r="BF120" s="113">
        <f t="shared" si="5"/>
        <v>0</v>
      </c>
      <c r="BG120" s="113">
        <f t="shared" si="6"/>
        <v>0</v>
      </c>
      <c r="BH120" s="113">
        <f t="shared" si="7"/>
        <v>0</v>
      </c>
      <c r="BI120" s="113">
        <f t="shared" si="8"/>
        <v>0</v>
      </c>
      <c r="BJ120" s="12" t="s">
        <v>77</v>
      </c>
      <c r="BK120" s="113">
        <f t="shared" si="9"/>
        <v>0</v>
      </c>
      <c r="BL120" s="12" t="s">
        <v>106</v>
      </c>
      <c r="BM120" s="112" t="s">
        <v>268</v>
      </c>
    </row>
    <row r="121" spans="2:65" s="9" customFormat="1" ht="10.199999999999999">
      <c r="B121" s="124"/>
      <c r="D121" s="125" t="s">
        <v>269</v>
      </c>
      <c r="F121" s="126" t="s">
        <v>270</v>
      </c>
      <c r="H121" s="127">
        <v>114</v>
      </c>
      <c r="I121" s="128"/>
      <c r="L121" s="124"/>
      <c r="M121" s="129"/>
      <c r="T121" s="130"/>
      <c r="AT121" s="131" t="s">
        <v>269</v>
      </c>
      <c r="AU121" s="131" t="s">
        <v>69</v>
      </c>
      <c r="AV121" s="9" t="s">
        <v>79</v>
      </c>
      <c r="AW121" s="9" t="s">
        <v>4</v>
      </c>
      <c r="AX121" s="9" t="s">
        <v>77</v>
      </c>
      <c r="AY121" s="131" t="s">
        <v>105</v>
      </c>
    </row>
    <row r="122" spans="2:65" s="1" customFormat="1" ht="16.5" customHeight="1">
      <c r="B122" s="27"/>
      <c r="C122" s="99" t="s">
        <v>271</v>
      </c>
      <c r="D122" s="99" t="s">
        <v>100</v>
      </c>
      <c r="E122" s="100" t="s">
        <v>272</v>
      </c>
      <c r="F122" s="101" t="s">
        <v>273</v>
      </c>
      <c r="G122" s="102" t="s">
        <v>251</v>
      </c>
      <c r="H122" s="103">
        <v>47</v>
      </c>
      <c r="I122" s="104"/>
      <c r="J122" s="105">
        <f t="shared" ref="J122:J154" si="10">ROUND(I122*H122,2)</f>
        <v>0</v>
      </c>
      <c r="K122" s="106"/>
      <c r="L122" s="107"/>
      <c r="M122" s="108" t="s">
        <v>19</v>
      </c>
      <c r="N122" s="109" t="s">
        <v>40</v>
      </c>
      <c r="P122" s="110">
        <f t="shared" ref="P122:P154" si="11">O122*H122</f>
        <v>0</v>
      </c>
      <c r="Q122" s="110">
        <v>0</v>
      </c>
      <c r="R122" s="110">
        <f t="shared" ref="R122:R154" si="12">Q122*H122</f>
        <v>0</v>
      </c>
      <c r="S122" s="110">
        <v>0</v>
      </c>
      <c r="T122" s="111">
        <f t="shared" ref="T122:T154" si="13">S122*H122</f>
        <v>0</v>
      </c>
      <c r="AR122" s="112" t="s">
        <v>104</v>
      </c>
      <c r="AT122" s="112" t="s">
        <v>100</v>
      </c>
      <c r="AU122" s="112" t="s">
        <v>69</v>
      </c>
      <c r="AY122" s="12" t="s">
        <v>105</v>
      </c>
      <c r="BE122" s="113">
        <f t="shared" ref="BE122:BE154" si="14">IF(N122="základní",J122,0)</f>
        <v>0</v>
      </c>
      <c r="BF122" s="113">
        <f t="shared" ref="BF122:BF154" si="15">IF(N122="snížená",J122,0)</f>
        <v>0</v>
      </c>
      <c r="BG122" s="113">
        <f t="shared" ref="BG122:BG154" si="16">IF(N122="zákl. přenesená",J122,0)</f>
        <v>0</v>
      </c>
      <c r="BH122" s="113">
        <f t="shared" ref="BH122:BH154" si="17">IF(N122="sníž. přenesená",J122,0)</f>
        <v>0</v>
      </c>
      <c r="BI122" s="113">
        <f t="shared" ref="BI122:BI154" si="18">IF(N122="nulová",J122,0)</f>
        <v>0</v>
      </c>
      <c r="BJ122" s="12" t="s">
        <v>77</v>
      </c>
      <c r="BK122" s="113">
        <f t="shared" ref="BK122:BK154" si="19">ROUND(I122*H122,2)</f>
        <v>0</v>
      </c>
      <c r="BL122" s="12" t="s">
        <v>106</v>
      </c>
      <c r="BM122" s="112" t="s">
        <v>274</v>
      </c>
    </row>
    <row r="123" spans="2:65" s="1" customFormat="1" ht="24.9" customHeight="1">
      <c r="B123" s="27"/>
      <c r="C123" s="99" t="s">
        <v>275</v>
      </c>
      <c r="D123" s="99" t="s">
        <v>100</v>
      </c>
      <c r="E123" s="100" t="s">
        <v>276</v>
      </c>
      <c r="F123" s="101" t="s">
        <v>277</v>
      </c>
      <c r="G123" s="102" t="s">
        <v>251</v>
      </c>
      <c r="H123" s="103">
        <v>72</v>
      </c>
      <c r="I123" s="104"/>
      <c r="J123" s="105">
        <f t="shared" si="10"/>
        <v>0</v>
      </c>
      <c r="K123" s="106"/>
      <c r="L123" s="107"/>
      <c r="M123" s="108" t="s">
        <v>19</v>
      </c>
      <c r="N123" s="109" t="s">
        <v>40</v>
      </c>
      <c r="P123" s="110">
        <f t="shared" si="11"/>
        <v>0</v>
      </c>
      <c r="Q123" s="110">
        <v>0</v>
      </c>
      <c r="R123" s="110">
        <f t="shared" si="12"/>
        <v>0</v>
      </c>
      <c r="S123" s="110">
        <v>0</v>
      </c>
      <c r="T123" s="111">
        <f t="shared" si="13"/>
        <v>0</v>
      </c>
      <c r="AR123" s="112" t="s">
        <v>104</v>
      </c>
      <c r="AT123" s="112" t="s">
        <v>100</v>
      </c>
      <c r="AU123" s="112" t="s">
        <v>69</v>
      </c>
      <c r="AY123" s="12" t="s">
        <v>105</v>
      </c>
      <c r="BE123" s="113">
        <f t="shared" si="14"/>
        <v>0</v>
      </c>
      <c r="BF123" s="113">
        <f t="shared" si="15"/>
        <v>0</v>
      </c>
      <c r="BG123" s="113">
        <f t="shared" si="16"/>
        <v>0</v>
      </c>
      <c r="BH123" s="113">
        <f t="shared" si="17"/>
        <v>0</v>
      </c>
      <c r="BI123" s="113">
        <f t="shared" si="18"/>
        <v>0</v>
      </c>
      <c r="BJ123" s="12" t="s">
        <v>77</v>
      </c>
      <c r="BK123" s="113">
        <f t="shared" si="19"/>
        <v>0</v>
      </c>
      <c r="BL123" s="12" t="s">
        <v>106</v>
      </c>
      <c r="BM123" s="112" t="s">
        <v>278</v>
      </c>
    </row>
    <row r="124" spans="2:65" s="1" customFormat="1" ht="24.9" customHeight="1">
      <c r="B124" s="27"/>
      <c r="C124" s="99" t="s">
        <v>279</v>
      </c>
      <c r="D124" s="99" t="s">
        <v>100</v>
      </c>
      <c r="E124" s="100" t="s">
        <v>280</v>
      </c>
      <c r="F124" s="101" t="s">
        <v>281</v>
      </c>
      <c r="G124" s="102" t="s">
        <v>251</v>
      </c>
      <c r="H124" s="103">
        <v>27</v>
      </c>
      <c r="I124" s="104"/>
      <c r="J124" s="105">
        <f t="shared" si="10"/>
        <v>0</v>
      </c>
      <c r="K124" s="106"/>
      <c r="L124" s="107"/>
      <c r="M124" s="108" t="s">
        <v>19</v>
      </c>
      <c r="N124" s="109" t="s">
        <v>40</v>
      </c>
      <c r="P124" s="110">
        <f t="shared" si="11"/>
        <v>0</v>
      </c>
      <c r="Q124" s="110">
        <v>0</v>
      </c>
      <c r="R124" s="110">
        <f t="shared" si="12"/>
        <v>0</v>
      </c>
      <c r="S124" s="110">
        <v>0</v>
      </c>
      <c r="T124" s="111">
        <f t="shared" si="13"/>
        <v>0</v>
      </c>
      <c r="AR124" s="112" t="s">
        <v>104</v>
      </c>
      <c r="AT124" s="112" t="s">
        <v>100</v>
      </c>
      <c r="AU124" s="112" t="s">
        <v>69</v>
      </c>
      <c r="AY124" s="12" t="s">
        <v>105</v>
      </c>
      <c r="BE124" s="113">
        <f t="shared" si="14"/>
        <v>0</v>
      </c>
      <c r="BF124" s="113">
        <f t="shared" si="15"/>
        <v>0</v>
      </c>
      <c r="BG124" s="113">
        <f t="shared" si="16"/>
        <v>0</v>
      </c>
      <c r="BH124" s="113">
        <f t="shared" si="17"/>
        <v>0</v>
      </c>
      <c r="BI124" s="113">
        <f t="shared" si="18"/>
        <v>0</v>
      </c>
      <c r="BJ124" s="12" t="s">
        <v>77</v>
      </c>
      <c r="BK124" s="113">
        <f t="shared" si="19"/>
        <v>0</v>
      </c>
      <c r="BL124" s="12" t="s">
        <v>106</v>
      </c>
      <c r="BM124" s="112" t="s">
        <v>282</v>
      </c>
    </row>
    <row r="125" spans="2:65" s="1" customFormat="1" ht="16.5" customHeight="1">
      <c r="B125" s="27"/>
      <c r="C125" s="99" t="s">
        <v>283</v>
      </c>
      <c r="D125" s="99" t="s">
        <v>100</v>
      </c>
      <c r="E125" s="100" t="s">
        <v>284</v>
      </c>
      <c r="F125" s="101" t="s">
        <v>285</v>
      </c>
      <c r="G125" s="102" t="s">
        <v>286</v>
      </c>
      <c r="H125" s="103">
        <v>1</v>
      </c>
      <c r="I125" s="104"/>
      <c r="J125" s="105">
        <f t="shared" si="10"/>
        <v>0</v>
      </c>
      <c r="K125" s="106"/>
      <c r="L125" s="107"/>
      <c r="M125" s="108" t="s">
        <v>19</v>
      </c>
      <c r="N125" s="109" t="s">
        <v>40</v>
      </c>
      <c r="P125" s="110">
        <f t="shared" si="11"/>
        <v>0</v>
      </c>
      <c r="Q125" s="110">
        <v>0</v>
      </c>
      <c r="R125" s="110">
        <f t="shared" si="12"/>
        <v>0</v>
      </c>
      <c r="S125" s="110">
        <v>0</v>
      </c>
      <c r="T125" s="111">
        <f t="shared" si="13"/>
        <v>0</v>
      </c>
      <c r="AR125" s="112" t="s">
        <v>104</v>
      </c>
      <c r="AT125" s="112" t="s">
        <v>100</v>
      </c>
      <c r="AU125" s="112" t="s">
        <v>69</v>
      </c>
      <c r="AY125" s="12" t="s">
        <v>105</v>
      </c>
      <c r="BE125" s="113">
        <f t="shared" si="14"/>
        <v>0</v>
      </c>
      <c r="BF125" s="113">
        <f t="shared" si="15"/>
        <v>0</v>
      </c>
      <c r="BG125" s="113">
        <f t="shared" si="16"/>
        <v>0</v>
      </c>
      <c r="BH125" s="113">
        <f t="shared" si="17"/>
        <v>0</v>
      </c>
      <c r="BI125" s="113">
        <f t="shared" si="18"/>
        <v>0</v>
      </c>
      <c r="BJ125" s="12" t="s">
        <v>77</v>
      </c>
      <c r="BK125" s="113">
        <f t="shared" si="19"/>
        <v>0</v>
      </c>
      <c r="BL125" s="12" t="s">
        <v>106</v>
      </c>
      <c r="BM125" s="112" t="s">
        <v>287</v>
      </c>
    </row>
    <row r="126" spans="2:65" s="1" customFormat="1" ht="16.5" customHeight="1">
      <c r="B126" s="27"/>
      <c r="C126" s="114" t="s">
        <v>288</v>
      </c>
      <c r="D126" s="114" t="s">
        <v>112</v>
      </c>
      <c r="E126" s="115" t="s">
        <v>289</v>
      </c>
      <c r="F126" s="116" t="s">
        <v>290</v>
      </c>
      <c r="G126" s="117" t="s">
        <v>120</v>
      </c>
      <c r="H126" s="118">
        <v>1</v>
      </c>
      <c r="I126" s="119"/>
      <c r="J126" s="120">
        <f t="shared" si="10"/>
        <v>0</v>
      </c>
      <c r="K126" s="121"/>
      <c r="L126" s="27"/>
      <c r="M126" s="122" t="s">
        <v>19</v>
      </c>
      <c r="N126" s="123" t="s">
        <v>40</v>
      </c>
      <c r="P126" s="110">
        <f t="shared" si="11"/>
        <v>0</v>
      </c>
      <c r="Q126" s="110">
        <v>0</v>
      </c>
      <c r="R126" s="110">
        <f t="shared" si="12"/>
        <v>0</v>
      </c>
      <c r="S126" s="110">
        <v>0</v>
      </c>
      <c r="T126" s="111">
        <f t="shared" si="13"/>
        <v>0</v>
      </c>
      <c r="AR126" s="112" t="s">
        <v>106</v>
      </c>
      <c r="AT126" s="112" t="s">
        <v>112</v>
      </c>
      <c r="AU126" s="112" t="s">
        <v>69</v>
      </c>
      <c r="AY126" s="12" t="s">
        <v>105</v>
      </c>
      <c r="BE126" s="113">
        <f t="shared" si="14"/>
        <v>0</v>
      </c>
      <c r="BF126" s="113">
        <f t="shared" si="15"/>
        <v>0</v>
      </c>
      <c r="BG126" s="113">
        <f t="shared" si="16"/>
        <v>0</v>
      </c>
      <c r="BH126" s="113">
        <f t="shared" si="17"/>
        <v>0</v>
      </c>
      <c r="BI126" s="113">
        <f t="shared" si="18"/>
        <v>0</v>
      </c>
      <c r="BJ126" s="12" t="s">
        <v>77</v>
      </c>
      <c r="BK126" s="113">
        <f t="shared" si="19"/>
        <v>0</v>
      </c>
      <c r="BL126" s="12" t="s">
        <v>106</v>
      </c>
      <c r="BM126" s="112" t="s">
        <v>291</v>
      </c>
    </row>
    <row r="127" spans="2:65" s="1" customFormat="1" ht="24.15" customHeight="1">
      <c r="B127" s="27"/>
      <c r="C127" s="99" t="s">
        <v>292</v>
      </c>
      <c r="D127" s="99" t="s">
        <v>100</v>
      </c>
      <c r="E127" s="100" t="s">
        <v>293</v>
      </c>
      <c r="F127" s="101" t="s">
        <v>294</v>
      </c>
      <c r="G127" s="102" t="s">
        <v>115</v>
      </c>
      <c r="H127" s="103">
        <v>1</v>
      </c>
      <c r="I127" s="104"/>
      <c r="J127" s="105">
        <f t="shared" si="10"/>
        <v>0</v>
      </c>
      <c r="K127" s="106"/>
      <c r="L127" s="107"/>
      <c r="M127" s="108" t="s">
        <v>19</v>
      </c>
      <c r="N127" s="109" t="s">
        <v>40</v>
      </c>
      <c r="P127" s="110">
        <f t="shared" si="11"/>
        <v>0</v>
      </c>
      <c r="Q127" s="110">
        <v>0</v>
      </c>
      <c r="R127" s="110">
        <f t="shared" si="12"/>
        <v>0</v>
      </c>
      <c r="S127" s="110">
        <v>0</v>
      </c>
      <c r="T127" s="111">
        <f t="shared" si="13"/>
        <v>0</v>
      </c>
      <c r="AR127" s="112" t="s">
        <v>104</v>
      </c>
      <c r="AT127" s="112" t="s">
        <v>100</v>
      </c>
      <c r="AU127" s="112" t="s">
        <v>69</v>
      </c>
      <c r="AY127" s="12" t="s">
        <v>105</v>
      </c>
      <c r="BE127" s="113">
        <f t="shared" si="14"/>
        <v>0</v>
      </c>
      <c r="BF127" s="113">
        <f t="shared" si="15"/>
        <v>0</v>
      </c>
      <c r="BG127" s="113">
        <f t="shared" si="16"/>
        <v>0</v>
      </c>
      <c r="BH127" s="113">
        <f t="shared" si="17"/>
        <v>0</v>
      </c>
      <c r="BI127" s="113">
        <f t="shared" si="18"/>
        <v>0</v>
      </c>
      <c r="BJ127" s="12" t="s">
        <v>77</v>
      </c>
      <c r="BK127" s="113">
        <f t="shared" si="19"/>
        <v>0</v>
      </c>
      <c r="BL127" s="12" t="s">
        <v>106</v>
      </c>
      <c r="BM127" s="112" t="s">
        <v>295</v>
      </c>
    </row>
    <row r="128" spans="2:65" s="1" customFormat="1" ht="16.5" customHeight="1">
      <c r="B128" s="27"/>
      <c r="C128" s="114" t="s">
        <v>296</v>
      </c>
      <c r="D128" s="114" t="s">
        <v>112</v>
      </c>
      <c r="E128" s="115" t="s">
        <v>297</v>
      </c>
      <c r="F128" s="116" t="s">
        <v>298</v>
      </c>
      <c r="G128" s="117" t="s">
        <v>115</v>
      </c>
      <c r="H128" s="118">
        <v>1</v>
      </c>
      <c r="I128" s="119"/>
      <c r="J128" s="120">
        <f t="shared" si="10"/>
        <v>0</v>
      </c>
      <c r="K128" s="121"/>
      <c r="L128" s="27"/>
      <c r="M128" s="122" t="s">
        <v>19</v>
      </c>
      <c r="N128" s="123" t="s">
        <v>40</v>
      </c>
      <c r="P128" s="110">
        <f t="shared" si="11"/>
        <v>0</v>
      </c>
      <c r="Q128" s="110">
        <v>0</v>
      </c>
      <c r="R128" s="110">
        <f t="shared" si="12"/>
        <v>0</v>
      </c>
      <c r="S128" s="110">
        <v>0</v>
      </c>
      <c r="T128" s="111">
        <f t="shared" si="13"/>
        <v>0</v>
      </c>
      <c r="AR128" s="112" t="s">
        <v>106</v>
      </c>
      <c r="AT128" s="112" t="s">
        <v>112</v>
      </c>
      <c r="AU128" s="112" t="s">
        <v>69</v>
      </c>
      <c r="AY128" s="12" t="s">
        <v>105</v>
      </c>
      <c r="BE128" s="113">
        <f t="shared" si="14"/>
        <v>0</v>
      </c>
      <c r="BF128" s="113">
        <f t="shared" si="15"/>
        <v>0</v>
      </c>
      <c r="BG128" s="113">
        <f t="shared" si="16"/>
        <v>0</v>
      </c>
      <c r="BH128" s="113">
        <f t="shared" si="17"/>
        <v>0</v>
      </c>
      <c r="BI128" s="113">
        <f t="shared" si="18"/>
        <v>0</v>
      </c>
      <c r="BJ128" s="12" t="s">
        <v>77</v>
      </c>
      <c r="BK128" s="113">
        <f t="shared" si="19"/>
        <v>0</v>
      </c>
      <c r="BL128" s="12" t="s">
        <v>106</v>
      </c>
      <c r="BM128" s="112" t="s">
        <v>299</v>
      </c>
    </row>
    <row r="129" spans="2:65" s="1" customFormat="1" ht="45" customHeight="1">
      <c r="B129" s="27"/>
      <c r="C129" s="114" t="s">
        <v>300</v>
      </c>
      <c r="D129" s="114" t="s">
        <v>112</v>
      </c>
      <c r="E129" s="115" t="s">
        <v>301</v>
      </c>
      <c r="F129" s="116" t="s">
        <v>302</v>
      </c>
      <c r="G129" s="117" t="s">
        <v>115</v>
      </c>
      <c r="H129" s="118">
        <v>1</v>
      </c>
      <c r="I129" s="119"/>
      <c r="J129" s="120">
        <f t="shared" si="10"/>
        <v>0</v>
      </c>
      <c r="K129" s="121"/>
      <c r="L129" s="27"/>
      <c r="M129" s="122" t="s">
        <v>19</v>
      </c>
      <c r="N129" s="123" t="s">
        <v>40</v>
      </c>
      <c r="P129" s="110">
        <f t="shared" si="11"/>
        <v>0</v>
      </c>
      <c r="Q129" s="110">
        <v>0</v>
      </c>
      <c r="R129" s="110">
        <f t="shared" si="12"/>
        <v>0</v>
      </c>
      <c r="S129" s="110">
        <v>0</v>
      </c>
      <c r="T129" s="111">
        <f t="shared" si="13"/>
        <v>0</v>
      </c>
      <c r="AR129" s="112" t="s">
        <v>106</v>
      </c>
      <c r="AT129" s="112" t="s">
        <v>112</v>
      </c>
      <c r="AU129" s="112" t="s">
        <v>69</v>
      </c>
      <c r="AY129" s="12" t="s">
        <v>105</v>
      </c>
      <c r="BE129" s="113">
        <f t="shared" si="14"/>
        <v>0</v>
      </c>
      <c r="BF129" s="113">
        <f t="shared" si="15"/>
        <v>0</v>
      </c>
      <c r="BG129" s="113">
        <f t="shared" si="16"/>
        <v>0</v>
      </c>
      <c r="BH129" s="113">
        <f t="shared" si="17"/>
        <v>0</v>
      </c>
      <c r="BI129" s="113">
        <f t="shared" si="18"/>
        <v>0</v>
      </c>
      <c r="BJ129" s="12" t="s">
        <v>77</v>
      </c>
      <c r="BK129" s="113">
        <f t="shared" si="19"/>
        <v>0</v>
      </c>
      <c r="BL129" s="12" t="s">
        <v>106</v>
      </c>
      <c r="BM129" s="112" t="s">
        <v>303</v>
      </c>
    </row>
    <row r="130" spans="2:65" s="1" customFormat="1" ht="16.5" customHeight="1">
      <c r="B130" s="27"/>
      <c r="C130" s="99" t="s">
        <v>304</v>
      </c>
      <c r="D130" s="99" t="s">
        <v>100</v>
      </c>
      <c r="E130" s="100" t="s">
        <v>305</v>
      </c>
      <c r="F130" s="101" t="s">
        <v>306</v>
      </c>
      <c r="G130" s="102" t="s">
        <v>115</v>
      </c>
      <c r="H130" s="103">
        <v>1</v>
      </c>
      <c r="I130" s="104"/>
      <c r="J130" s="105">
        <f t="shared" si="10"/>
        <v>0</v>
      </c>
      <c r="K130" s="106"/>
      <c r="L130" s="107"/>
      <c r="M130" s="108" t="s">
        <v>19</v>
      </c>
      <c r="N130" s="109" t="s">
        <v>40</v>
      </c>
      <c r="P130" s="110">
        <f t="shared" si="11"/>
        <v>0</v>
      </c>
      <c r="Q130" s="110">
        <v>0</v>
      </c>
      <c r="R130" s="110">
        <f t="shared" si="12"/>
        <v>0</v>
      </c>
      <c r="S130" s="110">
        <v>0</v>
      </c>
      <c r="T130" s="111">
        <f t="shared" si="13"/>
        <v>0</v>
      </c>
      <c r="AR130" s="112" t="s">
        <v>104</v>
      </c>
      <c r="AT130" s="112" t="s">
        <v>100</v>
      </c>
      <c r="AU130" s="112" t="s">
        <v>69</v>
      </c>
      <c r="AY130" s="12" t="s">
        <v>105</v>
      </c>
      <c r="BE130" s="113">
        <f t="shared" si="14"/>
        <v>0</v>
      </c>
      <c r="BF130" s="113">
        <f t="shared" si="15"/>
        <v>0</v>
      </c>
      <c r="BG130" s="113">
        <f t="shared" si="16"/>
        <v>0</v>
      </c>
      <c r="BH130" s="113">
        <f t="shared" si="17"/>
        <v>0</v>
      </c>
      <c r="BI130" s="113">
        <f t="shared" si="18"/>
        <v>0</v>
      </c>
      <c r="BJ130" s="12" t="s">
        <v>77</v>
      </c>
      <c r="BK130" s="113">
        <f t="shared" si="19"/>
        <v>0</v>
      </c>
      <c r="BL130" s="12" t="s">
        <v>106</v>
      </c>
      <c r="BM130" s="112" t="s">
        <v>307</v>
      </c>
    </row>
    <row r="131" spans="2:65" s="1" customFormat="1" ht="16.5" customHeight="1">
      <c r="B131" s="27"/>
      <c r="C131" s="99" t="s">
        <v>308</v>
      </c>
      <c r="D131" s="99" t="s">
        <v>100</v>
      </c>
      <c r="E131" s="100" t="s">
        <v>309</v>
      </c>
      <c r="F131" s="101" t="s">
        <v>310</v>
      </c>
      <c r="G131" s="102" t="s">
        <v>115</v>
      </c>
      <c r="H131" s="103">
        <v>1</v>
      </c>
      <c r="I131" s="104"/>
      <c r="J131" s="105">
        <f t="shared" si="10"/>
        <v>0</v>
      </c>
      <c r="K131" s="106"/>
      <c r="L131" s="107"/>
      <c r="M131" s="108" t="s">
        <v>19</v>
      </c>
      <c r="N131" s="109" t="s">
        <v>40</v>
      </c>
      <c r="P131" s="110">
        <f t="shared" si="11"/>
        <v>0</v>
      </c>
      <c r="Q131" s="110">
        <v>0</v>
      </c>
      <c r="R131" s="110">
        <f t="shared" si="12"/>
        <v>0</v>
      </c>
      <c r="S131" s="110">
        <v>0</v>
      </c>
      <c r="T131" s="111">
        <f t="shared" si="13"/>
        <v>0</v>
      </c>
      <c r="AR131" s="112" t="s">
        <v>104</v>
      </c>
      <c r="AT131" s="112" t="s">
        <v>100</v>
      </c>
      <c r="AU131" s="112" t="s">
        <v>69</v>
      </c>
      <c r="AY131" s="12" t="s">
        <v>105</v>
      </c>
      <c r="BE131" s="113">
        <f t="shared" si="14"/>
        <v>0</v>
      </c>
      <c r="BF131" s="113">
        <f t="shared" si="15"/>
        <v>0</v>
      </c>
      <c r="BG131" s="113">
        <f t="shared" si="16"/>
        <v>0</v>
      </c>
      <c r="BH131" s="113">
        <f t="shared" si="17"/>
        <v>0</v>
      </c>
      <c r="BI131" s="113">
        <f t="shared" si="18"/>
        <v>0</v>
      </c>
      <c r="BJ131" s="12" t="s">
        <v>77</v>
      </c>
      <c r="BK131" s="113">
        <f t="shared" si="19"/>
        <v>0</v>
      </c>
      <c r="BL131" s="12" t="s">
        <v>106</v>
      </c>
      <c r="BM131" s="112" t="s">
        <v>311</v>
      </c>
    </row>
    <row r="132" spans="2:65" s="1" customFormat="1" ht="16.5" customHeight="1">
      <c r="B132" s="27"/>
      <c r="C132" s="99" t="s">
        <v>312</v>
      </c>
      <c r="D132" s="99" t="s">
        <v>100</v>
      </c>
      <c r="E132" s="100" t="s">
        <v>313</v>
      </c>
      <c r="F132" s="101" t="s">
        <v>314</v>
      </c>
      <c r="G132" s="102" t="s">
        <v>115</v>
      </c>
      <c r="H132" s="103">
        <v>1</v>
      </c>
      <c r="I132" s="104"/>
      <c r="J132" s="105">
        <f t="shared" si="10"/>
        <v>0</v>
      </c>
      <c r="K132" s="106"/>
      <c r="L132" s="107"/>
      <c r="M132" s="108" t="s">
        <v>19</v>
      </c>
      <c r="N132" s="109" t="s">
        <v>40</v>
      </c>
      <c r="P132" s="110">
        <f t="shared" si="11"/>
        <v>0</v>
      </c>
      <c r="Q132" s="110">
        <v>0</v>
      </c>
      <c r="R132" s="110">
        <f t="shared" si="12"/>
        <v>0</v>
      </c>
      <c r="S132" s="110">
        <v>0</v>
      </c>
      <c r="T132" s="111">
        <f t="shared" si="13"/>
        <v>0</v>
      </c>
      <c r="AR132" s="112" t="s">
        <v>104</v>
      </c>
      <c r="AT132" s="112" t="s">
        <v>100</v>
      </c>
      <c r="AU132" s="112" t="s">
        <v>69</v>
      </c>
      <c r="AY132" s="12" t="s">
        <v>105</v>
      </c>
      <c r="BE132" s="113">
        <f t="shared" si="14"/>
        <v>0</v>
      </c>
      <c r="BF132" s="113">
        <f t="shared" si="15"/>
        <v>0</v>
      </c>
      <c r="BG132" s="113">
        <f t="shared" si="16"/>
        <v>0</v>
      </c>
      <c r="BH132" s="113">
        <f t="shared" si="17"/>
        <v>0</v>
      </c>
      <c r="BI132" s="113">
        <f t="shared" si="18"/>
        <v>0</v>
      </c>
      <c r="BJ132" s="12" t="s">
        <v>77</v>
      </c>
      <c r="BK132" s="113">
        <f t="shared" si="19"/>
        <v>0</v>
      </c>
      <c r="BL132" s="12" t="s">
        <v>106</v>
      </c>
      <c r="BM132" s="112" t="s">
        <v>315</v>
      </c>
    </row>
    <row r="133" spans="2:65" s="1" customFormat="1" ht="24.15" customHeight="1">
      <c r="B133" s="27"/>
      <c r="C133" s="99" t="s">
        <v>316</v>
      </c>
      <c r="D133" s="99" t="s">
        <v>100</v>
      </c>
      <c r="E133" s="100" t="s">
        <v>317</v>
      </c>
      <c r="F133" s="101" t="s">
        <v>318</v>
      </c>
      <c r="G133" s="102" t="s">
        <v>115</v>
      </c>
      <c r="H133" s="103">
        <v>1</v>
      </c>
      <c r="I133" s="104"/>
      <c r="J133" s="105">
        <f t="shared" si="10"/>
        <v>0</v>
      </c>
      <c r="K133" s="106"/>
      <c r="L133" s="107"/>
      <c r="M133" s="108" t="s">
        <v>19</v>
      </c>
      <c r="N133" s="109" t="s">
        <v>40</v>
      </c>
      <c r="P133" s="110">
        <f t="shared" si="11"/>
        <v>0</v>
      </c>
      <c r="Q133" s="110">
        <v>0</v>
      </c>
      <c r="R133" s="110">
        <f t="shared" si="12"/>
        <v>0</v>
      </c>
      <c r="S133" s="110">
        <v>0</v>
      </c>
      <c r="T133" s="111">
        <f t="shared" si="13"/>
        <v>0</v>
      </c>
      <c r="AR133" s="112" t="s">
        <v>104</v>
      </c>
      <c r="AT133" s="112" t="s">
        <v>100</v>
      </c>
      <c r="AU133" s="112" t="s">
        <v>69</v>
      </c>
      <c r="AY133" s="12" t="s">
        <v>105</v>
      </c>
      <c r="BE133" s="113">
        <f t="shared" si="14"/>
        <v>0</v>
      </c>
      <c r="BF133" s="113">
        <f t="shared" si="15"/>
        <v>0</v>
      </c>
      <c r="BG133" s="113">
        <f t="shared" si="16"/>
        <v>0</v>
      </c>
      <c r="BH133" s="113">
        <f t="shared" si="17"/>
        <v>0</v>
      </c>
      <c r="BI133" s="113">
        <f t="shared" si="18"/>
        <v>0</v>
      </c>
      <c r="BJ133" s="12" t="s">
        <v>77</v>
      </c>
      <c r="BK133" s="113">
        <f t="shared" si="19"/>
        <v>0</v>
      </c>
      <c r="BL133" s="12" t="s">
        <v>106</v>
      </c>
      <c r="BM133" s="112" t="s">
        <v>319</v>
      </c>
    </row>
    <row r="134" spans="2:65" s="1" customFormat="1" ht="33" customHeight="1">
      <c r="B134" s="27"/>
      <c r="C134" s="114" t="s">
        <v>320</v>
      </c>
      <c r="D134" s="114" t="s">
        <v>112</v>
      </c>
      <c r="E134" s="115" t="s">
        <v>321</v>
      </c>
      <c r="F134" s="116" t="s">
        <v>322</v>
      </c>
      <c r="G134" s="117" t="s">
        <v>103</v>
      </c>
      <c r="H134" s="118">
        <v>8</v>
      </c>
      <c r="I134" s="119"/>
      <c r="J134" s="120">
        <f t="shared" si="10"/>
        <v>0</v>
      </c>
      <c r="K134" s="121"/>
      <c r="L134" s="27"/>
      <c r="M134" s="122" t="s">
        <v>19</v>
      </c>
      <c r="N134" s="123" t="s">
        <v>40</v>
      </c>
      <c r="P134" s="110">
        <f t="shared" si="11"/>
        <v>0</v>
      </c>
      <c r="Q134" s="110">
        <v>0</v>
      </c>
      <c r="R134" s="110">
        <f t="shared" si="12"/>
        <v>0</v>
      </c>
      <c r="S134" s="110">
        <v>0</v>
      </c>
      <c r="T134" s="111">
        <f t="shared" si="13"/>
        <v>0</v>
      </c>
      <c r="AR134" s="112" t="s">
        <v>106</v>
      </c>
      <c r="AT134" s="112" t="s">
        <v>112</v>
      </c>
      <c r="AU134" s="112" t="s">
        <v>69</v>
      </c>
      <c r="AY134" s="12" t="s">
        <v>105</v>
      </c>
      <c r="BE134" s="113">
        <f t="shared" si="14"/>
        <v>0</v>
      </c>
      <c r="BF134" s="113">
        <f t="shared" si="15"/>
        <v>0</v>
      </c>
      <c r="BG134" s="113">
        <f t="shared" si="16"/>
        <v>0</v>
      </c>
      <c r="BH134" s="113">
        <f t="shared" si="17"/>
        <v>0</v>
      </c>
      <c r="BI134" s="113">
        <f t="shared" si="18"/>
        <v>0</v>
      </c>
      <c r="BJ134" s="12" t="s">
        <v>77</v>
      </c>
      <c r="BK134" s="113">
        <f t="shared" si="19"/>
        <v>0</v>
      </c>
      <c r="BL134" s="12" t="s">
        <v>106</v>
      </c>
      <c r="BM134" s="112" t="s">
        <v>323</v>
      </c>
    </row>
    <row r="135" spans="2:65" s="1" customFormat="1" ht="16.5" customHeight="1">
      <c r="B135" s="27"/>
      <c r="C135" s="99" t="s">
        <v>324</v>
      </c>
      <c r="D135" s="99" t="s">
        <v>100</v>
      </c>
      <c r="E135" s="100" t="s">
        <v>325</v>
      </c>
      <c r="F135" s="101" t="s">
        <v>326</v>
      </c>
      <c r="G135" s="102" t="s">
        <v>103</v>
      </c>
      <c r="H135" s="103">
        <v>3</v>
      </c>
      <c r="I135" s="104"/>
      <c r="J135" s="105">
        <f t="shared" si="10"/>
        <v>0</v>
      </c>
      <c r="K135" s="106"/>
      <c r="L135" s="107"/>
      <c r="M135" s="108" t="s">
        <v>19</v>
      </c>
      <c r="N135" s="109" t="s">
        <v>40</v>
      </c>
      <c r="P135" s="110">
        <f t="shared" si="11"/>
        <v>0</v>
      </c>
      <c r="Q135" s="110">
        <v>0</v>
      </c>
      <c r="R135" s="110">
        <f t="shared" si="12"/>
        <v>0</v>
      </c>
      <c r="S135" s="110">
        <v>0</v>
      </c>
      <c r="T135" s="111">
        <f t="shared" si="13"/>
        <v>0</v>
      </c>
      <c r="AR135" s="112" t="s">
        <v>104</v>
      </c>
      <c r="AT135" s="112" t="s">
        <v>100</v>
      </c>
      <c r="AU135" s="112" t="s">
        <v>69</v>
      </c>
      <c r="AY135" s="12" t="s">
        <v>105</v>
      </c>
      <c r="BE135" s="113">
        <f t="shared" si="14"/>
        <v>0</v>
      </c>
      <c r="BF135" s="113">
        <f t="shared" si="15"/>
        <v>0</v>
      </c>
      <c r="BG135" s="113">
        <f t="shared" si="16"/>
        <v>0</v>
      </c>
      <c r="BH135" s="113">
        <f t="shared" si="17"/>
        <v>0</v>
      </c>
      <c r="BI135" s="113">
        <f t="shared" si="18"/>
        <v>0</v>
      </c>
      <c r="BJ135" s="12" t="s">
        <v>77</v>
      </c>
      <c r="BK135" s="113">
        <f t="shared" si="19"/>
        <v>0</v>
      </c>
      <c r="BL135" s="12" t="s">
        <v>106</v>
      </c>
      <c r="BM135" s="112" t="s">
        <v>327</v>
      </c>
    </row>
    <row r="136" spans="2:65" s="1" customFormat="1" ht="16.5" customHeight="1">
      <c r="B136" s="27"/>
      <c r="C136" s="99" t="s">
        <v>328</v>
      </c>
      <c r="D136" s="99" t="s">
        <v>100</v>
      </c>
      <c r="E136" s="100" t="s">
        <v>329</v>
      </c>
      <c r="F136" s="101" t="s">
        <v>330</v>
      </c>
      <c r="G136" s="102" t="s">
        <v>103</v>
      </c>
      <c r="H136" s="103">
        <v>2</v>
      </c>
      <c r="I136" s="104"/>
      <c r="J136" s="105">
        <f t="shared" si="10"/>
        <v>0</v>
      </c>
      <c r="K136" s="106"/>
      <c r="L136" s="107"/>
      <c r="M136" s="108" t="s">
        <v>19</v>
      </c>
      <c r="N136" s="109" t="s">
        <v>40</v>
      </c>
      <c r="P136" s="110">
        <f t="shared" si="11"/>
        <v>0</v>
      </c>
      <c r="Q136" s="110">
        <v>0</v>
      </c>
      <c r="R136" s="110">
        <f t="shared" si="12"/>
        <v>0</v>
      </c>
      <c r="S136" s="110">
        <v>0</v>
      </c>
      <c r="T136" s="111">
        <f t="shared" si="13"/>
        <v>0</v>
      </c>
      <c r="AR136" s="112" t="s">
        <v>104</v>
      </c>
      <c r="AT136" s="112" t="s">
        <v>100</v>
      </c>
      <c r="AU136" s="112" t="s">
        <v>69</v>
      </c>
      <c r="AY136" s="12" t="s">
        <v>105</v>
      </c>
      <c r="BE136" s="113">
        <f t="shared" si="14"/>
        <v>0</v>
      </c>
      <c r="BF136" s="113">
        <f t="shared" si="15"/>
        <v>0</v>
      </c>
      <c r="BG136" s="113">
        <f t="shared" si="16"/>
        <v>0</v>
      </c>
      <c r="BH136" s="113">
        <f t="shared" si="17"/>
        <v>0</v>
      </c>
      <c r="BI136" s="113">
        <f t="shared" si="18"/>
        <v>0</v>
      </c>
      <c r="BJ136" s="12" t="s">
        <v>77</v>
      </c>
      <c r="BK136" s="113">
        <f t="shared" si="19"/>
        <v>0</v>
      </c>
      <c r="BL136" s="12" t="s">
        <v>106</v>
      </c>
      <c r="BM136" s="112" t="s">
        <v>331</v>
      </c>
    </row>
    <row r="137" spans="2:65" s="1" customFormat="1" ht="16.5" customHeight="1">
      <c r="B137" s="27"/>
      <c r="C137" s="99" t="s">
        <v>332</v>
      </c>
      <c r="D137" s="99" t="s">
        <v>100</v>
      </c>
      <c r="E137" s="100" t="s">
        <v>333</v>
      </c>
      <c r="F137" s="101" t="s">
        <v>334</v>
      </c>
      <c r="G137" s="102" t="s">
        <v>103</v>
      </c>
      <c r="H137" s="103">
        <v>2</v>
      </c>
      <c r="I137" s="104"/>
      <c r="J137" s="105">
        <f t="shared" si="10"/>
        <v>0</v>
      </c>
      <c r="K137" s="106"/>
      <c r="L137" s="107"/>
      <c r="M137" s="108" t="s">
        <v>19</v>
      </c>
      <c r="N137" s="109" t="s">
        <v>40</v>
      </c>
      <c r="P137" s="110">
        <f t="shared" si="11"/>
        <v>0</v>
      </c>
      <c r="Q137" s="110">
        <v>0</v>
      </c>
      <c r="R137" s="110">
        <f t="shared" si="12"/>
        <v>0</v>
      </c>
      <c r="S137" s="110">
        <v>0</v>
      </c>
      <c r="T137" s="111">
        <f t="shared" si="13"/>
        <v>0</v>
      </c>
      <c r="AR137" s="112" t="s">
        <v>104</v>
      </c>
      <c r="AT137" s="112" t="s">
        <v>100</v>
      </c>
      <c r="AU137" s="112" t="s">
        <v>69</v>
      </c>
      <c r="AY137" s="12" t="s">
        <v>105</v>
      </c>
      <c r="BE137" s="113">
        <f t="shared" si="14"/>
        <v>0</v>
      </c>
      <c r="BF137" s="113">
        <f t="shared" si="15"/>
        <v>0</v>
      </c>
      <c r="BG137" s="113">
        <f t="shared" si="16"/>
        <v>0</v>
      </c>
      <c r="BH137" s="113">
        <f t="shared" si="17"/>
        <v>0</v>
      </c>
      <c r="BI137" s="113">
        <f t="shared" si="18"/>
        <v>0</v>
      </c>
      <c r="BJ137" s="12" t="s">
        <v>77</v>
      </c>
      <c r="BK137" s="113">
        <f t="shared" si="19"/>
        <v>0</v>
      </c>
      <c r="BL137" s="12" t="s">
        <v>106</v>
      </c>
      <c r="BM137" s="112" t="s">
        <v>335</v>
      </c>
    </row>
    <row r="138" spans="2:65" s="1" customFormat="1" ht="16.5" customHeight="1">
      <c r="B138" s="27"/>
      <c r="C138" s="114" t="s">
        <v>336</v>
      </c>
      <c r="D138" s="114" t="s">
        <v>112</v>
      </c>
      <c r="E138" s="115" t="s">
        <v>337</v>
      </c>
      <c r="F138" s="116" t="s">
        <v>338</v>
      </c>
      <c r="G138" s="117" t="s">
        <v>286</v>
      </c>
      <c r="H138" s="118">
        <v>1</v>
      </c>
      <c r="I138" s="119"/>
      <c r="J138" s="120">
        <f t="shared" si="10"/>
        <v>0</v>
      </c>
      <c r="K138" s="121"/>
      <c r="L138" s="27"/>
      <c r="M138" s="122" t="s">
        <v>19</v>
      </c>
      <c r="N138" s="123" t="s">
        <v>40</v>
      </c>
      <c r="P138" s="110">
        <f t="shared" si="11"/>
        <v>0</v>
      </c>
      <c r="Q138" s="110">
        <v>0</v>
      </c>
      <c r="R138" s="110">
        <f t="shared" si="12"/>
        <v>0</v>
      </c>
      <c r="S138" s="110">
        <v>0</v>
      </c>
      <c r="T138" s="111">
        <f t="shared" si="13"/>
        <v>0</v>
      </c>
      <c r="AR138" s="112" t="s">
        <v>106</v>
      </c>
      <c r="AT138" s="112" t="s">
        <v>112</v>
      </c>
      <c r="AU138" s="112" t="s">
        <v>69</v>
      </c>
      <c r="AY138" s="12" t="s">
        <v>105</v>
      </c>
      <c r="BE138" s="113">
        <f t="shared" si="14"/>
        <v>0</v>
      </c>
      <c r="BF138" s="113">
        <f t="shared" si="15"/>
        <v>0</v>
      </c>
      <c r="BG138" s="113">
        <f t="shared" si="16"/>
        <v>0</v>
      </c>
      <c r="BH138" s="113">
        <f t="shared" si="17"/>
        <v>0</v>
      </c>
      <c r="BI138" s="113">
        <f t="shared" si="18"/>
        <v>0</v>
      </c>
      <c r="BJ138" s="12" t="s">
        <v>77</v>
      </c>
      <c r="BK138" s="113">
        <f t="shared" si="19"/>
        <v>0</v>
      </c>
      <c r="BL138" s="12" t="s">
        <v>106</v>
      </c>
      <c r="BM138" s="112" t="s">
        <v>339</v>
      </c>
    </row>
    <row r="139" spans="2:65" s="1" customFormat="1" ht="16.5" customHeight="1">
      <c r="B139" s="27"/>
      <c r="C139" s="114" t="s">
        <v>340</v>
      </c>
      <c r="D139" s="114" t="s">
        <v>112</v>
      </c>
      <c r="E139" s="115" t="s">
        <v>341</v>
      </c>
      <c r="F139" s="116" t="s">
        <v>342</v>
      </c>
      <c r="G139" s="117" t="s">
        <v>286</v>
      </c>
      <c r="H139" s="118">
        <v>1</v>
      </c>
      <c r="I139" s="119"/>
      <c r="J139" s="120">
        <f t="shared" si="10"/>
        <v>0</v>
      </c>
      <c r="K139" s="121"/>
      <c r="L139" s="27"/>
      <c r="M139" s="122" t="s">
        <v>19</v>
      </c>
      <c r="N139" s="123" t="s">
        <v>40</v>
      </c>
      <c r="P139" s="110">
        <f t="shared" si="11"/>
        <v>0</v>
      </c>
      <c r="Q139" s="110">
        <v>0</v>
      </c>
      <c r="R139" s="110">
        <f t="shared" si="12"/>
        <v>0</v>
      </c>
      <c r="S139" s="110">
        <v>0</v>
      </c>
      <c r="T139" s="111">
        <f t="shared" si="13"/>
        <v>0</v>
      </c>
      <c r="AR139" s="112" t="s">
        <v>106</v>
      </c>
      <c r="AT139" s="112" t="s">
        <v>112</v>
      </c>
      <c r="AU139" s="112" t="s">
        <v>69</v>
      </c>
      <c r="AY139" s="12" t="s">
        <v>105</v>
      </c>
      <c r="BE139" s="113">
        <f t="shared" si="14"/>
        <v>0</v>
      </c>
      <c r="BF139" s="113">
        <f t="shared" si="15"/>
        <v>0</v>
      </c>
      <c r="BG139" s="113">
        <f t="shared" si="16"/>
        <v>0</v>
      </c>
      <c r="BH139" s="113">
        <f t="shared" si="17"/>
        <v>0</v>
      </c>
      <c r="BI139" s="113">
        <f t="shared" si="18"/>
        <v>0</v>
      </c>
      <c r="BJ139" s="12" t="s">
        <v>77</v>
      </c>
      <c r="BK139" s="113">
        <f t="shared" si="19"/>
        <v>0</v>
      </c>
      <c r="BL139" s="12" t="s">
        <v>106</v>
      </c>
      <c r="BM139" s="112" t="s">
        <v>343</v>
      </c>
    </row>
    <row r="140" spans="2:65" s="1" customFormat="1" ht="16.5" customHeight="1">
      <c r="B140" s="27"/>
      <c r="C140" s="114" t="s">
        <v>344</v>
      </c>
      <c r="D140" s="114" t="s">
        <v>112</v>
      </c>
      <c r="E140" s="115" t="s">
        <v>345</v>
      </c>
      <c r="F140" s="116" t="s">
        <v>346</v>
      </c>
      <c r="G140" s="117" t="s">
        <v>286</v>
      </c>
      <c r="H140" s="118">
        <v>1</v>
      </c>
      <c r="I140" s="119"/>
      <c r="J140" s="120">
        <f t="shared" si="10"/>
        <v>0</v>
      </c>
      <c r="K140" s="121"/>
      <c r="L140" s="27"/>
      <c r="M140" s="122" t="s">
        <v>19</v>
      </c>
      <c r="N140" s="123" t="s">
        <v>40</v>
      </c>
      <c r="P140" s="110">
        <f t="shared" si="11"/>
        <v>0</v>
      </c>
      <c r="Q140" s="110">
        <v>0</v>
      </c>
      <c r="R140" s="110">
        <f t="shared" si="12"/>
        <v>0</v>
      </c>
      <c r="S140" s="110">
        <v>0</v>
      </c>
      <c r="T140" s="111">
        <f t="shared" si="13"/>
        <v>0</v>
      </c>
      <c r="AR140" s="112" t="s">
        <v>106</v>
      </c>
      <c r="AT140" s="112" t="s">
        <v>112</v>
      </c>
      <c r="AU140" s="112" t="s">
        <v>69</v>
      </c>
      <c r="AY140" s="12" t="s">
        <v>105</v>
      </c>
      <c r="BE140" s="113">
        <f t="shared" si="14"/>
        <v>0</v>
      </c>
      <c r="BF140" s="113">
        <f t="shared" si="15"/>
        <v>0</v>
      </c>
      <c r="BG140" s="113">
        <f t="shared" si="16"/>
        <v>0</v>
      </c>
      <c r="BH140" s="113">
        <f t="shared" si="17"/>
        <v>0</v>
      </c>
      <c r="BI140" s="113">
        <f t="shared" si="18"/>
        <v>0</v>
      </c>
      <c r="BJ140" s="12" t="s">
        <v>77</v>
      </c>
      <c r="BK140" s="113">
        <f t="shared" si="19"/>
        <v>0</v>
      </c>
      <c r="BL140" s="12" t="s">
        <v>106</v>
      </c>
      <c r="BM140" s="112" t="s">
        <v>347</v>
      </c>
    </row>
    <row r="141" spans="2:65" s="1" customFormat="1" ht="16.5" customHeight="1">
      <c r="B141" s="27"/>
      <c r="C141" s="114" t="s">
        <v>348</v>
      </c>
      <c r="D141" s="114" t="s">
        <v>112</v>
      </c>
      <c r="E141" s="115" t="s">
        <v>349</v>
      </c>
      <c r="F141" s="116" t="s">
        <v>350</v>
      </c>
      <c r="G141" s="117" t="s">
        <v>286</v>
      </c>
      <c r="H141" s="118">
        <v>1</v>
      </c>
      <c r="I141" s="119"/>
      <c r="J141" s="120">
        <f t="shared" si="10"/>
        <v>0</v>
      </c>
      <c r="K141" s="121"/>
      <c r="L141" s="27"/>
      <c r="M141" s="122" t="s">
        <v>19</v>
      </c>
      <c r="N141" s="123" t="s">
        <v>40</v>
      </c>
      <c r="P141" s="110">
        <f t="shared" si="11"/>
        <v>0</v>
      </c>
      <c r="Q141" s="110">
        <v>0</v>
      </c>
      <c r="R141" s="110">
        <f t="shared" si="12"/>
        <v>0</v>
      </c>
      <c r="S141" s="110">
        <v>0</v>
      </c>
      <c r="T141" s="111">
        <f t="shared" si="13"/>
        <v>0</v>
      </c>
      <c r="AR141" s="112" t="s">
        <v>106</v>
      </c>
      <c r="AT141" s="112" t="s">
        <v>112</v>
      </c>
      <c r="AU141" s="112" t="s">
        <v>69</v>
      </c>
      <c r="AY141" s="12" t="s">
        <v>105</v>
      </c>
      <c r="BE141" s="113">
        <f t="shared" si="14"/>
        <v>0</v>
      </c>
      <c r="BF141" s="113">
        <f t="shared" si="15"/>
        <v>0</v>
      </c>
      <c r="BG141" s="113">
        <f t="shared" si="16"/>
        <v>0</v>
      </c>
      <c r="BH141" s="113">
        <f t="shared" si="17"/>
        <v>0</v>
      </c>
      <c r="BI141" s="113">
        <f t="shared" si="18"/>
        <v>0</v>
      </c>
      <c r="BJ141" s="12" t="s">
        <v>77</v>
      </c>
      <c r="BK141" s="113">
        <f t="shared" si="19"/>
        <v>0</v>
      </c>
      <c r="BL141" s="12" t="s">
        <v>106</v>
      </c>
      <c r="BM141" s="112" t="s">
        <v>351</v>
      </c>
    </row>
    <row r="142" spans="2:65" s="1" customFormat="1" ht="16.5" customHeight="1">
      <c r="B142" s="27"/>
      <c r="C142" s="114" t="s">
        <v>352</v>
      </c>
      <c r="D142" s="114" t="s">
        <v>112</v>
      </c>
      <c r="E142" s="115" t="s">
        <v>353</v>
      </c>
      <c r="F142" s="116" t="s">
        <v>354</v>
      </c>
      <c r="G142" s="117" t="s">
        <v>286</v>
      </c>
      <c r="H142" s="118">
        <v>1</v>
      </c>
      <c r="I142" s="119"/>
      <c r="J142" s="120">
        <f t="shared" si="10"/>
        <v>0</v>
      </c>
      <c r="K142" s="121"/>
      <c r="L142" s="27"/>
      <c r="M142" s="122" t="s">
        <v>19</v>
      </c>
      <c r="N142" s="123" t="s">
        <v>40</v>
      </c>
      <c r="P142" s="110">
        <f t="shared" si="11"/>
        <v>0</v>
      </c>
      <c r="Q142" s="110">
        <v>0</v>
      </c>
      <c r="R142" s="110">
        <f t="shared" si="12"/>
        <v>0</v>
      </c>
      <c r="S142" s="110">
        <v>0</v>
      </c>
      <c r="T142" s="111">
        <f t="shared" si="13"/>
        <v>0</v>
      </c>
      <c r="AR142" s="112" t="s">
        <v>106</v>
      </c>
      <c r="AT142" s="112" t="s">
        <v>112</v>
      </c>
      <c r="AU142" s="112" t="s">
        <v>69</v>
      </c>
      <c r="AY142" s="12" t="s">
        <v>105</v>
      </c>
      <c r="BE142" s="113">
        <f t="shared" si="14"/>
        <v>0</v>
      </c>
      <c r="BF142" s="113">
        <f t="shared" si="15"/>
        <v>0</v>
      </c>
      <c r="BG142" s="113">
        <f t="shared" si="16"/>
        <v>0</v>
      </c>
      <c r="BH142" s="113">
        <f t="shared" si="17"/>
        <v>0</v>
      </c>
      <c r="BI142" s="113">
        <f t="shared" si="18"/>
        <v>0</v>
      </c>
      <c r="BJ142" s="12" t="s">
        <v>77</v>
      </c>
      <c r="BK142" s="113">
        <f t="shared" si="19"/>
        <v>0</v>
      </c>
      <c r="BL142" s="12" t="s">
        <v>106</v>
      </c>
      <c r="BM142" s="112" t="s">
        <v>355</v>
      </c>
    </row>
    <row r="143" spans="2:65" s="1" customFormat="1" ht="16.5" customHeight="1">
      <c r="B143" s="27"/>
      <c r="C143" s="114" t="s">
        <v>356</v>
      </c>
      <c r="D143" s="114" t="s">
        <v>112</v>
      </c>
      <c r="E143" s="115" t="s">
        <v>357</v>
      </c>
      <c r="F143" s="116" t="s">
        <v>358</v>
      </c>
      <c r="G143" s="117" t="s">
        <v>120</v>
      </c>
      <c r="H143" s="118">
        <v>1</v>
      </c>
      <c r="I143" s="119"/>
      <c r="J143" s="120">
        <f t="shared" si="10"/>
        <v>0</v>
      </c>
      <c r="K143" s="121"/>
      <c r="L143" s="27"/>
      <c r="M143" s="122" t="s">
        <v>19</v>
      </c>
      <c r="N143" s="123" t="s">
        <v>40</v>
      </c>
      <c r="P143" s="110">
        <f t="shared" si="11"/>
        <v>0</v>
      </c>
      <c r="Q143" s="110">
        <v>0</v>
      </c>
      <c r="R143" s="110">
        <f t="shared" si="12"/>
        <v>0</v>
      </c>
      <c r="S143" s="110">
        <v>0</v>
      </c>
      <c r="T143" s="111">
        <f t="shared" si="13"/>
        <v>0</v>
      </c>
      <c r="AR143" s="112" t="s">
        <v>106</v>
      </c>
      <c r="AT143" s="112" t="s">
        <v>112</v>
      </c>
      <c r="AU143" s="112" t="s">
        <v>69</v>
      </c>
      <c r="AY143" s="12" t="s">
        <v>105</v>
      </c>
      <c r="BE143" s="113">
        <f t="shared" si="14"/>
        <v>0</v>
      </c>
      <c r="BF143" s="113">
        <f t="shared" si="15"/>
        <v>0</v>
      </c>
      <c r="BG143" s="113">
        <f t="shared" si="16"/>
        <v>0</v>
      </c>
      <c r="BH143" s="113">
        <f t="shared" si="17"/>
        <v>0</v>
      </c>
      <c r="BI143" s="113">
        <f t="shared" si="18"/>
        <v>0</v>
      </c>
      <c r="BJ143" s="12" t="s">
        <v>77</v>
      </c>
      <c r="BK143" s="113">
        <f t="shared" si="19"/>
        <v>0</v>
      </c>
      <c r="BL143" s="12" t="s">
        <v>106</v>
      </c>
      <c r="BM143" s="112" t="s">
        <v>359</v>
      </c>
    </row>
    <row r="144" spans="2:65" s="1" customFormat="1" ht="16.5" customHeight="1">
      <c r="B144" s="27"/>
      <c r="C144" s="114" t="s">
        <v>360</v>
      </c>
      <c r="D144" s="114" t="s">
        <v>112</v>
      </c>
      <c r="E144" s="115" t="s">
        <v>361</v>
      </c>
      <c r="F144" s="116" t="s">
        <v>362</v>
      </c>
      <c r="G144" s="117" t="s">
        <v>286</v>
      </c>
      <c r="H144" s="118">
        <v>1</v>
      </c>
      <c r="I144" s="119"/>
      <c r="J144" s="120">
        <f t="shared" si="10"/>
        <v>0</v>
      </c>
      <c r="K144" s="121"/>
      <c r="L144" s="27"/>
      <c r="M144" s="122" t="s">
        <v>19</v>
      </c>
      <c r="N144" s="123" t="s">
        <v>40</v>
      </c>
      <c r="P144" s="110">
        <f t="shared" si="11"/>
        <v>0</v>
      </c>
      <c r="Q144" s="110">
        <v>0</v>
      </c>
      <c r="R144" s="110">
        <f t="shared" si="12"/>
        <v>0</v>
      </c>
      <c r="S144" s="110">
        <v>0</v>
      </c>
      <c r="T144" s="111">
        <f t="shared" si="13"/>
        <v>0</v>
      </c>
      <c r="AR144" s="112" t="s">
        <v>106</v>
      </c>
      <c r="AT144" s="112" t="s">
        <v>112</v>
      </c>
      <c r="AU144" s="112" t="s">
        <v>69</v>
      </c>
      <c r="AY144" s="12" t="s">
        <v>105</v>
      </c>
      <c r="BE144" s="113">
        <f t="shared" si="14"/>
        <v>0</v>
      </c>
      <c r="BF144" s="113">
        <f t="shared" si="15"/>
        <v>0</v>
      </c>
      <c r="BG144" s="113">
        <f t="shared" si="16"/>
        <v>0</v>
      </c>
      <c r="BH144" s="113">
        <f t="shared" si="17"/>
        <v>0</v>
      </c>
      <c r="BI144" s="113">
        <f t="shared" si="18"/>
        <v>0</v>
      </c>
      <c r="BJ144" s="12" t="s">
        <v>77</v>
      </c>
      <c r="BK144" s="113">
        <f t="shared" si="19"/>
        <v>0</v>
      </c>
      <c r="BL144" s="12" t="s">
        <v>106</v>
      </c>
      <c r="BM144" s="112" t="s">
        <v>363</v>
      </c>
    </row>
    <row r="145" spans="2:65" s="1" customFormat="1" ht="16.5" customHeight="1">
      <c r="B145" s="27"/>
      <c r="C145" s="114" t="s">
        <v>364</v>
      </c>
      <c r="D145" s="114" t="s">
        <v>112</v>
      </c>
      <c r="E145" s="115" t="s">
        <v>365</v>
      </c>
      <c r="F145" s="116" t="s">
        <v>366</v>
      </c>
      <c r="G145" s="117" t="s">
        <v>286</v>
      </c>
      <c r="H145" s="118">
        <v>1</v>
      </c>
      <c r="I145" s="119"/>
      <c r="J145" s="120">
        <f t="shared" si="10"/>
        <v>0</v>
      </c>
      <c r="K145" s="121"/>
      <c r="L145" s="27"/>
      <c r="M145" s="122" t="s">
        <v>19</v>
      </c>
      <c r="N145" s="123" t="s">
        <v>40</v>
      </c>
      <c r="P145" s="110">
        <f t="shared" si="11"/>
        <v>0</v>
      </c>
      <c r="Q145" s="110">
        <v>0</v>
      </c>
      <c r="R145" s="110">
        <f t="shared" si="12"/>
        <v>0</v>
      </c>
      <c r="S145" s="110">
        <v>0</v>
      </c>
      <c r="T145" s="111">
        <f t="shared" si="13"/>
        <v>0</v>
      </c>
      <c r="AR145" s="112" t="s">
        <v>106</v>
      </c>
      <c r="AT145" s="112" t="s">
        <v>112</v>
      </c>
      <c r="AU145" s="112" t="s">
        <v>69</v>
      </c>
      <c r="AY145" s="12" t="s">
        <v>105</v>
      </c>
      <c r="BE145" s="113">
        <f t="shared" si="14"/>
        <v>0</v>
      </c>
      <c r="BF145" s="113">
        <f t="shared" si="15"/>
        <v>0</v>
      </c>
      <c r="BG145" s="113">
        <f t="shared" si="16"/>
        <v>0</v>
      </c>
      <c r="BH145" s="113">
        <f t="shared" si="17"/>
        <v>0</v>
      </c>
      <c r="BI145" s="113">
        <f t="shared" si="18"/>
        <v>0</v>
      </c>
      <c r="BJ145" s="12" t="s">
        <v>77</v>
      </c>
      <c r="BK145" s="113">
        <f t="shared" si="19"/>
        <v>0</v>
      </c>
      <c r="BL145" s="12" t="s">
        <v>106</v>
      </c>
      <c r="BM145" s="112" t="s">
        <v>367</v>
      </c>
    </row>
    <row r="146" spans="2:65" s="1" customFormat="1" ht="16.5" customHeight="1">
      <c r="B146" s="27"/>
      <c r="C146" s="114" t="s">
        <v>368</v>
      </c>
      <c r="D146" s="114" t="s">
        <v>112</v>
      </c>
      <c r="E146" s="115" t="s">
        <v>369</v>
      </c>
      <c r="F146" s="116" t="s">
        <v>370</v>
      </c>
      <c r="G146" s="117" t="s">
        <v>251</v>
      </c>
      <c r="H146" s="118">
        <v>3</v>
      </c>
      <c r="I146" s="119"/>
      <c r="J146" s="120">
        <f t="shared" si="10"/>
        <v>0</v>
      </c>
      <c r="K146" s="121"/>
      <c r="L146" s="27"/>
      <c r="M146" s="122" t="s">
        <v>19</v>
      </c>
      <c r="N146" s="123" t="s">
        <v>40</v>
      </c>
      <c r="P146" s="110">
        <f t="shared" si="11"/>
        <v>0</v>
      </c>
      <c r="Q146" s="110">
        <v>0</v>
      </c>
      <c r="R146" s="110">
        <f t="shared" si="12"/>
        <v>0</v>
      </c>
      <c r="S146" s="110">
        <v>0</v>
      </c>
      <c r="T146" s="111">
        <f t="shared" si="13"/>
        <v>0</v>
      </c>
      <c r="AR146" s="112" t="s">
        <v>106</v>
      </c>
      <c r="AT146" s="112" t="s">
        <v>112</v>
      </c>
      <c r="AU146" s="112" t="s">
        <v>69</v>
      </c>
      <c r="AY146" s="12" t="s">
        <v>105</v>
      </c>
      <c r="BE146" s="113">
        <f t="shared" si="14"/>
        <v>0</v>
      </c>
      <c r="BF146" s="113">
        <f t="shared" si="15"/>
        <v>0</v>
      </c>
      <c r="BG146" s="113">
        <f t="shared" si="16"/>
        <v>0</v>
      </c>
      <c r="BH146" s="113">
        <f t="shared" si="17"/>
        <v>0</v>
      </c>
      <c r="BI146" s="113">
        <f t="shared" si="18"/>
        <v>0</v>
      </c>
      <c r="BJ146" s="12" t="s">
        <v>77</v>
      </c>
      <c r="BK146" s="113">
        <f t="shared" si="19"/>
        <v>0</v>
      </c>
      <c r="BL146" s="12" t="s">
        <v>106</v>
      </c>
      <c r="BM146" s="112" t="s">
        <v>371</v>
      </c>
    </row>
    <row r="147" spans="2:65" s="1" customFormat="1" ht="16.5" customHeight="1">
      <c r="B147" s="27"/>
      <c r="C147" s="114" t="s">
        <v>372</v>
      </c>
      <c r="D147" s="114" t="s">
        <v>112</v>
      </c>
      <c r="E147" s="115" t="s">
        <v>373</v>
      </c>
      <c r="F147" s="116" t="s">
        <v>374</v>
      </c>
      <c r="G147" s="117" t="s">
        <v>251</v>
      </c>
      <c r="H147" s="118">
        <v>9</v>
      </c>
      <c r="I147" s="119"/>
      <c r="J147" s="120">
        <f t="shared" si="10"/>
        <v>0</v>
      </c>
      <c r="K147" s="121"/>
      <c r="L147" s="27"/>
      <c r="M147" s="122" t="s">
        <v>19</v>
      </c>
      <c r="N147" s="123" t="s">
        <v>40</v>
      </c>
      <c r="P147" s="110">
        <f t="shared" si="11"/>
        <v>0</v>
      </c>
      <c r="Q147" s="110">
        <v>0</v>
      </c>
      <c r="R147" s="110">
        <f t="shared" si="12"/>
        <v>0</v>
      </c>
      <c r="S147" s="110">
        <v>0</v>
      </c>
      <c r="T147" s="111">
        <f t="shared" si="13"/>
        <v>0</v>
      </c>
      <c r="AR147" s="112" t="s">
        <v>106</v>
      </c>
      <c r="AT147" s="112" t="s">
        <v>112</v>
      </c>
      <c r="AU147" s="112" t="s">
        <v>69</v>
      </c>
      <c r="AY147" s="12" t="s">
        <v>105</v>
      </c>
      <c r="BE147" s="113">
        <f t="shared" si="14"/>
        <v>0</v>
      </c>
      <c r="BF147" s="113">
        <f t="shared" si="15"/>
        <v>0</v>
      </c>
      <c r="BG147" s="113">
        <f t="shared" si="16"/>
        <v>0</v>
      </c>
      <c r="BH147" s="113">
        <f t="shared" si="17"/>
        <v>0</v>
      </c>
      <c r="BI147" s="113">
        <f t="shared" si="18"/>
        <v>0</v>
      </c>
      <c r="BJ147" s="12" t="s">
        <v>77</v>
      </c>
      <c r="BK147" s="113">
        <f t="shared" si="19"/>
        <v>0</v>
      </c>
      <c r="BL147" s="12" t="s">
        <v>106</v>
      </c>
      <c r="BM147" s="112" t="s">
        <v>375</v>
      </c>
    </row>
    <row r="148" spans="2:65" s="1" customFormat="1" ht="16.5" customHeight="1">
      <c r="B148" s="27"/>
      <c r="C148" s="114" t="s">
        <v>376</v>
      </c>
      <c r="D148" s="114" t="s">
        <v>112</v>
      </c>
      <c r="E148" s="115" t="s">
        <v>377</v>
      </c>
      <c r="F148" s="116" t="s">
        <v>378</v>
      </c>
      <c r="G148" s="117" t="s">
        <v>251</v>
      </c>
      <c r="H148" s="118">
        <v>17</v>
      </c>
      <c r="I148" s="119"/>
      <c r="J148" s="120">
        <f t="shared" si="10"/>
        <v>0</v>
      </c>
      <c r="K148" s="121"/>
      <c r="L148" s="27"/>
      <c r="M148" s="122" t="s">
        <v>19</v>
      </c>
      <c r="N148" s="123" t="s">
        <v>40</v>
      </c>
      <c r="P148" s="110">
        <f t="shared" si="11"/>
        <v>0</v>
      </c>
      <c r="Q148" s="110">
        <v>0</v>
      </c>
      <c r="R148" s="110">
        <f t="shared" si="12"/>
        <v>0</v>
      </c>
      <c r="S148" s="110">
        <v>0</v>
      </c>
      <c r="T148" s="111">
        <f t="shared" si="13"/>
        <v>0</v>
      </c>
      <c r="AR148" s="112" t="s">
        <v>106</v>
      </c>
      <c r="AT148" s="112" t="s">
        <v>112</v>
      </c>
      <c r="AU148" s="112" t="s">
        <v>69</v>
      </c>
      <c r="AY148" s="12" t="s">
        <v>105</v>
      </c>
      <c r="BE148" s="113">
        <f t="shared" si="14"/>
        <v>0</v>
      </c>
      <c r="BF148" s="113">
        <f t="shared" si="15"/>
        <v>0</v>
      </c>
      <c r="BG148" s="113">
        <f t="shared" si="16"/>
        <v>0</v>
      </c>
      <c r="BH148" s="113">
        <f t="shared" si="17"/>
        <v>0</v>
      </c>
      <c r="BI148" s="113">
        <f t="shared" si="18"/>
        <v>0</v>
      </c>
      <c r="BJ148" s="12" t="s">
        <v>77</v>
      </c>
      <c r="BK148" s="113">
        <f t="shared" si="19"/>
        <v>0</v>
      </c>
      <c r="BL148" s="12" t="s">
        <v>106</v>
      </c>
      <c r="BM148" s="112" t="s">
        <v>379</v>
      </c>
    </row>
    <row r="149" spans="2:65" s="1" customFormat="1" ht="16.5" customHeight="1">
      <c r="B149" s="27"/>
      <c r="C149" s="114" t="s">
        <v>380</v>
      </c>
      <c r="D149" s="114" t="s">
        <v>112</v>
      </c>
      <c r="E149" s="115" t="s">
        <v>381</v>
      </c>
      <c r="F149" s="116" t="s">
        <v>382</v>
      </c>
      <c r="G149" s="117" t="s">
        <v>251</v>
      </c>
      <c r="H149" s="118">
        <v>96</v>
      </c>
      <c r="I149" s="119"/>
      <c r="J149" s="120">
        <f t="shared" si="10"/>
        <v>0</v>
      </c>
      <c r="K149" s="121"/>
      <c r="L149" s="27"/>
      <c r="M149" s="122" t="s">
        <v>19</v>
      </c>
      <c r="N149" s="123" t="s">
        <v>40</v>
      </c>
      <c r="P149" s="110">
        <f t="shared" si="11"/>
        <v>0</v>
      </c>
      <c r="Q149" s="110">
        <v>0</v>
      </c>
      <c r="R149" s="110">
        <f t="shared" si="12"/>
        <v>0</v>
      </c>
      <c r="S149" s="110">
        <v>0</v>
      </c>
      <c r="T149" s="111">
        <f t="shared" si="13"/>
        <v>0</v>
      </c>
      <c r="AR149" s="112" t="s">
        <v>106</v>
      </c>
      <c r="AT149" s="112" t="s">
        <v>112</v>
      </c>
      <c r="AU149" s="112" t="s">
        <v>69</v>
      </c>
      <c r="AY149" s="12" t="s">
        <v>105</v>
      </c>
      <c r="BE149" s="113">
        <f t="shared" si="14"/>
        <v>0</v>
      </c>
      <c r="BF149" s="113">
        <f t="shared" si="15"/>
        <v>0</v>
      </c>
      <c r="BG149" s="113">
        <f t="shared" si="16"/>
        <v>0</v>
      </c>
      <c r="BH149" s="113">
        <f t="shared" si="17"/>
        <v>0</v>
      </c>
      <c r="BI149" s="113">
        <f t="shared" si="18"/>
        <v>0</v>
      </c>
      <c r="BJ149" s="12" t="s">
        <v>77</v>
      </c>
      <c r="BK149" s="113">
        <f t="shared" si="19"/>
        <v>0</v>
      </c>
      <c r="BL149" s="12" t="s">
        <v>106</v>
      </c>
      <c r="BM149" s="112" t="s">
        <v>383</v>
      </c>
    </row>
    <row r="150" spans="2:65" s="1" customFormat="1" ht="16.5" customHeight="1">
      <c r="B150" s="27"/>
      <c r="C150" s="114" t="s">
        <v>384</v>
      </c>
      <c r="D150" s="114" t="s">
        <v>112</v>
      </c>
      <c r="E150" s="115" t="s">
        <v>385</v>
      </c>
      <c r="F150" s="116" t="s">
        <v>386</v>
      </c>
      <c r="G150" s="117" t="s">
        <v>251</v>
      </c>
      <c r="H150" s="118">
        <v>114</v>
      </c>
      <c r="I150" s="119"/>
      <c r="J150" s="120">
        <f t="shared" si="10"/>
        <v>0</v>
      </c>
      <c r="K150" s="121"/>
      <c r="L150" s="27"/>
      <c r="M150" s="122" t="s">
        <v>19</v>
      </c>
      <c r="N150" s="123" t="s">
        <v>40</v>
      </c>
      <c r="P150" s="110">
        <f t="shared" si="11"/>
        <v>0</v>
      </c>
      <c r="Q150" s="110">
        <v>0</v>
      </c>
      <c r="R150" s="110">
        <f t="shared" si="12"/>
        <v>0</v>
      </c>
      <c r="S150" s="110">
        <v>0</v>
      </c>
      <c r="T150" s="111">
        <f t="shared" si="13"/>
        <v>0</v>
      </c>
      <c r="AR150" s="112" t="s">
        <v>106</v>
      </c>
      <c r="AT150" s="112" t="s">
        <v>112</v>
      </c>
      <c r="AU150" s="112" t="s">
        <v>69</v>
      </c>
      <c r="AY150" s="12" t="s">
        <v>105</v>
      </c>
      <c r="BE150" s="113">
        <f t="shared" si="14"/>
        <v>0</v>
      </c>
      <c r="BF150" s="113">
        <f t="shared" si="15"/>
        <v>0</v>
      </c>
      <c r="BG150" s="113">
        <f t="shared" si="16"/>
        <v>0</v>
      </c>
      <c r="BH150" s="113">
        <f t="shared" si="17"/>
        <v>0</v>
      </c>
      <c r="BI150" s="113">
        <f t="shared" si="18"/>
        <v>0</v>
      </c>
      <c r="BJ150" s="12" t="s">
        <v>77</v>
      </c>
      <c r="BK150" s="113">
        <f t="shared" si="19"/>
        <v>0</v>
      </c>
      <c r="BL150" s="12" t="s">
        <v>106</v>
      </c>
      <c r="BM150" s="112" t="s">
        <v>387</v>
      </c>
    </row>
    <row r="151" spans="2:65" s="1" customFormat="1" ht="16.5" customHeight="1">
      <c r="B151" s="27"/>
      <c r="C151" s="114" t="s">
        <v>388</v>
      </c>
      <c r="D151" s="114" t="s">
        <v>112</v>
      </c>
      <c r="E151" s="115" t="s">
        <v>389</v>
      </c>
      <c r="F151" s="116" t="s">
        <v>390</v>
      </c>
      <c r="G151" s="117" t="s">
        <v>251</v>
      </c>
      <c r="H151" s="118">
        <v>47</v>
      </c>
      <c r="I151" s="119"/>
      <c r="J151" s="120">
        <f t="shared" si="10"/>
        <v>0</v>
      </c>
      <c r="K151" s="121"/>
      <c r="L151" s="27"/>
      <c r="M151" s="122" t="s">
        <v>19</v>
      </c>
      <c r="N151" s="123" t="s">
        <v>40</v>
      </c>
      <c r="P151" s="110">
        <f t="shared" si="11"/>
        <v>0</v>
      </c>
      <c r="Q151" s="110">
        <v>0</v>
      </c>
      <c r="R151" s="110">
        <f t="shared" si="12"/>
        <v>0</v>
      </c>
      <c r="S151" s="110">
        <v>0</v>
      </c>
      <c r="T151" s="111">
        <f t="shared" si="13"/>
        <v>0</v>
      </c>
      <c r="AR151" s="112" t="s">
        <v>106</v>
      </c>
      <c r="AT151" s="112" t="s">
        <v>112</v>
      </c>
      <c r="AU151" s="112" t="s">
        <v>69</v>
      </c>
      <c r="AY151" s="12" t="s">
        <v>105</v>
      </c>
      <c r="BE151" s="113">
        <f t="shared" si="14"/>
        <v>0</v>
      </c>
      <c r="BF151" s="113">
        <f t="shared" si="15"/>
        <v>0</v>
      </c>
      <c r="BG151" s="113">
        <f t="shared" si="16"/>
        <v>0</v>
      </c>
      <c r="BH151" s="113">
        <f t="shared" si="17"/>
        <v>0</v>
      </c>
      <c r="BI151" s="113">
        <f t="shared" si="18"/>
        <v>0</v>
      </c>
      <c r="BJ151" s="12" t="s">
        <v>77</v>
      </c>
      <c r="BK151" s="113">
        <f t="shared" si="19"/>
        <v>0</v>
      </c>
      <c r="BL151" s="12" t="s">
        <v>106</v>
      </c>
      <c r="BM151" s="112" t="s">
        <v>391</v>
      </c>
    </row>
    <row r="152" spans="2:65" s="1" customFormat="1" ht="16.5" customHeight="1">
      <c r="B152" s="27"/>
      <c r="C152" s="114" t="s">
        <v>392</v>
      </c>
      <c r="D152" s="114" t="s">
        <v>112</v>
      </c>
      <c r="E152" s="115" t="s">
        <v>393</v>
      </c>
      <c r="F152" s="116" t="s">
        <v>394</v>
      </c>
      <c r="G152" s="117" t="s">
        <v>251</v>
      </c>
      <c r="H152" s="118">
        <v>36</v>
      </c>
      <c r="I152" s="119"/>
      <c r="J152" s="120">
        <f t="shared" si="10"/>
        <v>0</v>
      </c>
      <c r="K152" s="121"/>
      <c r="L152" s="27"/>
      <c r="M152" s="122" t="s">
        <v>19</v>
      </c>
      <c r="N152" s="123" t="s">
        <v>40</v>
      </c>
      <c r="P152" s="110">
        <f t="shared" si="11"/>
        <v>0</v>
      </c>
      <c r="Q152" s="110">
        <v>0</v>
      </c>
      <c r="R152" s="110">
        <f t="shared" si="12"/>
        <v>0</v>
      </c>
      <c r="S152" s="110">
        <v>0</v>
      </c>
      <c r="T152" s="111">
        <f t="shared" si="13"/>
        <v>0</v>
      </c>
      <c r="AR152" s="112" t="s">
        <v>106</v>
      </c>
      <c r="AT152" s="112" t="s">
        <v>112</v>
      </c>
      <c r="AU152" s="112" t="s">
        <v>69</v>
      </c>
      <c r="AY152" s="12" t="s">
        <v>105</v>
      </c>
      <c r="BE152" s="113">
        <f t="shared" si="14"/>
        <v>0</v>
      </c>
      <c r="BF152" s="113">
        <f t="shared" si="15"/>
        <v>0</v>
      </c>
      <c r="BG152" s="113">
        <f t="shared" si="16"/>
        <v>0</v>
      </c>
      <c r="BH152" s="113">
        <f t="shared" si="17"/>
        <v>0</v>
      </c>
      <c r="BI152" s="113">
        <f t="shared" si="18"/>
        <v>0</v>
      </c>
      <c r="BJ152" s="12" t="s">
        <v>77</v>
      </c>
      <c r="BK152" s="113">
        <f t="shared" si="19"/>
        <v>0</v>
      </c>
      <c r="BL152" s="12" t="s">
        <v>106</v>
      </c>
      <c r="BM152" s="112" t="s">
        <v>395</v>
      </c>
    </row>
    <row r="153" spans="2:65" s="1" customFormat="1" ht="16.5" customHeight="1">
      <c r="B153" s="27"/>
      <c r="C153" s="114" t="s">
        <v>396</v>
      </c>
      <c r="D153" s="114" t="s">
        <v>112</v>
      </c>
      <c r="E153" s="115" t="s">
        <v>397</v>
      </c>
      <c r="F153" s="116" t="s">
        <v>398</v>
      </c>
      <c r="G153" s="117" t="s">
        <v>103</v>
      </c>
      <c r="H153" s="118">
        <v>1</v>
      </c>
      <c r="I153" s="119"/>
      <c r="J153" s="120">
        <f t="shared" si="10"/>
        <v>0</v>
      </c>
      <c r="K153" s="121"/>
      <c r="L153" s="27"/>
      <c r="M153" s="122" t="s">
        <v>19</v>
      </c>
      <c r="N153" s="123" t="s">
        <v>40</v>
      </c>
      <c r="P153" s="110">
        <f t="shared" si="11"/>
        <v>0</v>
      </c>
      <c r="Q153" s="110">
        <v>0</v>
      </c>
      <c r="R153" s="110">
        <f t="shared" si="12"/>
        <v>0</v>
      </c>
      <c r="S153" s="110">
        <v>0</v>
      </c>
      <c r="T153" s="111">
        <f t="shared" si="13"/>
        <v>0</v>
      </c>
      <c r="AR153" s="112" t="s">
        <v>106</v>
      </c>
      <c r="AT153" s="112" t="s">
        <v>112</v>
      </c>
      <c r="AU153" s="112" t="s">
        <v>69</v>
      </c>
      <c r="AY153" s="12" t="s">
        <v>105</v>
      </c>
      <c r="BE153" s="113">
        <f t="shared" si="14"/>
        <v>0</v>
      </c>
      <c r="BF153" s="113">
        <f t="shared" si="15"/>
        <v>0</v>
      </c>
      <c r="BG153" s="113">
        <f t="shared" si="16"/>
        <v>0</v>
      </c>
      <c r="BH153" s="113">
        <f t="shared" si="17"/>
        <v>0</v>
      </c>
      <c r="BI153" s="113">
        <f t="shared" si="18"/>
        <v>0</v>
      </c>
      <c r="BJ153" s="12" t="s">
        <v>77</v>
      </c>
      <c r="BK153" s="113">
        <f t="shared" si="19"/>
        <v>0</v>
      </c>
      <c r="BL153" s="12" t="s">
        <v>106</v>
      </c>
      <c r="BM153" s="112" t="s">
        <v>399</v>
      </c>
    </row>
    <row r="154" spans="2:65" s="1" customFormat="1" ht="16.5" customHeight="1">
      <c r="B154" s="27"/>
      <c r="C154" s="114" t="s">
        <v>400</v>
      </c>
      <c r="D154" s="114" t="s">
        <v>112</v>
      </c>
      <c r="E154" s="115" t="s">
        <v>401</v>
      </c>
      <c r="F154" s="116" t="s">
        <v>402</v>
      </c>
      <c r="G154" s="117" t="s">
        <v>251</v>
      </c>
      <c r="H154" s="118">
        <v>21</v>
      </c>
      <c r="I154" s="119"/>
      <c r="J154" s="120">
        <f t="shared" si="10"/>
        <v>0</v>
      </c>
      <c r="K154" s="121"/>
      <c r="L154" s="27"/>
      <c r="M154" s="132" t="s">
        <v>19</v>
      </c>
      <c r="N154" s="133" t="s">
        <v>40</v>
      </c>
      <c r="O154" s="134"/>
      <c r="P154" s="135">
        <f t="shared" si="11"/>
        <v>0</v>
      </c>
      <c r="Q154" s="135">
        <v>0</v>
      </c>
      <c r="R154" s="135">
        <f t="shared" si="12"/>
        <v>0</v>
      </c>
      <c r="S154" s="135">
        <v>0</v>
      </c>
      <c r="T154" s="136">
        <f t="shared" si="13"/>
        <v>0</v>
      </c>
      <c r="AR154" s="112" t="s">
        <v>106</v>
      </c>
      <c r="AT154" s="112" t="s">
        <v>112</v>
      </c>
      <c r="AU154" s="112" t="s">
        <v>69</v>
      </c>
      <c r="AY154" s="12" t="s">
        <v>105</v>
      </c>
      <c r="BE154" s="113">
        <f t="shared" si="14"/>
        <v>0</v>
      </c>
      <c r="BF154" s="113">
        <f t="shared" si="15"/>
        <v>0</v>
      </c>
      <c r="BG154" s="113">
        <f t="shared" si="16"/>
        <v>0</v>
      </c>
      <c r="BH154" s="113">
        <f t="shared" si="17"/>
        <v>0</v>
      </c>
      <c r="BI154" s="113">
        <f t="shared" si="18"/>
        <v>0</v>
      </c>
      <c r="BJ154" s="12" t="s">
        <v>77</v>
      </c>
      <c r="BK154" s="113">
        <f t="shared" si="19"/>
        <v>0</v>
      </c>
      <c r="BL154" s="12" t="s">
        <v>106</v>
      </c>
      <c r="BM154" s="112" t="s">
        <v>403</v>
      </c>
    </row>
    <row r="155" spans="2:65" s="1" customFormat="1" ht="6.9" customHeight="1">
      <c r="B155" s="36"/>
      <c r="C155" s="37"/>
      <c r="D155" s="37"/>
      <c r="E155" s="37"/>
      <c r="F155" s="37"/>
      <c r="G155" s="37"/>
      <c r="H155" s="37"/>
      <c r="I155" s="37"/>
      <c r="J155" s="37"/>
      <c r="K155" s="37"/>
      <c r="L155" s="27"/>
    </row>
  </sheetData>
  <sheetProtection algorithmName="SHA-512" hashValue="FPDO4b/+n/aAYI0YaLMCzIQENv0ukujaEObW5ytzU+0MVxcaptN2Km/RF0A2rPS6KumbllfE9CrCwmTxhGvhNQ==" saltValue="c/3u7s254bwSTodL/L4ufrpMJYaaIRWwsrdghlDLlzf3X2A9BhqAuSoXueWFNPkCPPFY2b95okqxxPhKbHKqIQ==" spinCount="100000" sheet="1" objects="1" scenarios="1" formatColumns="0" formatRows="0" autoFilter="0"/>
  <autoFilter ref="C78:K154" xr:uid="{00000000-0009-0000-0000-000001000000}"/>
  <mergeCells count="9">
    <mergeCell ref="E50:H50"/>
    <mergeCell ref="E69:H69"/>
    <mergeCell ref="E71:H7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37" customWidth="1"/>
    <col min="2" max="2" width="1.7109375" style="137" customWidth="1"/>
    <col min="3" max="4" width="5" style="137" customWidth="1"/>
    <col min="5" max="5" width="11.7109375" style="137" customWidth="1"/>
    <col min="6" max="6" width="9.140625" style="137" customWidth="1"/>
    <col min="7" max="7" width="5" style="137" customWidth="1"/>
    <col min="8" max="8" width="77.85546875" style="137" customWidth="1"/>
    <col min="9" max="10" width="20" style="137" customWidth="1"/>
    <col min="11" max="11" width="1.7109375" style="137" customWidth="1"/>
  </cols>
  <sheetData>
    <row r="1" spans="2:11" customFormat="1" ht="37.5" customHeight="1"/>
    <row r="2" spans="2:11" customFormat="1" ht="7.5" customHeight="1">
      <c r="B2" s="138"/>
      <c r="C2" s="139"/>
      <c r="D2" s="139"/>
      <c r="E2" s="139"/>
      <c r="F2" s="139"/>
      <c r="G2" s="139"/>
      <c r="H2" s="139"/>
      <c r="I2" s="139"/>
      <c r="J2" s="139"/>
      <c r="K2" s="140"/>
    </row>
    <row r="3" spans="2:11" s="10" customFormat="1" ht="45" customHeight="1">
      <c r="B3" s="141"/>
      <c r="C3" s="265" t="s">
        <v>404</v>
      </c>
      <c r="D3" s="265"/>
      <c r="E3" s="265"/>
      <c r="F3" s="265"/>
      <c r="G3" s="265"/>
      <c r="H3" s="265"/>
      <c r="I3" s="265"/>
      <c r="J3" s="265"/>
      <c r="K3" s="142"/>
    </row>
    <row r="4" spans="2:11" customFormat="1" ht="25.5" customHeight="1">
      <c r="B4" s="143"/>
      <c r="C4" s="264" t="s">
        <v>405</v>
      </c>
      <c r="D4" s="264"/>
      <c r="E4" s="264"/>
      <c r="F4" s="264"/>
      <c r="G4" s="264"/>
      <c r="H4" s="264"/>
      <c r="I4" s="264"/>
      <c r="J4" s="264"/>
      <c r="K4" s="144"/>
    </row>
    <row r="5" spans="2:11" customFormat="1" ht="5.25" customHeight="1">
      <c r="B5" s="143"/>
      <c r="C5" s="145"/>
      <c r="D5" s="145"/>
      <c r="E5" s="145"/>
      <c r="F5" s="145"/>
      <c r="G5" s="145"/>
      <c r="H5" s="145"/>
      <c r="I5" s="145"/>
      <c r="J5" s="145"/>
      <c r="K5" s="144"/>
    </row>
    <row r="6" spans="2:11" customFormat="1" ht="15" customHeight="1">
      <c r="B6" s="143"/>
      <c r="C6" s="263" t="s">
        <v>406</v>
      </c>
      <c r="D6" s="263"/>
      <c r="E6" s="263"/>
      <c r="F6" s="263"/>
      <c r="G6" s="263"/>
      <c r="H6" s="263"/>
      <c r="I6" s="263"/>
      <c r="J6" s="263"/>
      <c r="K6" s="144"/>
    </row>
    <row r="7" spans="2:11" customFormat="1" ht="15" customHeight="1">
      <c r="B7" s="147"/>
      <c r="C7" s="263" t="s">
        <v>407</v>
      </c>
      <c r="D7" s="263"/>
      <c r="E7" s="263"/>
      <c r="F7" s="263"/>
      <c r="G7" s="263"/>
      <c r="H7" s="263"/>
      <c r="I7" s="263"/>
      <c r="J7" s="263"/>
      <c r="K7" s="144"/>
    </row>
    <row r="8" spans="2:11" customFormat="1" ht="12.75" customHeight="1">
      <c r="B8" s="147"/>
      <c r="C8" s="146"/>
      <c r="D8" s="146"/>
      <c r="E8" s="146"/>
      <c r="F8" s="146"/>
      <c r="G8" s="146"/>
      <c r="H8" s="146"/>
      <c r="I8" s="146"/>
      <c r="J8" s="146"/>
      <c r="K8" s="144"/>
    </row>
    <row r="9" spans="2:11" customFormat="1" ht="15" customHeight="1">
      <c r="B9" s="147"/>
      <c r="C9" s="263" t="s">
        <v>408</v>
      </c>
      <c r="D9" s="263"/>
      <c r="E9" s="263"/>
      <c r="F9" s="263"/>
      <c r="G9" s="263"/>
      <c r="H9" s="263"/>
      <c r="I9" s="263"/>
      <c r="J9" s="263"/>
      <c r="K9" s="144"/>
    </row>
    <row r="10" spans="2:11" customFormat="1" ht="15" customHeight="1">
      <c r="B10" s="147"/>
      <c r="C10" s="146"/>
      <c r="D10" s="263" t="s">
        <v>409</v>
      </c>
      <c r="E10" s="263"/>
      <c r="F10" s="263"/>
      <c r="G10" s="263"/>
      <c r="H10" s="263"/>
      <c r="I10" s="263"/>
      <c r="J10" s="263"/>
      <c r="K10" s="144"/>
    </row>
    <row r="11" spans="2:11" customFormat="1" ht="15" customHeight="1">
      <c r="B11" s="147"/>
      <c r="C11" s="148"/>
      <c r="D11" s="263" t="s">
        <v>410</v>
      </c>
      <c r="E11" s="263"/>
      <c r="F11" s="263"/>
      <c r="G11" s="263"/>
      <c r="H11" s="263"/>
      <c r="I11" s="263"/>
      <c r="J11" s="263"/>
      <c r="K11" s="144"/>
    </row>
    <row r="12" spans="2:11" customFormat="1" ht="15" customHeight="1">
      <c r="B12" s="147"/>
      <c r="C12" s="148"/>
      <c r="D12" s="146"/>
      <c r="E12" s="146"/>
      <c r="F12" s="146"/>
      <c r="G12" s="146"/>
      <c r="H12" s="146"/>
      <c r="I12" s="146"/>
      <c r="J12" s="146"/>
      <c r="K12" s="144"/>
    </row>
    <row r="13" spans="2:11" customFormat="1" ht="15" customHeight="1">
      <c r="B13" s="147"/>
      <c r="C13" s="148"/>
      <c r="D13" s="149" t="s">
        <v>411</v>
      </c>
      <c r="E13" s="146"/>
      <c r="F13" s="146"/>
      <c r="G13" s="146"/>
      <c r="H13" s="146"/>
      <c r="I13" s="146"/>
      <c r="J13" s="146"/>
      <c r="K13" s="144"/>
    </row>
    <row r="14" spans="2:11" customFormat="1" ht="12.75" customHeight="1">
      <c r="B14" s="147"/>
      <c r="C14" s="148"/>
      <c r="D14" s="148"/>
      <c r="E14" s="148"/>
      <c r="F14" s="148"/>
      <c r="G14" s="148"/>
      <c r="H14" s="148"/>
      <c r="I14" s="148"/>
      <c r="J14" s="148"/>
      <c r="K14" s="144"/>
    </row>
    <row r="15" spans="2:11" customFormat="1" ht="15" customHeight="1">
      <c r="B15" s="147"/>
      <c r="C15" s="148"/>
      <c r="D15" s="263" t="s">
        <v>412</v>
      </c>
      <c r="E15" s="263"/>
      <c r="F15" s="263"/>
      <c r="G15" s="263"/>
      <c r="H15" s="263"/>
      <c r="I15" s="263"/>
      <c r="J15" s="263"/>
      <c r="K15" s="144"/>
    </row>
    <row r="16" spans="2:11" customFormat="1" ht="15" customHeight="1">
      <c r="B16" s="147"/>
      <c r="C16" s="148"/>
      <c r="D16" s="263" t="s">
        <v>413</v>
      </c>
      <c r="E16" s="263"/>
      <c r="F16" s="263"/>
      <c r="G16" s="263"/>
      <c r="H16" s="263"/>
      <c r="I16" s="263"/>
      <c r="J16" s="263"/>
      <c r="K16" s="144"/>
    </row>
    <row r="17" spans="2:11" customFormat="1" ht="15" customHeight="1">
      <c r="B17" s="147"/>
      <c r="C17" s="148"/>
      <c r="D17" s="263" t="s">
        <v>414</v>
      </c>
      <c r="E17" s="263"/>
      <c r="F17" s="263"/>
      <c r="G17" s="263"/>
      <c r="H17" s="263"/>
      <c r="I17" s="263"/>
      <c r="J17" s="263"/>
      <c r="K17" s="144"/>
    </row>
    <row r="18" spans="2:11" customFormat="1" ht="15" customHeight="1">
      <c r="B18" s="147"/>
      <c r="C18" s="148"/>
      <c r="D18" s="148"/>
      <c r="E18" s="150" t="s">
        <v>76</v>
      </c>
      <c r="F18" s="263" t="s">
        <v>415</v>
      </c>
      <c r="G18" s="263"/>
      <c r="H18" s="263"/>
      <c r="I18" s="263"/>
      <c r="J18" s="263"/>
      <c r="K18" s="144"/>
    </row>
    <row r="19" spans="2:11" customFormat="1" ht="15" customHeight="1">
      <c r="B19" s="147"/>
      <c r="C19" s="148"/>
      <c r="D19" s="148"/>
      <c r="E19" s="150" t="s">
        <v>416</v>
      </c>
      <c r="F19" s="263" t="s">
        <v>417</v>
      </c>
      <c r="G19" s="263"/>
      <c r="H19" s="263"/>
      <c r="I19" s="263"/>
      <c r="J19" s="263"/>
      <c r="K19" s="144"/>
    </row>
    <row r="20" spans="2:11" customFormat="1" ht="15" customHeight="1">
      <c r="B20" s="147"/>
      <c r="C20" s="148"/>
      <c r="D20" s="148"/>
      <c r="E20" s="150" t="s">
        <v>418</v>
      </c>
      <c r="F20" s="263" t="s">
        <v>419</v>
      </c>
      <c r="G20" s="263"/>
      <c r="H20" s="263"/>
      <c r="I20" s="263"/>
      <c r="J20" s="263"/>
      <c r="K20" s="144"/>
    </row>
    <row r="21" spans="2:11" customFormat="1" ht="15" customHeight="1">
      <c r="B21" s="147"/>
      <c r="C21" s="148"/>
      <c r="D21" s="148"/>
      <c r="E21" s="150" t="s">
        <v>420</v>
      </c>
      <c r="F21" s="263" t="s">
        <v>421</v>
      </c>
      <c r="G21" s="263"/>
      <c r="H21" s="263"/>
      <c r="I21" s="263"/>
      <c r="J21" s="263"/>
      <c r="K21" s="144"/>
    </row>
    <row r="22" spans="2:11" customFormat="1" ht="15" customHeight="1">
      <c r="B22" s="147"/>
      <c r="C22" s="148"/>
      <c r="D22" s="148"/>
      <c r="E22" s="150" t="s">
        <v>422</v>
      </c>
      <c r="F22" s="263" t="s">
        <v>423</v>
      </c>
      <c r="G22" s="263"/>
      <c r="H22" s="263"/>
      <c r="I22" s="263"/>
      <c r="J22" s="263"/>
      <c r="K22" s="144"/>
    </row>
    <row r="23" spans="2:11" customFormat="1" ht="15" customHeight="1">
      <c r="B23" s="147"/>
      <c r="C23" s="148"/>
      <c r="D23" s="148"/>
      <c r="E23" s="150" t="s">
        <v>424</v>
      </c>
      <c r="F23" s="263" t="s">
        <v>425</v>
      </c>
      <c r="G23" s="263"/>
      <c r="H23" s="263"/>
      <c r="I23" s="263"/>
      <c r="J23" s="263"/>
      <c r="K23" s="144"/>
    </row>
    <row r="24" spans="2:11" customFormat="1" ht="12.75" customHeight="1">
      <c r="B24" s="147"/>
      <c r="C24" s="148"/>
      <c r="D24" s="148"/>
      <c r="E24" s="148"/>
      <c r="F24" s="148"/>
      <c r="G24" s="148"/>
      <c r="H24" s="148"/>
      <c r="I24" s="148"/>
      <c r="J24" s="148"/>
      <c r="K24" s="144"/>
    </row>
    <row r="25" spans="2:11" customFormat="1" ht="15" customHeight="1">
      <c r="B25" s="147"/>
      <c r="C25" s="263" t="s">
        <v>426</v>
      </c>
      <c r="D25" s="263"/>
      <c r="E25" s="263"/>
      <c r="F25" s="263"/>
      <c r="G25" s="263"/>
      <c r="H25" s="263"/>
      <c r="I25" s="263"/>
      <c r="J25" s="263"/>
      <c r="K25" s="144"/>
    </row>
    <row r="26" spans="2:11" customFormat="1" ht="15" customHeight="1">
      <c r="B26" s="147"/>
      <c r="C26" s="263" t="s">
        <v>427</v>
      </c>
      <c r="D26" s="263"/>
      <c r="E26" s="263"/>
      <c r="F26" s="263"/>
      <c r="G26" s="263"/>
      <c r="H26" s="263"/>
      <c r="I26" s="263"/>
      <c r="J26" s="263"/>
      <c r="K26" s="144"/>
    </row>
    <row r="27" spans="2:11" customFormat="1" ht="15" customHeight="1">
      <c r="B27" s="147"/>
      <c r="C27" s="146"/>
      <c r="D27" s="263" t="s">
        <v>428</v>
      </c>
      <c r="E27" s="263"/>
      <c r="F27" s="263"/>
      <c r="G27" s="263"/>
      <c r="H27" s="263"/>
      <c r="I27" s="263"/>
      <c r="J27" s="263"/>
      <c r="K27" s="144"/>
    </row>
    <row r="28" spans="2:11" customFormat="1" ht="15" customHeight="1">
      <c r="B28" s="147"/>
      <c r="C28" s="148"/>
      <c r="D28" s="263" t="s">
        <v>429</v>
      </c>
      <c r="E28" s="263"/>
      <c r="F28" s="263"/>
      <c r="G28" s="263"/>
      <c r="H28" s="263"/>
      <c r="I28" s="263"/>
      <c r="J28" s="263"/>
      <c r="K28" s="144"/>
    </row>
    <row r="29" spans="2:11" customFormat="1" ht="12.75" customHeight="1">
      <c r="B29" s="147"/>
      <c r="C29" s="148"/>
      <c r="D29" s="148"/>
      <c r="E29" s="148"/>
      <c r="F29" s="148"/>
      <c r="G29" s="148"/>
      <c r="H29" s="148"/>
      <c r="I29" s="148"/>
      <c r="J29" s="148"/>
      <c r="K29" s="144"/>
    </row>
    <row r="30" spans="2:11" customFormat="1" ht="15" customHeight="1">
      <c r="B30" s="147"/>
      <c r="C30" s="148"/>
      <c r="D30" s="263" t="s">
        <v>430</v>
      </c>
      <c r="E30" s="263"/>
      <c r="F30" s="263"/>
      <c r="G30" s="263"/>
      <c r="H30" s="263"/>
      <c r="I30" s="263"/>
      <c r="J30" s="263"/>
      <c r="K30" s="144"/>
    </row>
    <row r="31" spans="2:11" customFormat="1" ht="15" customHeight="1">
      <c r="B31" s="147"/>
      <c r="C31" s="148"/>
      <c r="D31" s="263" t="s">
        <v>431</v>
      </c>
      <c r="E31" s="263"/>
      <c r="F31" s="263"/>
      <c r="G31" s="263"/>
      <c r="H31" s="263"/>
      <c r="I31" s="263"/>
      <c r="J31" s="263"/>
      <c r="K31" s="144"/>
    </row>
    <row r="32" spans="2:11" customFormat="1" ht="12.75" customHeight="1">
      <c r="B32" s="147"/>
      <c r="C32" s="148"/>
      <c r="D32" s="148"/>
      <c r="E32" s="148"/>
      <c r="F32" s="148"/>
      <c r="G32" s="148"/>
      <c r="H32" s="148"/>
      <c r="I32" s="148"/>
      <c r="J32" s="148"/>
      <c r="K32" s="144"/>
    </row>
    <row r="33" spans="2:11" customFormat="1" ht="15" customHeight="1">
      <c r="B33" s="147"/>
      <c r="C33" s="148"/>
      <c r="D33" s="263" t="s">
        <v>432</v>
      </c>
      <c r="E33" s="263"/>
      <c r="F33" s="263"/>
      <c r="G33" s="263"/>
      <c r="H33" s="263"/>
      <c r="I33" s="263"/>
      <c r="J33" s="263"/>
      <c r="K33" s="144"/>
    </row>
    <row r="34" spans="2:11" customFormat="1" ht="15" customHeight="1">
      <c r="B34" s="147"/>
      <c r="C34" s="148"/>
      <c r="D34" s="263" t="s">
        <v>433</v>
      </c>
      <c r="E34" s="263"/>
      <c r="F34" s="263"/>
      <c r="G34" s="263"/>
      <c r="H34" s="263"/>
      <c r="I34" s="263"/>
      <c r="J34" s="263"/>
      <c r="K34" s="144"/>
    </row>
    <row r="35" spans="2:11" customFormat="1" ht="15" customHeight="1">
      <c r="B35" s="147"/>
      <c r="C35" s="148"/>
      <c r="D35" s="263" t="s">
        <v>434</v>
      </c>
      <c r="E35" s="263"/>
      <c r="F35" s="263"/>
      <c r="G35" s="263"/>
      <c r="H35" s="263"/>
      <c r="I35" s="263"/>
      <c r="J35" s="263"/>
      <c r="K35" s="144"/>
    </row>
    <row r="36" spans="2:11" customFormat="1" ht="15" customHeight="1">
      <c r="B36" s="147"/>
      <c r="C36" s="148"/>
      <c r="D36" s="146"/>
      <c r="E36" s="149" t="s">
        <v>88</v>
      </c>
      <c r="F36" s="146"/>
      <c r="G36" s="263" t="s">
        <v>435</v>
      </c>
      <c r="H36" s="263"/>
      <c r="I36" s="263"/>
      <c r="J36" s="263"/>
      <c r="K36" s="144"/>
    </row>
    <row r="37" spans="2:11" customFormat="1" ht="30.75" customHeight="1">
      <c r="B37" s="147"/>
      <c r="C37" s="148"/>
      <c r="D37" s="146"/>
      <c r="E37" s="149" t="s">
        <v>436</v>
      </c>
      <c r="F37" s="146"/>
      <c r="G37" s="263" t="s">
        <v>437</v>
      </c>
      <c r="H37" s="263"/>
      <c r="I37" s="263"/>
      <c r="J37" s="263"/>
      <c r="K37" s="144"/>
    </row>
    <row r="38" spans="2:11" customFormat="1" ht="15" customHeight="1">
      <c r="B38" s="147"/>
      <c r="C38" s="148"/>
      <c r="D38" s="146"/>
      <c r="E38" s="149" t="s">
        <v>50</v>
      </c>
      <c r="F38" s="146"/>
      <c r="G38" s="263" t="s">
        <v>438</v>
      </c>
      <c r="H38" s="263"/>
      <c r="I38" s="263"/>
      <c r="J38" s="263"/>
      <c r="K38" s="144"/>
    </row>
    <row r="39" spans="2:11" customFormat="1" ht="15" customHeight="1">
      <c r="B39" s="147"/>
      <c r="C39" s="148"/>
      <c r="D39" s="146"/>
      <c r="E39" s="149" t="s">
        <v>51</v>
      </c>
      <c r="F39" s="146"/>
      <c r="G39" s="263" t="s">
        <v>439</v>
      </c>
      <c r="H39" s="263"/>
      <c r="I39" s="263"/>
      <c r="J39" s="263"/>
      <c r="K39" s="144"/>
    </row>
    <row r="40" spans="2:11" customFormat="1" ht="15" customHeight="1">
      <c r="B40" s="147"/>
      <c r="C40" s="148"/>
      <c r="D40" s="146"/>
      <c r="E40" s="149" t="s">
        <v>89</v>
      </c>
      <c r="F40" s="146"/>
      <c r="G40" s="263" t="s">
        <v>440</v>
      </c>
      <c r="H40" s="263"/>
      <c r="I40" s="263"/>
      <c r="J40" s="263"/>
      <c r="K40" s="144"/>
    </row>
    <row r="41" spans="2:11" customFormat="1" ht="15" customHeight="1">
      <c r="B41" s="147"/>
      <c r="C41" s="148"/>
      <c r="D41" s="146"/>
      <c r="E41" s="149" t="s">
        <v>90</v>
      </c>
      <c r="F41" s="146"/>
      <c r="G41" s="263" t="s">
        <v>441</v>
      </c>
      <c r="H41" s="263"/>
      <c r="I41" s="263"/>
      <c r="J41" s="263"/>
      <c r="K41" s="144"/>
    </row>
    <row r="42" spans="2:11" customFormat="1" ht="15" customHeight="1">
      <c r="B42" s="147"/>
      <c r="C42" s="148"/>
      <c r="D42" s="146"/>
      <c r="E42" s="149" t="s">
        <v>442</v>
      </c>
      <c r="F42" s="146"/>
      <c r="G42" s="263" t="s">
        <v>443</v>
      </c>
      <c r="H42" s="263"/>
      <c r="I42" s="263"/>
      <c r="J42" s="263"/>
      <c r="K42" s="144"/>
    </row>
    <row r="43" spans="2:11" customFormat="1" ht="15" customHeight="1">
      <c r="B43" s="147"/>
      <c r="C43" s="148"/>
      <c r="D43" s="146"/>
      <c r="E43" s="149"/>
      <c r="F43" s="146"/>
      <c r="G43" s="263" t="s">
        <v>444</v>
      </c>
      <c r="H43" s="263"/>
      <c r="I43" s="263"/>
      <c r="J43" s="263"/>
      <c r="K43" s="144"/>
    </row>
    <row r="44" spans="2:11" customFormat="1" ht="15" customHeight="1">
      <c r="B44" s="147"/>
      <c r="C44" s="148"/>
      <c r="D44" s="146"/>
      <c r="E44" s="149" t="s">
        <v>445</v>
      </c>
      <c r="F44" s="146"/>
      <c r="G44" s="263" t="s">
        <v>446</v>
      </c>
      <c r="H44" s="263"/>
      <c r="I44" s="263"/>
      <c r="J44" s="263"/>
      <c r="K44" s="144"/>
    </row>
    <row r="45" spans="2:11" customFormat="1" ht="15" customHeight="1">
      <c r="B45" s="147"/>
      <c r="C45" s="148"/>
      <c r="D45" s="146"/>
      <c r="E45" s="149" t="s">
        <v>92</v>
      </c>
      <c r="F45" s="146"/>
      <c r="G45" s="263" t="s">
        <v>447</v>
      </c>
      <c r="H45" s="263"/>
      <c r="I45" s="263"/>
      <c r="J45" s="263"/>
      <c r="K45" s="144"/>
    </row>
    <row r="46" spans="2:11" customFormat="1" ht="12.75" customHeight="1">
      <c r="B46" s="147"/>
      <c r="C46" s="148"/>
      <c r="D46" s="146"/>
      <c r="E46" s="146"/>
      <c r="F46" s="146"/>
      <c r="G46" s="146"/>
      <c r="H46" s="146"/>
      <c r="I46" s="146"/>
      <c r="J46" s="146"/>
      <c r="K46" s="144"/>
    </row>
    <row r="47" spans="2:11" customFormat="1" ht="15" customHeight="1">
      <c r="B47" s="147"/>
      <c r="C47" s="148"/>
      <c r="D47" s="263" t="s">
        <v>448</v>
      </c>
      <c r="E47" s="263"/>
      <c r="F47" s="263"/>
      <c r="G47" s="263"/>
      <c r="H47" s="263"/>
      <c r="I47" s="263"/>
      <c r="J47" s="263"/>
      <c r="K47" s="144"/>
    </row>
    <row r="48" spans="2:11" customFormat="1" ht="15" customHeight="1">
      <c r="B48" s="147"/>
      <c r="C48" s="148"/>
      <c r="D48" s="148"/>
      <c r="E48" s="263" t="s">
        <v>449</v>
      </c>
      <c r="F48" s="263"/>
      <c r="G48" s="263"/>
      <c r="H48" s="263"/>
      <c r="I48" s="263"/>
      <c r="J48" s="263"/>
      <c r="K48" s="144"/>
    </row>
    <row r="49" spans="2:11" customFormat="1" ht="15" customHeight="1">
      <c r="B49" s="147"/>
      <c r="C49" s="148"/>
      <c r="D49" s="148"/>
      <c r="E49" s="263" t="s">
        <v>450</v>
      </c>
      <c r="F49" s="263"/>
      <c r="G49" s="263"/>
      <c r="H49" s="263"/>
      <c r="I49" s="263"/>
      <c r="J49" s="263"/>
      <c r="K49" s="144"/>
    </row>
    <row r="50" spans="2:11" customFormat="1" ht="15" customHeight="1">
      <c r="B50" s="147"/>
      <c r="C50" s="148"/>
      <c r="D50" s="148"/>
      <c r="E50" s="263" t="s">
        <v>451</v>
      </c>
      <c r="F50" s="263"/>
      <c r="G50" s="263"/>
      <c r="H50" s="263"/>
      <c r="I50" s="263"/>
      <c r="J50" s="263"/>
      <c r="K50" s="144"/>
    </row>
    <row r="51" spans="2:11" customFormat="1" ht="15" customHeight="1">
      <c r="B51" s="147"/>
      <c r="C51" s="148"/>
      <c r="D51" s="263" t="s">
        <v>452</v>
      </c>
      <c r="E51" s="263"/>
      <c r="F51" s="263"/>
      <c r="G51" s="263"/>
      <c r="H51" s="263"/>
      <c r="I51" s="263"/>
      <c r="J51" s="263"/>
      <c r="K51" s="144"/>
    </row>
    <row r="52" spans="2:11" customFormat="1" ht="25.5" customHeight="1">
      <c r="B52" s="143"/>
      <c r="C52" s="264" t="s">
        <v>453</v>
      </c>
      <c r="D52" s="264"/>
      <c r="E52" s="264"/>
      <c r="F52" s="264"/>
      <c r="G52" s="264"/>
      <c r="H52" s="264"/>
      <c r="I52" s="264"/>
      <c r="J52" s="264"/>
      <c r="K52" s="144"/>
    </row>
    <row r="53" spans="2:11" customFormat="1" ht="5.25" customHeight="1">
      <c r="B53" s="143"/>
      <c r="C53" s="145"/>
      <c r="D53" s="145"/>
      <c r="E53" s="145"/>
      <c r="F53" s="145"/>
      <c r="G53" s="145"/>
      <c r="H53" s="145"/>
      <c r="I53" s="145"/>
      <c r="J53" s="145"/>
      <c r="K53" s="144"/>
    </row>
    <row r="54" spans="2:11" customFormat="1" ht="15" customHeight="1">
      <c r="B54" s="143"/>
      <c r="C54" s="263" t="s">
        <v>454</v>
      </c>
      <c r="D54" s="263"/>
      <c r="E54" s="263"/>
      <c r="F54" s="263"/>
      <c r="G54" s="263"/>
      <c r="H54" s="263"/>
      <c r="I54" s="263"/>
      <c r="J54" s="263"/>
      <c r="K54" s="144"/>
    </row>
    <row r="55" spans="2:11" customFormat="1" ht="15" customHeight="1">
      <c r="B55" s="143"/>
      <c r="C55" s="263" t="s">
        <v>455</v>
      </c>
      <c r="D55" s="263"/>
      <c r="E55" s="263"/>
      <c r="F55" s="263"/>
      <c r="G55" s="263"/>
      <c r="H55" s="263"/>
      <c r="I55" s="263"/>
      <c r="J55" s="263"/>
      <c r="K55" s="144"/>
    </row>
    <row r="56" spans="2:11" customFormat="1" ht="12.75" customHeight="1">
      <c r="B56" s="143"/>
      <c r="C56" s="146"/>
      <c r="D56" s="146"/>
      <c r="E56" s="146"/>
      <c r="F56" s="146"/>
      <c r="G56" s="146"/>
      <c r="H56" s="146"/>
      <c r="I56" s="146"/>
      <c r="J56" s="146"/>
      <c r="K56" s="144"/>
    </row>
    <row r="57" spans="2:11" customFormat="1" ht="15" customHeight="1">
      <c r="B57" s="143"/>
      <c r="C57" s="263" t="s">
        <v>456</v>
      </c>
      <c r="D57" s="263"/>
      <c r="E57" s="263"/>
      <c r="F57" s="263"/>
      <c r="G57" s="263"/>
      <c r="H57" s="263"/>
      <c r="I57" s="263"/>
      <c r="J57" s="263"/>
      <c r="K57" s="144"/>
    </row>
    <row r="58" spans="2:11" customFormat="1" ht="15" customHeight="1">
      <c r="B58" s="143"/>
      <c r="C58" s="148"/>
      <c r="D58" s="263" t="s">
        <v>457</v>
      </c>
      <c r="E58" s="263"/>
      <c r="F58" s="263"/>
      <c r="G58" s="263"/>
      <c r="H58" s="263"/>
      <c r="I58" s="263"/>
      <c r="J58" s="263"/>
      <c r="K58" s="144"/>
    </row>
    <row r="59" spans="2:11" customFormat="1" ht="15" customHeight="1">
      <c r="B59" s="143"/>
      <c r="C59" s="148"/>
      <c r="D59" s="263" t="s">
        <v>458</v>
      </c>
      <c r="E59" s="263"/>
      <c r="F59" s="263"/>
      <c r="G59" s="263"/>
      <c r="H59" s="263"/>
      <c r="I59" s="263"/>
      <c r="J59" s="263"/>
      <c r="K59" s="144"/>
    </row>
    <row r="60" spans="2:11" customFormat="1" ht="15" customHeight="1">
      <c r="B60" s="143"/>
      <c r="C60" s="148"/>
      <c r="D60" s="263" t="s">
        <v>459</v>
      </c>
      <c r="E60" s="263"/>
      <c r="F60" s="263"/>
      <c r="G60" s="263"/>
      <c r="H60" s="263"/>
      <c r="I60" s="263"/>
      <c r="J60" s="263"/>
      <c r="K60" s="144"/>
    </row>
    <row r="61" spans="2:11" customFormat="1" ht="15" customHeight="1">
      <c r="B61" s="143"/>
      <c r="C61" s="148"/>
      <c r="D61" s="263" t="s">
        <v>460</v>
      </c>
      <c r="E61" s="263"/>
      <c r="F61" s="263"/>
      <c r="G61" s="263"/>
      <c r="H61" s="263"/>
      <c r="I61" s="263"/>
      <c r="J61" s="263"/>
      <c r="K61" s="144"/>
    </row>
    <row r="62" spans="2:11" customFormat="1" ht="15" customHeight="1">
      <c r="B62" s="143"/>
      <c r="C62" s="148"/>
      <c r="D62" s="266" t="s">
        <v>461</v>
      </c>
      <c r="E62" s="266"/>
      <c r="F62" s="266"/>
      <c r="G62" s="266"/>
      <c r="H62" s="266"/>
      <c r="I62" s="266"/>
      <c r="J62" s="266"/>
      <c r="K62" s="144"/>
    </row>
    <row r="63" spans="2:11" customFormat="1" ht="15" customHeight="1">
      <c r="B63" s="143"/>
      <c r="C63" s="148"/>
      <c r="D63" s="263" t="s">
        <v>462</v>
      </c>
      <c r="E63" s="263"/>
      <c r="F63" s="263"/>
      <c r="G63" s="263"/>
      <c r="H63" s="263"/>
      <c r="I63" s="263"/>
      <c r="J63" s="263"/>
      <c r="K63" s="144"/>
    </row>
    <row r="64" spans="2:11" customFormat="1" ht="12.75" customHeight="1">
      <c r="B64" s="143"/>
      <c r="C64" s="148"/>
      <c r="D64" s="148"/>
      <c r="E64" s="151"/>
      <c r="F64" s="148"/>
      <c r="G64" s="148"/>
      <c r="H64" s="148"/>
      <c r="I64" s="148"/>
      <c r="J64" s="148"/>
      <c r="K64" s="144"/>
    </row>
    <row r="65" spans="2:11" customFormat="1" ht="15" customHeight="1">
      <c r="B65" s="143"/>
      <c r="C65" s="148"/>
      <c r="D65" s="263" t="s">
        <v>463</v>
      </c>
      <c r="E65" s="263"/>
      <c r="F65" s="263"/>
      <c r="G65" s="263"/>
      <c r="H65" s="263"/>
      <c r="I65" s="263"/>
      <c r="J65" s="263"/>
      <c r="K65" s="144"/>
    </row>
    <row r="66" spans="2:11" customFormat="1" ht="15" customHeight="1">
      <c r="B66" s="143"/>
      <c r="C66" s="148"/>
      <c r="D66" s="266" t="s">
        <v>464</v>
      </c>
      <c r="E66" s="266"/>
      <c r="F66" s="266"/>
      <c r="G66" s="266"/>
      <c r="H66" s="266"/>
      <c r="I66" s="266"/>
      <c r="J66" s="266"/>
      <c r="K66" s="144"/>
    </row>
    <row r="67" spans="2:11" customFormat="1" ht="15" customHeight="1">
      <c r="B67" s="143"/>
      <c r="C67" s="148"/>
      <c r="D67" s="263" t="s">
        <v>465</v>
      </c>
      <c r="E67" s="263"/>
      <c r="F67" s="263"/>
      <c r="G67" s="263"/>
      <c r="H67" s="263"/>
      <c r="I67" s="263"/>
      <c r="J67" s="263"/>
      <c r="K67" s="144"/>
    </row>
    <row r="68" spans="2:11" customFormat="1" ht="15" customHeight="1">
      <c r="B68" s="143"/>
      <c r="C68" s="148"/>
      <c r="D68" s="263" t="s">
        <v>466</v>
      </c>
      <c r="E68" s="263"/>
      <c r="F68" s="263"/>
      <c r="G68" s="263"/>
      <c r="H68" s="263"/>
      <c r="I68" s="263"/>
      <c r="J68" s="263"/>
      <c r="K68" s="144"/>
    </row>
    <row r="69" spans="2:11" customFormat="1" ht="15" customHeight="1">
      <c r="B69" s="143"/>
      <c r="C69" s="148"/>
      <c r="D69" s="263" t="s">
        <v>467</v>
      </c>
      <c r="E69" s="263"/>
      <c r="F69" s="263"/>
      <c r="G69" s="263"/>
      <c r="H69" s="263"/>
      <c r="I69" s="263"/>
      <c r="J69" s="263"/>
      <c r="K69" s="144"/>
    </row>
    <row r="70" spans="2:11" customFormat="1" ht="15" customHeight="1">
      <c r="B70" s="143"/>
      <c r="C70" s="148"/>
      <c r="D70" s="263" t="s">
        <v>468</v>
      </c>
      <c r="E70" s="263"/>
      <c r="F70" s="263"/>
      <c r="G70" s="263"/>
      <c r="H70" s="263"/>
      <c r="I70" s="263"/>
      <c r="J70" s="263"/>
      <c r="K70" s="144"/>
    </row>
    <row r="71" spans="2:11" customFormat="1" ht="12.75" customHeight="1">
      <c r="B71" s="152"/>
      <c r="C71" s="153"/>
      <c r="D71" s="153"/>
      <c r="E71" s="153"/>
      <c r="F71" s="153"/>
      <c r="G71" s="153"/>
      <c r="H71" s="153"/>
      <c r="I71" s="153"/>
      <c r="J71" s="153"/>
      <c r="K71" s="154"/>
    </row>
    <row r="72" spans="2:11" customFormat="1" ht="18.75" customHeight="1">
      <c r="B72" s="155"/>
      <c r="C72" s="155"/>
      <c r="D72" s="155"/>
      <c r="E72" s="155"/>
      <c r="F72" s="155"/>
      <c r="G72" s="155"/>
      <c r="H72" s="155"/>
      <c r="I72" s="155"/>
      <c r="J72" s="155"/>
      <c r="K72" s="156"/>
    </row>
    <row r="73" spans="2:11" customFormat="1" ht="18.75" customHeight="1">
      <c r="B73" s="156"/>
      <c r="C73" s="156"/>
      <c r="D73" s="156"/>
      <c r="E73" s="156"/>
      <c r="F73" s="156"/>
      <c r="G73" s="156"/>
      <c r="H73" s="156"/>
      <c r="I73" s="156"/>
      <c r="J73" s="156"/>
      <c r="K73" s="156"/>
    </row>
    <row r="74" spans="2:11" customFormat="1" ht="7.5" customHeight="1">
      <c r="B74" s="157"/>
      <c r="C74" s="158"/>
      <c r="D74" s="158"/>
      <c r="E74" s="158"/>
      <c r="F74" s="158"/>
      <c r="G74" s="158"/>
      <c r="H74" s="158"/>
      <c r="I74" s="158"/>
      <c r="J74" s="158"/>
      <c r="K74" s="159"/>
    </row>
    <row r="75" spans="2:11" customFormat="1" ht="45" customHeight="1">
      <c r="B75" s="160"/>
      <c r="C75" s="267" t="s">
        <v>469</v>
      </c>
      <c r="D75" s="267"/>
      <c r="E75" s="267"/>
      <c r="F75" s="267"/>
      <c r="G75" s="267"/>
      <c r="H75" s="267"/>
      <c r="I75" s="267"/>
      <c r="J75" s="267"/>
      <c r="K75" s="161"/>
    </row>
    <row r="76" spans="2:11" customFormat="1" ht="17.25" customHeight="1">
      <c r="B76" s="160"/>
      <c r="C76" s="162" t="s">
        <v>470</v>
      </c>
      <c r="D76" s="162"/>
      <c r="E76" s="162"/>
      <c r="F76" s="162" t="s">
        <v>471</v>
      </c>
      <c r="G76" s="163"/>
      <c r="H76" s="162" t="s">
        <v>51</v>
      </c>
      <c r="I76" s="162" t="s">
        <v>54</v>
      </c>
      <c r="J76" s="162" t="s">
        <v>472</v>
      </c>
      <c r="K76" s="161"/>
    </row>
    <row r="77" spans="2:11" customFormat="1" ht="17.25" customHeight="1">
      <c r="B77" s="160"/>
      <c r="C77" s="164" t="s">
        <v>473</v>
      </c>
      <c r="D77" s="164"/>
      <c r="E77" s="164"/>
      <c r="F77" s="165" t="s">
        <v>474</v>
      </c>
      <c r="G77" s="166"/>
      <c r="H77" s="164"/>
      <c r="I77" s="164"/>
      <c r="J77" s="164" t="s">
        <v>475</v>
      </c>
      <c r="K77" s="161"/>
    </row>
    <row r="78" spans="2:11" customFormat="1" ht="5.25" customHeight="1">
      <c r="B78" s="160"/>
      <c r="C78" s="167"/>
      <c r="D78" s="167"/>
      <c r="E78" s="167"/>
      <c r="F78" s="167"/>
      <c r="G78" s="168"/>
      <c r="H78" s="167"/>
      <c r="I78" s="167"/>
      <c r="J78" s="167"/>
      <c r="K78" s="161"/>
    </row>
    <row r="79" spans="2:11" customFormat="1" ht="15" customHeight="1">
      <c r="B79" s="160"/>
      <c r="C79" s="149" t="s">
        <v>50</v>
      </c>
      <c r="D79" s="169"/>
      <c r="E79" s="169"/>
      <c r="F79" s="170" t="s">
        <v>476</v>
      </c>
      <c r="G79" s="171"/>
      <c r="H79" s="149" t="s">
        <v>477</v>
      </c>
      <c r="I79" s="149" t="s">
        <v>478</v>
      </c>
      <c r="J79" s="149">
        <v>20</v>
      </c>
      <c r="K79" s="161"/>
    </row>
    <row r="80" spans="2:11" customFormat="1" ht="15" customHeight="1">
      <c r="B80" s="160"/>
      <c r="C80" s="149" t="s">
        <v>479</v>
      </c>
      <c r="D80" s="149"/>
      <c r="E80" s="149"/>
      <c r="F80" s="170" t="s">
        <v>476</v>
      </c>
      <c r="G80" s="171"/>
      <c r="H80" s="149" t="s">
        <v>480</v>
      </c>
      <c r="I80" s="149" t="s">
        <v>478</v>
      </c>
      <c r="J80" s="149">
        <v>120</v>
      </c>
      <c r="K80" s="161"/>
    </row>
    <row r="81" spans="2:11" customFormat="1" ht="15" customHeight="1">
      <c r="B81" s="172"/>
      <c r="C81" s="149" t="s">
        <v>481</v>
      </c>
      <c r="D81" s="149"/>
      <c r="E81" s="149"/>
      <c r="F81" s="170" t="s">
        <v>482</v>
      </c>
      <c r="G81" s="171"/>
      <c r="H81" s="149" t="s">
        <v>483</v>
      </c>
      <c r="I81" s="149" t="s">
        <v>478</v>
      </c>
      <c r="J81" s="149">
        <v>50</v>
      </c>
      <c r="K81" s="161"/>
    </row>
    <row r="82" spans="2:11" customFormat="1" ht="15" customHeight="1">
      <c r="B82" s="172"/>
      <c r="C82" s="149" t="s">
        <v>484</v>
      </c>
      <c r="D82" s="149"/>
      <c r="E82" s="149"/>
      <c r="F82" s="170" t="s">
        <v>476</v>
      </c>
      <c r="G82" s="171"/>
      <c r="H82" s="149" t="s">
        <v>485</v>
      </c>
      <c r="I82" s="149" t="s">
        <v>486</v>
      </c>
      <c r="J82" s="149"/>
      <c r="K82" s="161"/>
    </row>
    <row r="83" spans="2:11" customFormat="1" ht="15" customHeight="1">
      <c r="B83" s="172"/>
      <c r="C83" s="149" t="s">
        <v>487</v>
      </c>
      <c r="D83" s="149"/>
      <c r="E83" s="149"/>
      <c r="F83" s="170" t="s">
        <v>482</v>
      </c>
      <c r="G83" s="149"/>
      <c r="H83" s="149" t="s">
        <v>488</v>
      </c>
      <c r="I83" s="149" t="s">
        <v>478</v>
      </c>
      <c r="J83" s="149">
        <v>15</v>
      </c>
      <c r="K83" s="161"/>
    </row>
    <row r="84" spans="2:11" customFormat="1" ht="15" customHeight="1">
      <c r="B84" s="172"/>
      <c r="C84" s="149" t="s">
        <v>489</v>
      </c>
      <c r="D84" s="149"/>
      <c r="E84" s="149"/>
      <c r="F84" s="170" t="s">
        <v>482</v>
      </c>
      <c r="G84" s="149"/>
      <c r="H84" s="149" t="s">
        <v>490</v>
      </c>
      <c r="I84" s="149" t="s">
        <v>478</v>
      </c>
      <c r="J84" s="149">
        <v>15</v>
      </c>
      <c r="K84" s="161"/>
    </row>
    <row r="85" spans="2:11" customFormat="1" ht="15" customHeight="1">
      <c r="B85" s="172"/>
      <c r="C85" s="149" t="s">
        <v>491</v>
      </c>
      <c r="D85" s="149"/>
      <c r="E85" s="149"/>
      <c r="F85" s="170" t="s">
        <v>482</v>
      </c>
      <c r="G85" s="149"/>
      <c r="H85" s="149" t="s">
        <v>492</v>
      </c>
      <c r="I85" s="149" t="s">
        <v>478</v>
      </c>
      <c r="J85" s="149">
        <v>20</v>
      </c>
      <c r="K85" s="161"/>
    </row>
    <row r="86" spans="2:11" customFormat="1" ht="15" customHeight="1">
      <c r="B86" s="172"/>
      <c r="C86" s="149" t="s">
        <v>493</v>
      </c>
      <c r="D86" s="149"/>
      <c r="E86" s="149"/>
      <c r="F86" s="170" t="s">
        <v>482</v>
      </c>
      <c r="G86" s="149"/>
      <c r="H86" s="149" t="s">
        <v>494</v>
      </c>
      <c r="I86" s="149" t="s">
        <v>478</v>
      </c>
      <c r="J86" s="149">
        <v>20</v>
      </c>
      <c r="K86" s="161"/>
    </row>
    <row r="87" spans="2:11" customFormat="1" ht="15" customHeight="1">
      <c r="B87" s="172"/>
      <c r="C87" s="149" t="s">
        <v>495</v>
      </c>
      <c r="D87" s="149"/>
      <c r="E87" s="149"/>
      <c r="F87" s="170" t="s">
        <v>482</v>
      </c>
      <c r="G87" s="171"/>
      <c r="H87" s="149" t="s">
        <v>496</v>
      </c>
      <c r="I87" s="149" t="s">
        <v>478</v>
      </c>
      <c r="J87" s="149">
        <v>50</v>
      </c>
      <c r="K87" s="161"/>
    </row>
    <row r="88" spans="2:11" customFormat="1" ht="15" customHeight="1">
      <c r="B88" s="172"/>
      <c r="C88" s="149" t="s">
        <v>497</v>
      </c>
      <c r="D88" s="149"/>
      <c r="E88" s="149"/>
      <c r="F88" s="170" t="s">
        <v>482</v>
      </c>
      <c r="G88" s="171"/>
      <c r="H88" s="149" t="s">
        <v>498</v>
      </c>
      <c r="I88" s="149" t="s">
        <v>478</v>
      </c>
      <c r="J88" s="149">
        <v>20</v>
      </c>
      <c r="K88" s="161"/>
    </row>
    <row r="89" spans="2:11" customFormat="1" ht="15" customHeight="1">
      <c r="B89" s="172"/>
      <c r="C89" s="149" t="s">
        <v>499</v>
      </c>
      <c r="D89" s="149"/>
      <c r="E89" s="149"/>
      <c r="F89" s="170" t="s">
        <v>482</v>
      </c>
      <c r="G89" s="171"/>
      <c r="H89" s="149" t="s">
        <v>500</v>
      </c>
      <c r="I89" s="149" t="s">
        <v>478</v>
      </c>
      <c r="J89" s="149">
        <v>20</v>
      </c>
      <c r="K89" s="161"/>
    </row>
    <row r="90" spans="2:11" customFormat="1" ht="15" customHeight="1">
      <c r="B90" s="172"/>
      <c r="C90" s="149" t="s">
        <v>501</v>
      </c>
      <c r="D90" s="149"/>
      <c r="E90" s="149"/>
      <c r="F90" s="170" t="s">
        <v>482</v>
      </c>
      <c r="G90" s="171"/>
      <c r="H90" s="149" t="s">
        <v>502</v>
      </c>
      <c r="I90" s="149" t="s">
        <v>478</v>
      </c>
      <c r="J90" s="149">
        <v>50</v>
      </c>
      <c r="K90" s="161"/>
    </row>
    <row r="91" spans="2:11" customFormat="1" ht="15" customHeight="1">
      <c r="B91" s="172"/>
      <c r="C91" s="149" t="s">
        <v>503</v>
      </c>
      <c r="D91" s="149"/>
      <c r="E91" s="149"/>
      <c r="F91" s="170" t="s">
        <v>482</v>
      </c>
      <c r="G91" s="171"/>
      <c r="H91" s="149" t="s">
        <v>503</v>
      </c>
      <c r="I91" s="149" t="s">
        <v>478</v>
      </c>
      <c r="J91" s="149">
        <v>50</v>
      </c>
      <c r="K91" s="161"/>
    </row>
    <row r="92" spans="2:11" customFormat="1" ht="15" customHeight="1">
      <c r="B92" s="172"/>
      <c r="C92" s="149" t="s">
        <v>504</v>
      </c>
      <c r="D92" s="149"/>
      <c r="E92" s="149"/>
      <c r="F92" s="170" t="s">
        <v>482</v>
      </c>
      <c r="G92" s="171"/>
      <c r="H92" s="149" t="s">
        <v>505</v>
      </c>
      <c r="I92" s="149" t="s">
        <v>478</v>
      </c>
      <c r="J92" s="149">
        <v>255</v>
      </c>
      <c r="K92" s="161"/>
    </row>
    <row r="93" spans="2:11" customFormat="1" ht="15" customHeight="1">
      <c r="B93" s="172"/>
      <c r="C93" s="149" t="s">
        <v>506</v>
      </c>
      <c r="D93" s="149"/>
      <c r="E93" s="149"/>
      <c r="F93" s="170" t="s">
        <v>476</v>
      </c>
      <c r="G93" s="171"/>
      <c r="H93" s="149" t="s">
        <v>507</v>
      </c>
      <c r="I93" s="149" t="s">
        <v>508</v>
      </c>
      <c r="J93" s="149"/>
      <c r="K93" s="161"/>
    </row>
    <row r="94" spans="2:11" customFormat="1" ht="15" customHeight="1">
      <c r="B94" s="172"/>
      <c r="C94" s="149" t="s">
        <v>509</v>
      </c>
      <c r="D94" s="149"/>
      <c r="E94" s="149"/>
      <c r="F94" s="170" t="s">
        <v>476</v>
      </c>
      <c r="G94" s="171"/>
      <c r="H94" s="149" t="s">
        <v>510</v>
      </c>
      <c r="I94" s="149" t="s">
        <v>511</v>
      </c>
      <c r="J94" s="149"/>
      <c r="K94" s="161"/>
    </row>
    <row r="95" spans="2:11" customFormat="1" ht="15" customHeight="1">
      <c r="B95" s="172"/>
      <c r="C95" s="149" t="s">
        <v>512</v>
      </c>
      <c r="D95" s="149"/>
      <c r="E95" s="149"/>
      <c r="F95" s="170" t="s">
        <v>476</v>
      </c>
      <c r="G95" s="171"/>
      <c r="H95" s="149" t="s">
        <v>512</v>
      </c>
      <c r="I95" s="149" t="s">
        <v>511</v>
      </c>
      <c r="J95" s="149"/>
      <c r="K95" s="161"/>
    </row>
    <row r="96" spans="2:11" customFormat="1" ht="15" customHeight="1">
      <c r="B96" s="172"/>
      <c r="C96" s="149" t="s">
        <v>35</v>
      </c>
      <c r="D96" s="149"/>
      <c r="E96" s="149"/>
      <c r="F96" s="170" t="s">
        <v>476</v>
      </c>
      <c r="G96" s="171"/>
      <c r="H96" s="149" t="s">
        <v>513</v>
      </c>
      <c r="I96" s="149" t="s">
        <v>511</v>
      </c>
      <c r="J96" s="149"/>
      <c r="K96" s="161"/>
    </row>
    <row r="97" spans="2:11" customFormat="1" ht="15" customHeight="1">
      <c r="B97" s="172"/>
      <c r="C97" s="149" t="s">
        <v>45</v>
      </c>
      <c r="D97" s="149"/>
      <c r="E97" s="149"/>
      <c r="F97" s="170" t="s">
        <v>476</v>
      </c>
      <c r="G97" s="171"/>
      <c r="H97" s="149" t="s">
        <v>514</v>
      </c>
      <c r="I97" s="149" t="s">
        <v>511</v>
      </c>
      <c r="J97" s="149"/>
      <c r="K97" s="161"/>
    </row>
    <row r="98" spans="2:11" customFormat="1" ht="15" customHeight="1">
      <c r="B98" s="173"/>
      <c r="C98" s="174"/>
      <c r="D98" s="174"/>
      <c r="E98" s="174"/>
      <c r="F98" s="174"/>
      <c r="G98" s="174"/>
      <c r="H98" s="174"/>
      <c r="I98" s="174"/>
      <c r="J98" s="174"/>
      <c r="K98" s="175"/>
    </row>
    <row r="99" spans="2:11" customFormat="1" ht="18.75" customHeight="1">
      <c r="B99" s="176"/>
      <c r="C99" s="177"/>
      <c r="D99" s="177"/>
      <c r="E99" s="177"/>
      <c r="F99" s="177"/>
      <c r="G99" s="177"/>
      <c r="H99" s="177"/>
      <c r="I99" s="177"/>
      <c r="J99" s="177"/>
      <c r="K99" s="176"/>
    </row>
    <row r="100" spans="2:11" customFormat="1" ht="18.75" customHeight="1">
      <c r="B100" s="156"/>
      <c r="C100" s="156"/>
      <c r="D100" s="156"/>
      <c r="E100" s="156"/>
      <c r="F100" s="156"/>
      <c r="G100" s="156"/>
      <c r="H100" s="156"/>
      <c r="I100" s="156"/>
      <c r="J100" s="156"/>
      <c r="K100" s="156"/>
    </row>
    <row r="101" spans="2:11" customFormat="1" ht="7.5" customHeight="1">
      <c r="B101" s="157"/>
      <c r="C101" s="158"/>
      <c r="D101" s="158"/>
      <c r="E101" s="158"/>
      <c r="F101" s="158"/>
      <c r="G101" s="158"/>
      <c r="H101" s="158"/>
      <c r="I101" s="158"/>
      <c r="J101" s="158"/>
      <c r="K101" s="159"/>
    </row>
    <row r="102" spans="2:11" customFormat="1" ht="45" customHeight="1">
      <c r="B102" s="160"/>
      <c r="C102" s="267" t="s">
        <v>515</v>
      </c>
      <c r="D102" s="267"/>
      <c r="E102" s="267"/>
      <c r="F102" s="267"/>
      <c r="G102" s="267"/>
      <c r="H102" s="267"/>
      <c r="I102" s="267"/>
      <c r="J102" s="267"/>
      <c r="K102" s="161"/>
    </row>
    <row r="103" spans="2:11" customFormat="1" ht="17.25" customHeight="1">
      <c r="B103" s="160"/>
      <c r="C103" s="162" t="s">
        <v>470</v>
      </c>
      <c r="D103" s="162"/>
      <c r="E103" s="162"/>
      <c r="F103" s="162" t="s">
        <v>471</v>
      </c>
      <c r="G103" s="163"/>
      <c r="H103" s="162" t="s">
        <v>51</v>
      </c>
      <c r="I103" s="162" t="s">
        <v>54</v>
      </c>
      <c r="J103" s="162" t="s">
        <v>472</v>
      </c>
      <c r="K103" s="161"/>
    </row>
    <row r="104" spans="2:11" customFormat="1" ht="17.25" customHeight="1">
      <c r="B104" s="160"/>
      <c r="C104" s="164" t="s">
        <v>473</v>
      </c>
      <c r="D104" s="164"/>
      <c r="E104" s="164"/>
      <c r="F104" s="165" t="s">
        <v>474</v>
      </c>
      <c r="G104" s="166"/>
      <c r="H104" s="164"/>
      <c r="I104" s="164"/>
      <c r="J104" s="164" t="s">
        <v>475</v>
      </c>
      <c r="K104" s="161"/>
    </row>
    <row r="105" spans="2:11" customFormat="1" ht="5.25" customHeight="1">
      <c r="B105" s="160"/>
      <c r="C105" s="162"/>
      <c r="D105" s="162"/>
      <c r="E105" s="162"/>
      <c r="F105" s="162"/>
      <c r="G105" s="178"/>
      <c r="H105" s="162"/>
      <c r="I105" s="162"/>
      <c r="J105" s="162"/>
      <c r="K105" s="161"/>
    </row>
    <row r="106" spans="2:11" customFormat="1" ht="15" customHeight="1">
      <c r="B106" s="160"/>
      <c r="C106" s="149" t="s">
        <v>50</v>
      </c>
      <c r="D106" s="169"/>
      <c r="E106" s="169"/>
      <c r="F106" s="170" t="s">
        <v>476</v>
      </c>
      <c r="G106" s="149"/>
      <c r="H106" s="149" t="s">
        <v>516</v>
      </c>
      <c r="I106" s="149" t="s">
        <v>478</v>
      </c>
      <c r="J106" s="149">
        <v>20</v>
      </c>
      <c r="K106" s="161"/>
    </row>
    <row r="107" spans="2:11" customFormat="1" ht="15" customHeight="1">
      <c r="B107" s="160"/>
      <c r="C107" s="149" t="s">
        <v>479</v>
      </c>
      <c r="D107" s="149"/>
      <c r="E107" s="149"/>
      <c r="F107" s="170" t="s">
        <v>476</v>
      </c>
      <c r="G107" s="149"/>
      <c r="H107" s="149" t="s">
        <v>516</v>
      </c>
      <c r="I107" s="149" t="s">
        <v>478</v>
      </c>
      <c r="J107" s="149">
        <v>120</v>
      </c>
      <c r="K107" s="161"/>
    </row>
    <row r="108" spans="2:11" customFormat="1" ht="15" customHeight="1">
      <c r="B108" s="172"/>
      <c r="C108" s="149" t="s">
        <v>481</v>
      </c>
      <c r="D108" s="149"/>
      <c r="E108" s="149"/>
      <c r="F108" s="170" t="s">
        <v>482</v>
      </c>
      <c r="G108" s="149"/>
      <c r="H108" s="149" t="s">
        <v>516</v>
      </c>
      <c r="I108" s="149" t="s">
        <v>478</v>
      </c>
      <c r="J108" s="149">
        <v>50</v>
      </c>
      <c r="K108" s="161"/>
    </row>
    <row r="109" spans="2:11" customFormat="1" ht="15" customHeight="1">
      <c r="B109" s="172"/>
      <c r="C109" s="149" t="s">
        <v>484</v>
      </c>
      <c r="D109" s="149"/>
      <c r="E109" s="149"/>
      <c r="F109" s="170" t="s">
        <v>476</v>
      </c>
      <c r="G109" s="149"/>
      <c r="H109" s="149" t="s">
        <v>516</v>
      </c>
      <c r="I109" s="149" t="s">
        <v>486</v>
      </c>
      <c r="J109" s="149"/>
      <c r="K109" s="161"/>
    </row>
    <row r="110" spans="2:11" customFormat="1" ht="15" customHeight="1">
      <c r="B110" s="172"/>
      <c r="C110" s="149" t="s">
        <v>495</v>
      </c>
      <c r="D110" s="149"/>
      <c r="E110" s="149"/>
      <c r="F110" s="170" t="s">
        <v>482</v>
      </c>
      <c r="G110" s="149"/>
      <c r="H110" s="149" t="s">
        <v>516</v>
      </c>
      <c r="I110" s="149" t="s">
        <v>478</v>
      </c>
      <c r="J110" s="149">
        <v>50</v>
      </c>
      <c r="K110" s="161"/>
    </row>
    <row r="111" spans="2:11" customFormat="1" ht="15" customHeight="1">
      <c r="B111" s="172"/>
      <c r="C111" s="149" t="s">
        <v>503</v>
      </c>
      <c r="D111" s="149"/>
      <c r="E111" s="149"/>
      <c r="F111" s="170" t="s">
        <v>482</v>
      </c>
      <c r="G111" s="149"/>
      <c r="H111" s="149" t="s">
        <v>516</v>
      </c>
      <c r="I111" s="149" t="s">
        <v>478</v>
      </c>
      <c r="J111" s="149">
        <v>50</v>
      </c>
      <c r="K111" s="161"/>
    </row>
    <row r="112" spans="2:11" customFormat="1" ht="15" customHeight="1">
      <c r="B112" s="172"/>
      <c r="C112" s="149" t="s">
        <v>501</v>
      </c>
      <c r="D112" s="149"/>
      <c r="E112" s="149"/>
      <c r="F112" s="170" t="s">
        <v>482</v>
      </c>
      <c r="G112" s="149"/>
      <c r="H112" s="149" t="s">
        <v>516</v>
      </c>
      <c r="I112" s="149" t="s">
        <v>478</v>
      </c>
      <c r="J112" s="149">
        <v>50</v>
      </c>
      <c r="K112" s="161"/>
    </row>
    <row r="113" spans="2:11" customFormat="1" ht="15" customHeight="1">
      <c r="B113" s="172"/>
      <c r="C113" s="149" t="s">
        <v>50</v>
      </c>
      <c r="D113" s="149"/>
      <c r="E113" s="149"/>
      <c r="F113" s="170" t="s">
        <v>476</v>
      </c>
      <c r="G113" s="149"/>
      <c r="H113" s="149" t="s">
        <v>517</v>
      </c>
      <c r="I113" s="149" t="s">
        <v>478</v>
      </c>
      <c r="J113" s="149">
        <v>20</v>
      </c>
      <c r="K113" s="161"/>
    </row>
    <row r="114" spans="2:11" customFormat="1" ht="15" customHeight="1">
      <c r="B114" s="172"/>
      <c r="C114" s="149" t="s">
        <v>518</v>
      </c>
      <c r="D114" s="149"/>
      <c r="E114" s="149"/>
      <c r="F114" s="170" t="s">
        <v>476</v>
      </c>
      <c r="G114" s="149"/>
      <c r="H114" s="149" t="s">
        <v>519</v>
      </c>
      <c r="I114" s="149" t="s">
        <v>478</v>
      </c>
      <c r="J114" s="149">
        <v>120</v>
      </c>
      <c r="K114" s="161"/>
    </row>
    <row r="115" spans="2:11" customFormat="1" ht="15" customHeight="1">
      <c r="B115" s="172"/>
      <c r="C115" s="149" t="s">
        <v>35</v>
      </c>
      <c r="D115" s="149"/>
      <c r="E115" s="149"/>
      <c r="F115" s="170" t="s">
        <v>476</v>
      </c>
      <c r="G115" s="149"/>
      <c r="H115" s="149" t="s">
        <v>520</v>
      </c>
      <c r="I115" s="149" t="s">
        <v>511</v>
      </c>
      <c r="J115" s="149"/>
      <c r="K115" s="161"/>
    </row>
    <row r="116" spans="2:11" customFormat="1" ht="15" customHeight="1">
      <c r="B116" s="172"/>
      <c r="C116" s="149" t="s">
        <v>45</v>
      </c>
      <c r="D116" s="149"/>
      <c r="E116" s="149"/>
      <c r="F116" s="170" t="s">
        <v>476</v>
      </c>
      <c r="G116" s="149"/>
      <c r="H116" s="149" t="s">
        <v>521</v>
      </c>
      <c r="I116" s="149" t="s">
        <v>511</v>
      </c>
      <c r="J116" s="149"/>
      <c r="K116" s="161"/>
    </row>
    <row r="117" spans="2:11" customFormat="1" ht="15" customHeight="1">
      <c r="B117" s="172"/>
      <c r="C117" s="149" t="s">
        <v>54</v>
      </c>
      <c r="D117" s="149"/>
      <c r="E117" s="149"/>
      <c r="F117" s="170" t="s">
        <v>476</v>
      </c>
      <c r="G117" s="149"/>
      <c r="H117" s="149" t="s">
        <v>522</v>
      </c>
      <c r="I117" s="149" t="s">
        <v>523</v>
      </c>
      <c r="J117" s="149"/>
      <c r="K117" s="161"/>
    </row>
    <row r="118" spans="2:11" customFormat="1" ht="15" customHeight="1">
      <c r="B118" s="173"/>
      <c r="C118" s="179"/>
      <c r="D118" s="179"/>
      <c r="E118" s="179"/>
      <c r="F118" s="179"/>
      <c r="G118" s="179"/>
      <c r="H118" s="179"/>
      <c r="I118" s="179"/>
      <c r="J118" s="179"/>
      <c r="K118" s="175"/>
    </row>
    <row r="119" spans="2:11" customFormat="1" ht="18.75" customHeight="1">
      <c r="B119" s="180"/>
      <c r="C119" s="181"/>
      <c r="D119" s="181"/>
      <c r="E119" s="181"/>
      <c r="F119" s="182"/>
      <c r="G119" s="181"/>
      <c r="H119" s="181"/>
      <c r="I119" s="181"/>
      <c r="J119" s="181"/>
      <c r="K119" s="180"/>
    </row>
    <row r="120" spans="2:11" customFormat="1" ht="18.75" customHeight="1">
      <c r="B120" s="156"/>
      <c r="C120" s="156"/>
      <c r="D120" s="156"/>
      <c r="E120" s="156"/>
      <c r="F120" s="156"/>
      <c r="G120" s="156"/>
      <c r="H120" s="156"/>
      <c r="I120" s="156"/>
      <c r="J120" s="156"/>
      <c r="K120" s="156"/>
    </row>
    <row r="121" spans="2:11" customFormat="1" ht="7.5" customHeight="1">
      <c r="B121" s="183"/>
      <c r="C121" s="184"/>
      <c r="D121" s="184"/>
      <c r="E121" s="184"/>
      <c r="F121" s="184"/>
      <c r="G121" s="184"/>
      <c r="H121" s="184"/>
      <c r="I121" s="184"/>
      <c r="J121" s="184"/>
      <c r="K121" s="185"/>
    </row>
    <row r="122" spans="2:11" customFormat="1" ht="45" customHeight="1">
      <c r="B122" s="186"/>
      <c r="C122" s="265" t="s">
        <v>524</v>
      </c>
      <c r="D122" s="265"/>
      <c r="E122" s="265"/>
      <c r="F122" s="265"/>
      <c r="G122" s="265"/>
      <c r="H122" s="265"/>
      <c r="I122" s="265"/>
      <c r="J122" s="265"/>
      <c r="K122" s="187"/>
    </row>
    <row r="123" spans="2:11" customFormat="1" ht="17.25" customHeight="1">
      <c r="B123" s="188"/>
      <c r="C123" s="162" t="s">
        <v>470</v>
      </c>
      <c r="D123" s="162"/>
      <c r="E123" s="162"/>
      <c r="F123" s="162" t="s">
        <v>471</v>
      </c>
      <c r="G123" s="163"/>
      <c r="H123" s="162" t="s">
        <v>51</v>
      </c>
      <c r="I123" s="162" t="s">
        <v>54</v>
      </c>
      <c r="J123" s="162" t="s">
        <v>472</v>
      </c>
      <c r="K123" s="189"/>
    </row>
    <row r="124" spans="2:11" customFormat="1" ht="17.25" customHeight="1">
      <c r="B124" s="188"/>
      <c r="C124" s="164" t="s">
        <v>473</v>
      </c>
      <c r="D124" s="164"/>
      <c r="E124" s="164"/>
      <c r="F124" s="165" t="s">
        <v>474</v>
      </c>
      <c r="G124" s="166"/>
      <c r="H124" s="164"/>
      <c r="I124" s="164"/>
      <c r="J124" s="164" t="s">
        <v>475</v>
      </c>
      <c r="K124" s="189"/>
    </row>
    <row r="125" spans="2:11" customFormat="1" ht="5.25" customHeight="1">
      <c r="B125" s="190"/>
      <c r="C125" s="167"/>
      <c r="D125" s="167"/>
      <c r="E125" s="167"/>
      <c r="F125" s="167"/>
      <c r="G125" s="191"/>
      <c r="H125" s="167"/>
      <c r="I125" s="167"/>
      <c r="J125" s="167"/>
      <c r="K125" s="192"/>
    </row>
    <row r="126" spans="2:11" customFormat="1" ht="15" customHeight="1">
      <c r="B126" s="190"/>
      <c r="C126" s="149" t="s">
        <v>479</v>
      </c>
      <c r="D126" s="169"/>
      <c r="E126" s="169"/>
      <c r="F126" s="170" t="s">
        <v>476</v>
      </c>
      <c r="G126" s="149"/>
      <c r="H126" s="149" t="s">
        <v>516</v>
      </c>
      <c r="I126" s="149" t="s">
        <v>478</v>
      </c>
      <c r="J126" s="149">
        <v>120</v>
      </c>
      <c r="K126" s="193"/>
    </row>
    <row r="127" spans="2:11" customFormat="1" ht="15" customHeight="1">
      <c r="B127" s="190"/>
      <c r="C127" s="149" t="s">
        <v>525</v>
      </c>
      <c r="D127" s="149"/>
      <c r="E127" s="149"/>
      <c r="F127" s="170" t="s">
        <v>476</v>
      </c>
      <c r="G127" s="149"/>
      <c r="H127" s="149" t="s">
        <v>526</v>
      </c>
      <c r="I127" s="149" t="s">
        <v>478</v>
      </c>
      <c r="J127" s="149" t="s">
        <v>527</v>
      </c>
      <c r="K127" s="193"/>
    </row>
    <row r="128" spans="2:11" customFormat="1" ht="15" customHeight="1">
      <c r="B128" s="190"/>
      <c r="C128" s="149" t="s">
        <v>424</v>
      </c>
      <c r="D128" s="149"/>
      <c r="E128" s="149"/>
      <c r="F128" s="170" t="s">
        <v>476</v>
      </c>
      <c r="G128" s="149"/>
      <c r="H128" s="149" t="s">
        <v>528</v>
      </c>
      <c r="I128" s="149" t="s">
        <v>478</v>
      </c>
      <c r="J128" s="149" t="s">
        <v>527</v>
      </c>
      <c r="K128" s="193"/>
    </row>
    <row r="129" spans="2:11" customFormat="1" ht="15" customHeight="1">
      <c r="B129" s="190"/>
      <c r="C129" s="149" t="s">
        <v>487</v>
      </c>
      <c r="D129" s="149"/>
      <c r="E129" s="149"/>
      <c r="F129" s="170" t="s">
        <v>482</v>
      </c>
      <c r="G129" s="149"/>
      <c r="H129" s="149" t="s">
        <v>488</v>
      </c>
      <c r="I129" s="149" t="s">
        <v>478</v>
      </c>
      <c r="J129" s="149">
        <v>15</v>
      </c>
      <c r="K129" s="193"/>
    </row>
    <row r="130" spans="2:11" customFormat="1" ht="15" customHeight="1">
      <c r="B130" s="190"/>
      <c r="C130" s="149" t="s">
        <v>489</v>
      </c>
      <c r="D130" s="149"/>
      <c r="E130" s="149"/>
      <c r="F130" s="170" t="s">
        <v>482</v>
      </c>
      <c r="G130" s="149"/>
      <c r="H130" s="149" t="s">
        <v>490</v>
      </c>
      <c r="I130" s="149" t="s">
        <v>478</v>
      </c>
      <c r="J130" s="149">
        <v>15</v>
      </c>
      <c r="K130" s="193"/>
    </row>
    <row r="131" spans="2:11" customFormat="1" ht="15" customHeight="1">
      <c r="B131" s="190"/>
      <c r="C131" s="149" t="s">
        <v>491</v>
      </c>
      <c r="D131" s="149"/>
      <c r="E131" s="149"/>
      <c r="F131" s="170" t="s">
        <v>482</v>
      </c>
      <c r="G131" s="149"/>
      <c r="H131" s="149" t="s">
        <v>492</v>
      </c>
      <c r="I131" s="149" t="s">
        <v>478</v>
      </c>
      <c r="J131" s="149">
        <v>20</v>
      </c>
      <c r="K131" s="193"/>
    </row>
    <row r="132" spans="2:11" customFormat="1" ht="15" customHeight="1">
      <c r="B132" s="190"/>
      <c r="C132" s="149" t="s">
        <v>493</v>
      </c>
      <c r="D132" s="149"/>
      <c r="E132" s="149"/>
      <c r="F132" s="170" t="s">
        <v>482</v>
      </c>
      <c r="G132" s="149"/>
      <c r="H132" s="149" t="s">
        <v>494</v>
      </c>
      <c r="I132" s="149" t="s">
        <v>478</v>
      </c>
      <c r="J132" s="149">
        <v>20</v>
      </c>
      <c r="K132" s="193"/>
    </row>
    <row r="133" spans="2:11" customFormat="1" ht="15" customHeight="1">
      <c r="B133" s="190"/>
      <c r="C133" s="149" t="s">
        <v>481</v>
      </c>
      <c r="D133" s="149"/>
      <c r="E133" s="149"/>
      <c r="F133" s="170" t="s">
        <v>482</v>
      </c>
      <c r="G133" s="149"/>
      <c r="H133" s="149" t="s">
        <v>516</v>
      </c>
      <c r="I133" s="149" t="s">
        <v>478</v>
      </c>
      <c r="J133" s="149">
        <v>50</v>
      </c>
      <c r="K133" s="193"/>
    </row>
    <row r="134" spans="2:11" customFormat="1" ht="15" customHeight="1">
      <c r="B134" s="190"/>
      <c r="C134" s="149" t="s">
        <v>495</v>
      </c>
      <c r="D134" s="149"/>
      <c r="E134" s="149"/>
      <c r="F134" s="170" t="s">
        <v>482</v>
      </c>
      <c r="G134" s="149"/>
      <c r="H134" s="149" t="s">
        <v>516</v>
      </c>
      <c r="I134" s="149" t="s">
        <v>478</v>
      </c>
      <c r="J134" s="149">
        <v>50</v>
      </c>
      <c r="K134" s="193"/>
    </row>
    <row r="135" spans="2:11" customFormat="1" ht="15" customHeight="1">
      <c r="B135" s="190"/>
      <c r="C135" s="149" t="s">
        <v>501</v>
      </c>
      <c r="D135" s="149"/>
      <c r="E135" s="149"/>
      <c r="F135" s="170" t="s">
        <v>482</v>
      </c>
      <c r="G135" s="149"/>
      <c r="H135" s="149" t="s">
        <v>516</v>
      </c>
      <c r="I135" s="149" t="s">
        <v>478</v>
      </c>
      <c r="J135" s="149">
        <v>50</v>
      </c>
      <c r="K135" s="193"/>
    </row>
    <row r="136" spans="2:11" customFormat="1" ht="15" customHeight="1">
      <c r="B136" s="190"/>
      <c r="C136" s="149" t="s">
        <v>503</v>
      </c>
      <c r="D136" s="149"/>
      <c r="E136" s="149"/>
      <c r="F136" s="170" t="s">
        <v>482</v>
      </c>
      <c r="G136" s="149"/>
      <c r="H136" s="149" t="s">
        <v>516</v>
      </c>
      <c r="I136" s="149" t="s">
        <v>478</v>
      </c>
      <c r="J136" s="149">
        <v>50</v>
      </c>
      <c r="K136" s="193"/>
    </row>
    <row r="137" spans="2:11" customFormat="1" ht="15" customHeight="1">
      <c r="B137" s="190"/>
      <c r="C137" s="149" t="s">
        <v>504</v>
      </c>
      <c r="D137" s="149"/>
      <c r="E137" s="149"/>
      <c r="F137" s="170" t="s">
        <v>482</v>
      </c>
      <c r="G137" s="149"/>
      <c r="H137" s="149" t="s">
        <v>529</v>
      </c>
      <c r="I137" s="149" t="s">
        <v>478</v>
      </c>
      <c r="J137" s="149">
        <v>255</v>
      </c>
      <c r="K137" s="193"/>
    </row>
    <row r="138" spans="2:11" customFormat="1" ht="15" customHeight="1">
      <c r="B138" s="190"/>
      <c r="C138" s="149" t="s">
        <v>506</v>
      </c>
      <c r="D138" s="149"/>
      <c r="E138" s="149"/>
      <c r="F138" s="170" t="s">
        <v>476</v>
      </c>
      <c r="G138" s="149"/>
      <c r="H138" s="149" t="s">
        <v>530</v>
      </c>
      <c r="I138" s="149" t="s">
        <v>508</v>
      </c>
      <c r="J138" s="149"/>
      <c r="K138" s="193"/>
    </row>
    <row r="139" spans="2:11" customFormat="1" ht="15" customHeight="1">
      <c r="B139" s="190"/>
      <c r="C139" s="149" t="s">
        <v>509</v>
      </c>
      <c r="D139" s="149"/>
      <c r="E139" s="149"/>
      <c r="F139" s="170" t="s">
        <v>476</v>
      </c>
      <c r="G139" s="149"/>
      <c r="H139" s="149" t="s">
        <v>531</v>
      </c>
      <c r="I139" s="149" t="s">
        <v>511</v>
      </c>
      <c r="J139" s="149"/>
      <c r="K139" s="193"/>
    </row>
    <row r="140" spans="2:11" customFormat="1" ht="15" customHeight="1">
      <c r="B140" s="190"/>
      <c r="C140" s="149" t="s">
        <v>512</v>
      </c>
      <c r="D140" s="149"/>
      <c r="E140" s="149"/>
      <c r="F140" s="170" t="s">
        <v>476</v>
      </c>
      <c r="G140" s="149"/>
      <c r="H140" s="149" t="s">
        <v>512</v>
      </c>
      <c r="I140" s="149" t="s">
        <v>511</v>
      </c>
      <c r="J140" s="149"/>
      <c r="K140" s="193"/>
    </row>
    <row r="141" spans="2:11" customFormat="1" ht="15" customHeight="1">
      <c r="B141" s="190"/>
      <c r="C141" s="149" t="s">
        <v>35</v>
      </c>
      <c r="D141" s="149"/>
      <c r="E141" s="149"/>
      <c r="F141" s="170" t="s">
        <v>476</v>
      </c>
      <c r="G141" s="149"/>
      <c r="H141" s="149" t="s">
        <v>532</v>
      </c>
      <c r="I141" s="149" t="s">
        <v>511</v>
      </c>
      <c r="J141" s="149"/>
      <c r="K141" s="193"/>
    </row>
    <row r="142" spans="2:11" customFormat="1" ht="15" customHeight="1">
      <c r="B142" s="190"/>
      <c r="C142" s="149" t="s">
        <v>533</v>
      </c>
      <c r="D142" s="149"/>
      <c r="E142" s="149"/>
      <c r="F142" s="170" t="s">
        <v>476</v>
      </c>
      <c r="G142" s="149"/>
      <c r="H142" s="149" t="s">
        <v>534</v>
      </c>
      <c r="I142" s="149" t="s">
        <v>511</v>
      </c>
      <c r="J142" s="149"/>
      <c r="K142" s="193"/>
    </row>
    <row r="143" spans="2:11" customFormat="1" ht="15" customHeight="1">
      <c r="B143" s="194"/>
      <c r="C143" s="195"/>
      <c r="D143" s="195"/>
      <c r="E143" s="195"/>
      <c r="F143" s="195"/>
      <c r="G143" s="195"/>
      <c r="H143" s="195"/>
      <c r="I143" s="195"/>
      <c r="J143" s="195"/>
      <c r="K143" s="196"/>
    </row>
    <row r="144" spans="2:11" customFormat="1" ht="18.75" customHeight="1">
      <c r="B144" s="181"/>
      <c r="C144" s="181"/>
      <c r="D144" s="181"/>
      <c r="E144" s="181"/>
      <c r="F144" s="182"/>
      <c r="G144" s="181"/>
      <c r="H144" s="181"/>
      <c r="I144" s="181"/>
      <c r="J144" s="181"/>
      <c r="K144" s="181"/>
    </row>
    <row r="145" spans="2:11" customFormat="1" ht="18.75" customHeight="1">
      <c r="B145" s="156"/>
      <c r="C145" s="156"/>
      <c r="D145" s="156"/>
      <c r="E145" s="156"/>
      <c r="F145" s="156"/>
      <c r="G145" s="156"/>
      <c r="H145" s="156"/>
      <c r="I145" s="156"/>
      <c r="J145" s="156"/>
      <c r="K145" s="156"/>
    </row>
    <row r="146" spans="2:11" customFormat="1" ht="7.5" customHeight="1">
      <c r="B146" s="157"/>
      <c r="C146" s="158"/>
      <c r="D146" s="158"/>
      <c r="E146" s="158"/>
      <c r="F146" s="158"/>
      <c r="G146" s="158"/>
      <c r="H146" s="158"/>
      <c r="I146" s="158"/>
      <c r="J146" s="158"/>
      <c r="K146" s="159"/>
    </row>
    <row r="147" spans="2:11" customFormat="1" ht="45" customHeight="1">
      <c r="B147" s="160"/>
      <c r="C147" s="267" t="s">
        <v>535</v>
      </c>
      <c r="D147" s="267"/>
      <c r="E147" s="267"/>
      <c r="F147" s="267"/>
      <c r="G147" s="267"/>
      <c r="H147" s="267"/>
      <c r="I147" s="267"/>
      <c r="J147" s="267"/>
      <c r="K147" s="161"/>
    </row>
    <row r="148" spans="2:11" customFormat="1" ht="17.25" customHeight="1">
      <c r="B148" s="160"/>
      <c r="C148" s="162" t="s">
        <v>470</v>
      </c>
      <c r="D148" s="162"/>
      <c r="E148" s="162"/>
      <c r="F148" s="162" t="s">
        <v>471</v>
      </c>
      <c r="G148" s="163"/>
      <c r="H148" s="162" t="s">
        <v>51</v>
      </c>
      <c r="I148" s="162" t="s">
        <v>54</v>
      </c>
      <c r="J148" s="162" t="s">
        <v>472</v>
      </c>
      <c r="K148" s="161"/>
    </row>
    <row r="149" spans="2:11" customFormat="1" ht="17.25" customHeight="1">
      <c r="B149" s="160"/>
      <c r="C149" s="164" t="s">
        <v>473</v>
      </c>
      <c r="D149" s="164"/>
      <c r="E149" s="164"/>
      <c r="F149" s="165" t="s">
        <v>474</v>
      </c>
      <c r="G149" s="166"/>
      <c r="H149" s="164"/>
      <c r="I149" s="164"/>
      <c r="J149" s="164" t="s">
        <v>475</v>
      </c>
      <c r="K149" s="161"/>
    </row>
    <row r="150" spans="2:11" customFormat="1" ht="5.25" customHeight="1">
      <c r="B150" s="172"/>
      <c r="C150" s="167"/>
      <c r="D150" s="167"/>
      <c r="E150" s="167"/>
      <c r="F150" s="167"/>
      <c r="G150" s="168"/>
      <c r="H150" s="167"/>
      <c r="I150" s="167"/>
      <c r="J150" s="167"/>
      <c r="K150" s="193"/>
    </row>
    <row r="151" spans="2:11" customFormat="1" ht="15" customHeight="1">
      <c r="B151" s="172"/>
      <c r="C151" s="197" t="s">
        <v>479</v>
      </c>
      <c r="D151" s="149"/>
      <c r="E151" s="149"/>
      <c r="F151" s="198" t="s">
        <v>476</v>
      </c>
      <c r="G151" s="149"/>
      <c r="H151" s="197" t="s">
        <v>516</v>
      </c>
      <c r="I151" s="197" t="s">
        <v>478</v>
      </c>
      <c r="J151" s="197">
        <v>120</v>
      </c>
      <c r="K151" s="193"/>
    </row>
    <row r="152" spans="2:11" customFormat="1" ht="15" customHeight="1">
      <c r="B152" s="172"/>
      <c r="C152" s="197" t="s">
        <v>525</v>
      </c>
      <c r="D152" s="149"/>
      <c r="E152" s="149"/>
      <c r="F152" s="198" t="s">
        <v>476</v>
      </c>
      <c r="G152" s="149"/>
      <c r="H152" s="197" t="s">
        <v>536</v>
      </c>
      <c r="I152" s="197" t="s">
        <v>478</v>
      </c>
      <c r="J152" s="197" t="s">
        <v>527</v>
      </c>
      <c r="K152" s="193"/>
    </row>
    <row r="153" spans="2:11" customFormat="1" ht="15" customHeight="1">
      <c r="B153" s="172"/>
      <c r="C153" s="197" t="s">
        <v>424</v>
      </c>
      <c r="D153" s="149"/>
      <c r="E153" s="149"/>
      <c r="F153" s="198" t="s">
        <v>476</v>
      </c>
      <c r="G153" s="149"/>
      <c r="H153" s="197" t="s">
        <v>537</v>
      </c>
      <c r="I153" s="197" t="s">
        <v>478</v>
      </c>
      <c r="J153" s="197" t="s">
        <v>527</v>
      </c>
      <c r="K153" s="193"/>
    </row>
    <row r="154" spans="2:11" customFormat="1" ht="15" customHeight="1">
      <c r="B154" s="172"/>
      <c r="C154" s="197" t="s">
        <v>481</v>
      </c>
      <c r="D154" s="149"/>
      <c r="E154" s="149"/>
      <c r="F154" s="198" t="s">
        <v>482</v>
      </c>
      <c r="G154" s="149"/>
      <c r="H154" s="197" t="s">
        <v>516</v>
      </c>
      <c r="I154" s="197" t="s">
        <v>478</v>
      </c>
      <c r="J154" s="197">
        <v>50</v>
      </c>
      <c r="K154" s="193"/>
    </row>
    <row r="155" spans="2:11" customFormat="1" ht="15" customHeight="1">
      <c r="B155" s="172"/>
      <c r="C155" s="197" t="s">
        <v>484</v>
      </c>
      <c r="D155" s="149"/>
      <c r="E155" s="149"/>
      <c r="F155" s="198" t="s">
        <v>476</v>
      </c>
      <c r="G155" s="149"/>
      <c r="H155" s="197" t="s">
        <v>516</v>
      </c>
      <c r="I155" s="197" t="s">
        <v>486</v>
      </c>
      <c r="J155" s="197"/>
      <c r="K155" s="193"/>
    </row>
    <row r="156" spans="2:11" customFormat="1" ht="15" customHeight="1">
      <c r="B156" s="172"/>
      <c r="C156" s="197" t="s">
        <v>495</v>
      </c>
      <c r="D156" s="149"/>
      <c r="E156" s="149"/>
      <c r="F156" s="198" t="s">
        <v>482</v>
      </c>
      <c r="G156" s="149"/>
      <c r="H156" s="197" t="s">
        <v>516</v>
      </c>
      <c r="I156" s="197" t="s">
        <v>478</v>
      </c>
      <c r="J156" s="197">
        <v>50</v>
      </c>
      <c r="K156" s="193"/>
    </row>
    <row r="157" spans="2:11" customFormat="1" ht="15" customHeight="1">
      <c r="B157" s="172"/>
      <c r="C157" s="197" t="s">
        <v>503</v>
      </c>
      <c r="D157" s="149"/>
      <c r="E157" s="149"/>
      <c r="F157" s="198" t="s">
        <v>482</v>
      </c>
      <c r="G157" s="149"/>
      <c r="H157" s="197" t="s">
        <v>516</v>
      </c>
      <c r="I157" s="197" t="s">
        <v>478</v>
      </c>
      <c r="J157" s="197">
        <v>50</v>
      </c>
      <c r="K157" s="193"/>
    </row>
    <row r="158" spans="2:11" customFormat="1" ht="15" customHeight="1">
      <c r="B158" s="172"/>
      <c r="C158" s="197" t="s">
        <v>501</v>
      </c>
      <c r="D158" s="149"/>
      <c r="E158" s="149"/>
      <c r="F158" s="198" t="s">
        <v>482</v>
      </c>
      <c r="G158" s="149"/>
      <c r="H158" s="197" t="s">
        <v>516</v>
      </c>
      <c r="I158" s="197" t="s">
        <v>478</v>
      </c>
      <c r="J158" s="197">
        <v>50</v>
      </c>
      <c r="K158" s="193"/>
    </row>
    <row r="159" spans="2:11" customFormat="1" ht="15" customHeight="1">
      <c r="B159" s="172"/>
      <c r="C159" s="197" t="s">
        <v>84</v>
      </c>
      <c r="D159" s="149"/>
      <c r="E159" s="149"/>
      <c r="F159" s="198" t="s">
        <v>476</v>
      </c>
      <c r="G159" s="149"/>
      <c r="H159" s="197" t="s">
        <v>538</v>
      </c>
      <c r="I159" s="197" t="s">
        <v>478</v>
      </c>
      <c r="J159" s="197" t="s">
        <v>539</v>
      </c>
      <c r="K159" s="193"/>
    </row>
    <row r="160" spans="2:11" customFormat="1" ht="15" customHeight="1">
      <c r="B160" s="172"/>
      <c r="C160" s="197" t="s">
        <v>540</v>
      </c>
      <c r="D160" s="149"/>
      <c r="E160" s="149"/>
      <c r="F160" s="198" t="s">
        <v>476</v>
      </c>
      <c r="G160" s="149"/>
      <c r="H160" s="197" t="s">
        <v>541</v>
      </c>
      <c r="I160" s="197" t="s">
        <v>511</v>
      </c>
      <c r="J160" s="197"/>
      <c r="K160" s="193"/>
    </row>
    <row r="161" spans="2:11" customFormat="1" ht="15" customHeight="1">
      <c r="B161" s="199"/>
      <c r="C161" s="179"/>
      <c r="D161" s="179"/>
      <c r="E161" s="179"/>
      <c r="F161" s="179"/>
      <c r="G161" s="179"/>
      <c r="H161" s="179"/>
      <c r="I161" s="179"/>
      <c r="J161" s="179"/>
      <c r="K161" s="200"/>
    </row>
    <row r="162" spans="2:11" customFormat="1" ht="18.75" customHeight="1">
      <c r="B162" s="181"/>
      <c r="C162" s="191"/>
      <c r="D162" s="191"/>
      <c r="E162" s="191"/>
      <c r="F162" s="201"/>
      <c r="G162" s="191"/>
      <c r="H162" s="191"/>
      <c r="I162" s="191"/>
      <c r="J162" s="191"/>
      <c r="K162" s="181"/>
    </row>
    <row r="163" spans="2:11" customFormat="1" ht="18.75" customHeight="1">
      <c r="B163" s="156"/>
      <c r="C163" s="156"/>
      <c r="D163" s="156"/>
      <c r="E163" s="156"/>
      <c r="F163" s="156"/>
      <c r="G163" s="156"/>
      <c r="H163" s="156"/>
      <c r="I163" s="156"/>
      <c r="J163" s="156"/>
      <c r="K163" s="156"/>
    </row>
    <row r="164" spans="2:11" customFormat="1" ht="7.5" customHeight="1">
      <c r="B164" s="138"/>
      <c r="C164" s="139"/>
      <c r="D164" s="139"/>
      <c r="E164" s="139"/>
      <c r="F164" s="139"/>
      <c r="G164" s="139"/>
      <c r="H164" s="139"/>
      <c r="I164" s="139"/>
      <c r="J164" s="139"/>
      <c r="K164" s="140"/>
    </row>
    <row r="165" spans="2:11" customFormat="1" ht="45" customHeight="1">
      <c r="B165" s="141"/>
      <c r="C165" s="265" t="s">
        <v>542</v>
      </c>
      <c r="D165" s="265"/>
      <c r="E165" s="265"/>
      <c r="F165" s="265"/>
      <c r="G165" s="265"/>
      <c r="H165" s="265"/>
      <c r="I165" s="265"/>
      <c r="J165" s="265"/>
      <c r="K165" s="142"/>
    </row>
    <row r="166" spans="2:11" customFormat="1" ht="17.25" customHeight="1">
      <c r="B166" s="141"/>
      <c r="C166" s="162" t="s">
        <v>470</v>
      </c>
      <c r="D166" s="162"/>
      <c r="E166" s="162"/>
      <c r="F166" s="162" t="s">
        <v>471</v>
      </c>
      <c r="G166" s="202"/>
      <c r="H166" s="203" t="s">
        <v>51</v>
      </c>
      <c r="I166" s="203" t="s">
        <v>54</v>
      </c>
      <c r="J166" s="162" t="s">
        <v>472</v>
      </c>
      <c r="K166" s="142"/>
    </row>
    <row r="167" spans="2:11" customFormat="1" ht="17.25" customHeight="1">
      <c r="B167" s="143"/>
      <c r="C167" s="164" t="s">
        <v>473</v>
      </c>
      <c r="D167" s="164"/>
      <c r="E167" s="164"/>
      <c r="F167" s="165" t="s">
        <v>474</v>
      </c>
      <c r="G167" s="204"/>
      <c r="H167" s="205"/>
      <c r="I167" s="205"/>
      <c r="J167" s="164" t="s">
        <v>475</v>
      </c>
      <c r="K167" s="144"/>
    </row>
    <row r="168" spans="2:11" customFormat="1" ht="5.25" customHeight="1">
      <c r="B168" s="172"/>
      <c r="C168" s="167"/>
      <c r="D168" s="167"/>
      <c r="E168" s="167"/>
      <c r="F168" s="167"/>
      <c r="G168" s="168"/>
      <c r="H168" s="167"/>
      <c r="I168" s="167"/>
      <c r="J168" s="167"/>
      <c r="K168" s="193"/>
    </row>
    <row r="169" spans="2:11" customFormat="1" ht="15" customHeight="1">
      <c r="B169" s="172"/>
      <c r="C169" s="149" t="s">
        <v>479</v>
      </c>
      <c r="D169" s="149"/>
      <c r="E169" s="149"/>
      <c r="F169" s="170" t="s">
        <v>476</v>
      </c>
      <c r="G169" s="149"/>
      <c r="H169" s="149" t="s">
        <v>516</v>
      </c>
      <c r="I169" s="149" t="s">
        <v>478</v>
      </c>
      <c r="J169" s="149">
        <v>120</v>
      </c>
      <c r="K169" s="193"/>
    </row>
    <row r="170" spans="2:11" customFormat="1" ht="15" customHeight="1">
      <c r="B170" s="172"/>
      <c r="C170" s="149" t="s">
        <v>525</v>
      </c>
      <c r="D170" s="149"/>
      <c r="E170" s="149"/>
      <c r="F170" s="170" t="s">
        <v>476</v>
      </c>
      <c r="G170" s="149"/>
      <c r="H170" s="149" t="s">
        <v>526</v>
      </c>
      <c r="I170" s="149" t="s">
        <v>478</v>
      </c>
      <c r="J170" s="149" t="s">
        <v>527</v>
      </c>
      <c r="K170" s="193"/>
    </row>
    <row r="171" spans="2:11" customFormat="1" ht="15" customHeight="1">
      <c r="B171" s="172"/>
      <c r="C171" s="149" t="s">
        <v>424</v>
      </c>
      <c r="D171" s="149"/>
      <c r="E171" s="149"/>
      <c r="F171" s="170" t="s">
        <v>476</v>
      </c>
      <c r="G171" s="149"/>
      <c r="H171" s="149" t="s">
        <v>543</v>
      </c>
      <c r="I171" s="149" t="s">
        <v>478</v>
      </c>
      <c r="J171" s="149" t="s">
        <v>527</v>
      </c>
      <c r="K171" s="193"/>
    </row>
    <row r="172" spans="2:11" customFormat="1" ht="15" customHeight="1">
      <c r="B172" s="172"/>
      <c r="C172" s="149" t="s">
        <v>481</v>
      </c>
      <c r="D172" s="149"/>
      <c r="E172" s="149"/>
      <c r="F172" s="170" t="s">
        <v>482</v>
      </c>
      <c r="G172" s="149"/>
      <c r="H172" s="149" t="s">
        <v>543</v>
      </c>
      <c r="I172" s="149" t="s">
        <v>478</v>
      </c>
      <c r="J172" s="149">
        <v>50</v>
      </c>
      <c r="K172" s="193"/>
    </row>
    <row r="173" spans="2:11" customFormat="1" ht="15" customHeight="1">
      <c r="B173" s="172"/>
      <c r="C173" s="149" t="s">
        <v>484</v>
      </c>
      <c r="D173" s="149"/>
      <c r="E173" s="149"/>
      <c r="F173" s="170" t="s">
        <v>476</v>
      </c>
      <c r="G173" s="149"/>
      <c r="H173" s="149" t="s">
        <v>543</v>
      </c>
      <c r="I173" s="149" t="s">
        <v>486</v>
      </c>
      <c r="J173" s="149"/>
      <c r="K173" s="193"/>
    </row>
    <row r="174" spans="2:11" customFormat="1" ht="15" customHeight="1">
      <c r="B174" s="172"/>
      <c r="C174" s="149" t="s">
        <v>495</v>
      </c>
      <c r="D174" s="149"/>
      <c r="E174" s="149"/>
      <c r="F174" s="170" t="s">
        <v>482</v>
      </c>
      <c r="G174" s="149"/>
      <c r="H174" s="149" t="s">
        <v>543</v>
      </c>
      <c r="I174" s="149" t="s">
        <v>478</v>
      </c>
      <c r="J174" s="149">
        <v>50</v>
      </c>
      <c r="K174" s="193"/>
    </row>
    <row r="175" spans="2:11" customFormat="1" ht="15" customHeight="1">
      <c r="B175" s="172"/>
      <c r="C175" s="149" t="s">
        <v>503</v>
      </c>
      <c r="D175" s="149"/>
      <c r="E175" s="149"/>
      <c r="F175" s="170" t="s">
        <v>482</v>
      </c>
      <c r="G175" s="149"/>
      <c r="H175" s="149" t="s">
        <v>543</v>
      </c>
      <c r="I175" s="149" t="s">
        <v>478</v>
      </c>
      <c r="J175" s="149">
        <v>50</v>
      </c>
      <c r="K175" s="193"/>
    </row>
    <row r="176" spans="2:11" customFormat="1" ht="15" customHeight="1">
      <c r="B176" s="172"/>
      <c r="C176" s="149" t="s">
        <v>501</v>
      </c>
      <c r="D176" s="149"/>
      <c r="E176" s="149"/>
      <c r="F176" s="170" t="s">
        <v>482</v>
      </c>
      <c r="G176" s="149"/>
      <c r="H176" s="149" t="s">
        <v>543</v>
      </c>
      <c r="I176" s="149" t="s">
        <v>478</v>
      </c>
      <c r="J176" s="149">
        <v>50</v>
      </c>
      <c r="K176" s="193"/>
    </row>
    <row r="177" spans="2:11" customFormat="1" ht="15" customHeight="1">
      <c r="B177" s="172"/>
      <c r="C177" s="149" t="s">
        <v>88</v>
      </c>
      <c r="D177" s="149"/>
      <c r="E177" s="149"/>
      <c r="F177" s="170" t="s">
        <v>476</v>
      </c>
      <c r="G177" s="149"/>
      <c r="H177" s="149" t="s">
        <v>544</v>
      </c>
      <c r="I177" s="149" t="s">
        <v>545</v>
      </c>
      <c r="J177" s="149"/>
      <c r="K177" s="193"/>
    </row>
    <row r="178" spans="2:11" customFormat="1" ht="15" customHeight="1">
      <c r="B178" s="172"/>
      <c r="C178" s="149" t="s">
        <v>54</v>
      </c>
      <c r="D178" s="149"/>
      <c r="E178" s="149"/>
      <c r="F178" s="170" t="s">
        <v>476</v>
      </c>
      <c r="G178" s="149"/>
      <c r="H178" s="149" t="s">
        <v>546</v>
      </c>
      <c r="I178" s="149" t="s">
        <v>547</v>
      </c>
      <c r="J178" s="149">
        <v>1</v>
      </c>
      <c r="K178" s="193"/>
    </row>
    <row r="179" spans="2:11" customFormat="1" ht="15" customHeight="1">
      <c r="B179" s="172"/>
      <c r="C179" s="149" t="s">
        <v>50</v>
      </c>
      <c r="D179" s="149"/>
      <c r="E179" s="149"/>
      <c r="F179" s="170" t="s">
        <v>476</v>
      </c>
      <c r="G179" s="149"/>
      <c r="H179" s="149" t="s">
        <v>548</v>
      </c>
      <c r="I179" s="149" t="s">
        <v>478</v>
      </c>
      <c r="J179" s="149">
        <v>20</v>
      </c>
      <c r="K179" s="193"/>
    </row>
    <row r="180" spans="2:11" customFormat="1" ht="15" customHeight="1">
      <c r="B180" s="172"/>
      <c r="C180" s="149" t="s">
        <v>51</v>
      </c>
      <c r="D180" s="149"/>
      <c r="E180" s="149"/>
      <c r="F180" s="170" t="s">
        <v>476</v>
      </c>
      <c r="G180" s="149"/>
      <c r="H180" s="149" t="s">
        <v>549</v>
      </c>
      <c r="I180" s="149" t="s">
        <v>478</v>
      </c>
      <c r="J180" s="149">
        <v>255</v>
      </c>
      <c r="K180" s="193"/>
    </row>
    <row r="181" spans="2:11" customFormat="1" ht="15" customHeight="1">
      <c r="B181" s="172"/>
      <c r="C181" s="149" t="s">
        <v>89</v>
      </c>
      <c r="D181" s="149"/>
      <c r="E181" s="149"/>
      <c r="F181" s="170" t="s">
        <v>476</v>
      </c>
      <c r="G181" s="149"/>
      <c r="H181" s="149" t="s">
        <v>440</v>
      </c>
      <c r="I181" s="149" t="s">
        <v>478</v>
      </c>
      <c r="J181" s="149">
        <v>10</v>
      </c>
      <c r="K181" s="193"/>
    </row>
    <row r="182" spans="2:11" customFormat="1" ht="15" customHeight="1">
      <c r="B182" s="172"/>
      <c r="C182" s="149" t="s">
        <v>90</v>
      </c>
      <c r="D182" s="149"/>
      <c r="E182" s="149"/>
      <c r="F182" s="170" t="s">
        <v>476</v>
      </c>
      <c r="G182" s="149"/>
      <c r="H182" s="149" t="s">
        <v>550</v>
      </c>
      <c r="I182" s="149" t="s">
        <v>511</v>
      </c>
      <c r="J182" s="149"/>
      <c r="K182" s="193"/>
    </row>
    <row r="183" spans="2:11" customFormat="1" ht="15" customHeight="1">
      <c r="B183" s="172"/>
      <c r="C183" s="149" t="s">
        <v>551</v>
      </c>
      <c r="D183" s="149"/>
      <c r="E183" s="149"/>
      <c r="F183" s="170" t="s">
        <v>476</v>
      </c>
      <c r="G183" s="149"/>
      <c r="H183" s="149" t="s">
        <v>552</v>
      </c>
      <c r="I183" s="149" t="s">
        <v>511</v>
      </c>
      <c r="J183" s="149"/>
      <c r="K183" s="193"/>
    </row>
    <row r="184" spans="2:11" customFormat="1" ht="15" customHeight="1">
      <c r="B184" s="172"/>
      <c r="C184" s="149" t="s">
        <v>540</v>
      </c>
      <c r="D184" s="149"/>
      <c r="E184" s="149"/>
      <c r="F184" s="170" t="s">
        <v>476</v>
      </c>
      <c r="G184" s="149"/>
      <c r="H184" s="149" t="s">
        <v>553</v>
      </c>
      <c r="I184" s="149" t="s">
        <v>511</v>
      </c>
      <c r="J184" s="149"/>
      <c r="K184" s="193"/>
    </row>
    <row r="185" spans="2:11" customFormat="1" ht="15" customHeight="1">
      <c r="B185" s="172"/>
      <c r="C185" s="149" t="s">
        <v>92</v>
      </c>
      <c r="D185" s="149"/>
      <c r="E185" s="149"/>
      <c r="F185" s="170" t="s">
        <v>482</v>
      </c>
      <c r="G185" s="149"/>
      <c r="H185" s="149" t="s">
        <v>554</v>
      </c>
      <c r="I185" s="149" t="s">
        <v>478</v>
      </c>
      <c r="J185" s="149">
        <v>50</v>
      </c>
      <c r="K185" s="193"/>
    </row>
    <row r="186" spans="2:11" customFormat="1" ht="15" customHeight="1">
      <c r="B186" s="172"/>
      <c r="C186" s="149" t="s">
        <v>555</v>
      </c>
      <c r="D186" s="149"/>
      <c r="E186" s="149"/>
      <c r="F186" s="170" t="s">
        <v>482</v>
      </c>
      <c r="G186" s="149"/>
      <c r="H186" s="149" t="s">
        <v>556</v>
      </c>
      <c r="I186" s="149" t="s">
        <v>557</v>
      </c>
      <c r="J186" s="149"/>
      <c r="K186" s="193"/>
    </row>
    <row r="187" spans="2:11" customFormat="1" ht="15" customHeight="1">
      <c r="B187" s="172"/>
      <c r="C187" s="149" t="s">
        <v>558</v>
      </c>
      <c r="D187" s="149"/>
      <c r="E187" s="149"/>
      <c r="F187" s="170" t="s">
        <v>482</v>
      </c>
      <c r="G187" s="149"/>
      <c r="H187" s="149" t="s">
        <v>559</v>
      </c>
      <c r="I187" s="149" t="s">
        <v>557</v>
      </c>
      <c r="J187" s="149"/>
      <c r="K187" s="193"/>
    </row>
    <row r="188" spans="2:11" customFormat="1" ht="15" customHeight="1">
      <c r="B188" s="172"/>
      <c r="C188" s="149" t="s">
        <v>560</v>
      </c>
      <c r="D188" s="149"/>
      <c r="E188" s="149"/>
      <c r="F188" s="170" t="s">
        <v>482</v>
      </c>
      <c r="G188" s="149"/>
      <c r="H188" s="149" t="s">
        <v>561</v>
      </c>
      <c r="I188" s="149" t="s">
        <v>557</v>
      </c>
      <c r="J188" s="149"/>
      <c r="K188" s="193"/>
    </row>
    <row r="189" spans="2:11" customFormat="1" ht="15" customHeight="1">
      <c r="B189" s="172"/>
      <c r="C189" s="206" t="s">
        <v>562</v>
      </c>
      <c r="D189" s="149"/>
      <c r="E189" s="149"/>
      <c r="F189" s="170" t="s">
        <v>482</v>
      </c>
      <c r="G189" s="149"/>
      <c r="H189" s="149" t="s">
        <v>563</v>
      </c>
      <c r="I189" s="149" t="s">
        <v>564</v>
      </c>
      <c r="J189" s="207" t="s">
        <v>565</v>
      </c>
      <c r="K189" s="193"/>
    </row>
    <row r="190" spans="2:11" customFormat="1" ht="15" customHeight="1">
      <c r="B190" s="208"/>
      <c r="C190" s="209" t="s">
        <v>566</v>
      </c>
      <c r="D190" s="210"/>
      <c r="E190" s="210"/>
      <c r="F190" s="211" t="s">
        <v>482</v>
      </c>
      <c r="G190" s="210"/>
      <c r="H190" s="210" t="s">
        <v>567</v>
      </c>
      <c r="I190" s="210" t="s">
        <v>564</v>
      </c>
      <c r="J190" s="212" t="s">
        <v>565</v>
      </c>
      <c r="K190" s="213"/>
    </row>
    <row r="191" spans="2:11" customFormat="1" ht="15" customHeight="1">
      <c r="B191" s="172"/>
      <c r="C191" s="206" t="s">
        <v>39</v>
      </c>
      <c r="D191" s="149"/>
      <c r="E191" s="149"/>
      <c r="F191" s="170" t="s">
        <v>476</v>
      </c>
      <c r="G191" s="149"/>
      <c r="H191" s="146" t="s">
        <v>568</v>
      </c>
      <c r="I191" s="149" t="s">
        <v>569</v>
      </c>
      <c r="J191" s="149"/>
      <c r="K191" s="193"/>
    </row>
    <row r="192" spans="2:11" customFormat="1" ht="15" customHeight="1">
      <c r="B192" s="172"/>
      <c r="C192" s="206" t="s">
        <v>570</v>
      </c>
      <c r="D192" s="149"/>
      <c r="E192" s="149"/>
      <c r="F192" s="170" t="s">
        <v>476</v>
      </c>
      <c r="G192" s="149"/>
      <c r="H192" s="149" t="s">
        <v>571</v>
      </c>
      <c r="I192" s="149" t="s">
        <v>511</v>
      </c>
      <c r="J192" s="149"/>
      <c r="K192" s="193"/>
    </row>
    <row r="193" spans="2:11" customFormat="1" ht="15" customHeight="1">
      <c r="B193" s="172"/>
      <c r="C193" s="206" t="s">
        <v>572</v>
      </c>
      <c r="D193" s="149"/>
      <c r="E193" s="149"/>
      <c r="F193" s="170" t="s">
        <v>476</v>
      </c>
      <c r="G193" s="149"/>
      <c r="H193" s="149" t="s">
        <v>573</v>
      </c>
      <c r="I193" s="149" t="s">
        <v>511</v>
      </c>
      <c r="J193" s="149"/>
      <c r="K193" s="193"/>
    </row>
    <row r="194" spans="2:11" customFormat="1" ht="15" customHeight="1">
      <c r="B194" s="172"/>
      <c r="C194" s="206" t="s">
        <v>574</v>
      </c>
      <c r="D194" s="149"/>
      <c r="E194" s="149"/>
      <c r="F194" s="170" t="s">
        <v>482</v>
      </c>
      <c r="G194" s="149"/>
      <c r="H194" s="149" t="s">
        <v>575</v>
      </c>
      <c r="I194" s="149" t="s">
        <v>511</v>
      </c>
      <c r="J194" s="149"/>
      <c r="K194" s="193"/>
    </row>
    <row r="195" spans="2:11" customFormat="1" ht="15" customHeight="1">
      <c r="B195" s="199"/>
      <c r="C195" s="214"/>
      <c r="D195" s="179"/>
      <c r="E195" s="179"/>
      <c r="F195" s="179"/>
      <c r="G195" s="179"/>
      <c r="H195" s="179"/>
      <c r="I195" s="179"/>
      <c r="J195" s="179"/>
      <c r="K195" s="200"/>
    </row>
    <row r="196" spans="2:11" customFormat="1" ht="18.75" customHeight="1">
      <c r="B196" s="181"/>
      <c r="C196" s="191"/>
      <c r="D196" s="191"/>
      <c r="E196" s="191"/>
      <c r="F196" s="201"/>
      <c r="G196" s="191"/>
      <c r="H196" s="191"/>
      <c r="I196" s="191"/>
      <c r="J196" s="191"/>
      <c r="K196" s="181"/>
    </row>
    <row r="197" spans="2:11" customFormat="1" ht="18.75" customHeight="1">
      <c r="B197" s="181"/>
      <c r="C197" s="191"/>
      <c r="D197" s="191"/>
      <c r="E197" s="191"/>
      <c r="F197" s="201"/>
      <c r="G197" s="191"/>
      <c r="H197" s="191"/>
      <c r="I197" s="191"/>
      <c r="J197" s="191"/>
      <c r="K197" s="181"/>
    </row>
    <row r="198" spans="2:11" customFormat="1" ht="18.75" customHeight="1">
      <c r="B198" s="156"/>
      <c r="C198" s="156"/>
      <c r="D198" s="156"/>
      <c r="E198" s="156"/>
      <c r="F198" s="156"/>
      <c r="G198" s="156"/>
      <c r="H198" s="156"/>
      <c r="I198" s="156"/>
      <c r="J198" s="156"/>
      <c r="K198" s="156"/>
    </row>
    <row r="199" spans="2:11" customFormat="1" ht="12">
      <c r="B199" s="138"/>
      <c r="C199" s="139"/>
      <c r="D199" s="139"/>
      <c r="E199" s="139"/>
      <c r="F199" s="139"/>
      <c r="G199" s="139"/>
      <c r="H199" s="139"/>
      <c r="I199" s="139"/>
      <c r="J199" s="139"/>
      <c r="K199" s="140"/>
    </row>
    <row r="200" spans="2:11" customFormat="1" ht="22.2">
      <c r="B200" s="141"/>
      <c r="C200" s="265" t="s">
        <v>576</v>
      </c>
      <c r="D200" s="265"/>
      <c r="E200" s="265"/>
      <c r="F200" s="265"/>
      <c r="G200" s="265"/>
      <c r="H200" s="265"/>
      <c r="I200" s="265"/>
      <c r="J200" s="265"/>
      <c r="K200" s="142"/>
    </row>
    <row r="201" spans="2:11" customFormat="1" ht="25.5" customHeight="1">
      <c r="B201" s="141"/>
      <c r="C201" s="215" t="s">
        <v>577</v>
      </c>
      <c r="D201" s="215"/>
      <c r="E201" s="215"/>
      <c r="F201" s="215" t="s">
        <v>578</v>
      </c>
      <c r="G201" s="216"/>
      <c r="H201" s="268" t="s">
        <v>579</v>
      </c>
      <c r="I201" s="268"/>
      <c r="J201" s="268"/>
      <c r="K201" s="142"/>
    </row>
    <row r="202" spans="2:11" customFormat="1" ht="5.25" customHeight="1">
      <c r="B202" s="172"/>
      <c r="C202" s="167"/>
      <c r="D202" s="167"/>
      <c r="E202" s="167"/>
      <c r="F202" s="167"/>
      <c r="G202" s="191"/>
      <c r="H202" s="167"/>
      <c r="I202" s="167"/>
      <c r="J202" s="167"/>
      <c r="K202" s="193"/>
    </row>
    <row r="203" spans="2:11" customFormat="1" ht="15" customHeight="1">
      <c r="B203" s="172"/>
      <c r="C203" s="149" t="s">
        <v>569</v>
      </c>
      <c r="D203" s="149"/>
      <c r="E203" s="149"/>
      <c r="F203" s="170" t="s">
        <v>40</v>
      </c>
      <c r="G203" s="149"/>
      <c r="H203" s="269" t="s">
        <v>580</v>
      </c>
      <c r="I203" s="269"/>
      <c r="J203" s="269"/>
      <c r="K203" s="193"/>
    </row>
    <row r="204" spans="2:11" customFormat="1" ht="15" customHeight="1">
      <c r="B204" s="172"/>
      <c r="C204" s="149"/>
      <c r="D204" s="149"/>
      <c r="E204" s="149"/>
      <c r="F204" s="170" t="s">
        <v>41</v>
      </c>
      <c r="G204" s="149"/>
      <c r="H204" s="269" t="s">
        <v>581</v>
      </c>
      <c r="I204" s="269"/>
      <c r="J204" s="269"/>
      <c r="K204" s="193"/>
    </row>
    <row r="205" spans="2:11" customFormat="1" ht="15" customHeight="1">
      <c r="B205" s="172"/>
      <c r="C205" s="149"/>
      <c r="D205" s="149"/>
      <c r="E205" s="149"/>
      <c r="F205" s="170" t="s">
        <v>44</v>
      </c>
      <c r="G205" s="149"/>
      <c r="H205" s="269" t="s">
        <v>582</v>
      </c>
      <c r="I205" s="269"/>
      <c r="J205" s="269"/>
      <c r="K205" s="193"/>
    </row>
    <row r="206" spans="2:11" customFormat="1" ht="15" customHeight="1">
      <c r="B206" s="172"/>
      <c r="C206" s="149"/>
      <c r="D206" s="149"/>
      <c r="E206" s="149"/>
      <c r="F206" s="170" t="s">
        <v>42</v>
      </c>
      <c r="G206" s="149"/>
      <c r="H206" s="269" t="s">
        <v>583</v>
      </c>
      <c r="I206" s="269"/>
      <c r="J206" s="269"/>
      <c r="K206" s="193"/>
    </row>
    <row r="207" spans="2:11" customFormat="1" ht="15" customHeight="1">
      <c r="B207" s="172"/>
      <c r="C207" s="149"/>
      <c r="D207" s="149"/>
      <c r="E207" s="149"/>
      <c r="F207" s="170" t="s">
        <v>43</v>
      </c>
      <c r="G207" s="149"/>
      <c r="H207" s="269" t="s">
        <v>584</v>
      </c>
      <c r="I207" s="269"/>
      <c r="J207" s="269"/>
      <c r="K207" s="193"/>
    </row>
    <row r="208" spans="2:11" customFormat="1" ht="15" customHeight="1">
      <c r="B208" s="172"/>
      <c r="C208" s="149"/>
      <c r="D208" s="149"/>
      <c r="E208" s="149"/>
      <c r="F208" s="170"/>
      <c r="G208" s="149"/>
      <c r="H208" s="149"/>
      <c r="I208" s="149"/>
      <c r="J208" s="149"/>
      <c r="K208" s="193"/>
    </row>
    <row r="209" spans="2:11" customFormat="1" ht="15" customHeight="1">
      <c r="B209" s="172"/>
      <c r="C209" s="149" t="s">
        <v>523</v>
      </c>
      <c r="D209" s="149"/>
      <c r="E209" s="149"/>
      <c r="F209" s="170" t="s">
        <v>76</v>
      </c>
      <c r="G209" s="149"/>
      <c r="H209" s="269" t="s">
        <v>585</v>
      </c>
      <c r="I209" s="269"/>
      <c r="J209" s="269"/>
      <c r="K209" s="193"/>
    </row>
    <row r="210" spans="2:11" customFormat="1" ht="15" customHeight="1">
      <c r="B210" s="172"/>
      <c r="C210" s="149"/>
      <c r="D210" s="149"/>
      <c r="E210" s="149"/>
      <c r="F210" s="170" t="s">
        <v>418</v>
      </c>
      <c r="G210" s="149"/>
      <c r="H210" s="269" t="s">
        <v>419</v>
      </c>
      <c r="I210" s="269"/>
      <c r="J210" s="269"/>
      <c r="K210" s="193"/>
    </row>
    <row r="211" spans="2:11" customFormat="1" ht="15" customHeight="1">
      <c r="B211" s="172"/>
      <c r="C211" s="149"/>
      <c r="D211" s="149"/>
      <c r="E211" s="149"/>
      <c r="F211" s="170" t="s">
        <v>416</v>
      </c>
      <c r="G211" s="149"/>
      <c r="H211" s="269" t="s">
        <v>586</v>
      </c>
      <c r="I211" s="269"/>
      <c r="J211" s="269"/>
      <c r="K211" s="193"/>
    </row>
    <row r="212" spans="2:11" customFormat="1" ht="15" customHeight="1">
      <c r="B212" s="217"/>
      <c r="C212" s="149"/>
      <c r="D212" s="149"/>
      <c r="E212" s="149"/>
      <c r="F212" s="170" t="s">
        <v>420</v>
      </c>
      <c r="G212" s="206"/>
      <c r="H212" s="270" t="s">
        <v>421</v>
      </c>
      <c r="I212" s="270"/>
      <c r="J212" s="270"/>
      <c r="K212" s="218"/>
    </row>
    <row r="213" spans="2:11" customFormat="1" ht="15" customHeight="1">
      <c r="B213" s="217"/>
      <c r="C213" s="149"/>
      <c r="D213" s="149"/>
      <c r="E213" s="149"/>
      <c r="F213" s="170" t="s">
        <v>422</v>
      </c>
      <c r="G213" s="206"/>
      <c r="H213" s="270" t="s">
        <v>587</v>
      </c>
      <c r="I213" s="270"/>
      <c r="J213" s="270"/>
      <c r="K213" s="218"/>
    </row>
    <row r="214" spans="2:11" customFormat="1" ht="15" customHeight="1">
      <c r="B214" s="217"/>
      <c r="C214" s="149"/>
      <c r="D214" s="149"/>
      <c r="E214" s="149"/>
      <c r="F214" s="170"/>
      <c r="G214" s="206"/>
      <c r="H214" s="197"/>
      <c r="I214" s="197"/>
      <c r="J214" s="197"/>
      <c r="K214" s="218"/>
    </row>
    <row r="215" spans="2:11" customFormat="1" ht="15" customHeight="1">
      <c r="B215" s="217"/>
      <c r="C215" s="149" t="s">
        <v>547</v>
      </c>
      <c r="D215" s="149"/>
      <c r="E215" s="149"/>
      <c r="F215" s="170">
        <v>1</v>
      </c>
      <c r="G215" s="206"/>
      <c r="H215" s="270" t="s">
        <v>588</v>
      </c>
      <c r="I215" s="270"/>
      <c r="J215" s="270"/>
      <c r="K215" s="218"/>
    </row>
    <row r="216" spans="2:11" customFormat="1" ht="15" customHeight="1">
      <c r="B216" s="217"/>
      <c r="C216" s="149"/>
      <c r="D216" s="149"/>
      <c r="E216" s="149"/>
      <c r="F216" s="170">
        <v>2</v>
      </c>
      <c r="G216" s="206"/>
      <c r="H216" s="270" t="s">
        <v>589</v>
      </c>
      <c r="I216" s="270"/>
      <c r="J216" s="270"/>
      <c r="K216" s="218"/>
    </row>
    <row r="217" spans="2:11" customFormat="1" ht="15" customHeight="1">
      <c r="B217" s="217"/>
      <c r="C217" s="149"/>
      <c r="D217" s="149"/>
      <c r="E217" s="149"/>
      <c r="F217" s="170">
        <v>3</v>
      </c>
      <c r="G217" s="206"/>
      <c r="H217" s="270" t="s">
        <v>590</v>
      </c>
      <c r="I217" s="270"/>
      <c r="J217" s="270"/>
      <c r="K217" s="218"/>
    </row>
    <row r="218" spans="2:11" customFormat="1" ht="15" customHeight="1">
      <c r="B218" s="217"/>
      <c r="C218" s="149"/>
      <c r="D218" s="149"/>
      <c r="E218" s="149"/>
      <c r="F218" s="170">
        <v>4</v>
      </c>
      <c r="G218" s="206"/>
      <c r="H218" s="270" t="s">
        <v>591</v>
      </c>
      <c r="I218" s="270"/>
      <c r="J218" s="270"/>
      <c r="K218" s="218"/>
    </row>
    <row r="219" spans="2:11" customFormat="1" ht="12.75" customHeight="1">
      <c r="B219" s="219"/>
      <c r="C219" s="220"/>
      <c r="D219" s="220"/>
      <c r="E219" s="220"/>
      <c r="F219" s="220"/>
      <c r="G219" s="220"/>
      <c r="H219" s="220"/>
      <c r="I219" s="220"/>
      <c r="J219" s="220"/>
      <c r="K219" s="22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F13B39-CF91-43E9-8021-5DFE5A7E9DF6}"/>
</file>

<file path=customXml/itemProps2.xml><?xml version="1.0" encoding="utf-8"?>
<ds:datastoreItem xmlns:ds="http://schemas.openxmlformats.org/officeDocument/2006/customXml" ds:itemID="{A0E3657F-0FD0-4182-BEBB-30E7DCAA3939}"/>
</file>

<file path=customXml/itemProps3.xml><?xml version="1.0" encoding="utf-8"?>
<ds:datastoreItem xmlns:ds="http://schemas.openxmlformats.org/officeDocument/2006/customXml" ds:itemID="{6F6ABB26-7925-4EAD-8CEA-1F08B5182F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1010-4b - Rekonstrukce sy...</vt:lpstr>
      <vt:lpstr>Pokyny pro vyplnění</vt:lpstr>
      <vt:lpstr>'1010-4b - Rekonstrukce sy...'!Názvy_tisku</vt:lpstr>
      <vt:lpstr>'Rekapitulace stavby'!Názvy_tisku</vt:lpstr>
      <vt:lpstr>'1010-4b - Rekonstrukce sy...'!Oblast_tisku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Lysák Václav, Ing. arch.</dc:creator>
  <cp:lastModifiedBy>Lukáš Hlobil</cp:lastModifiedBy>
  <dcterms:created xsi:type="dcterms:W3CDTF">2026-03-06T12:58:08Z</dcterms:created>
  <dcterms:modified xsi:type="dcterms:W3CDTF">2026-03-10T13:26:42Z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