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70A188EA-09F4-4059-B38F-B7F301CE2350}" xr6:coauthVersionLast="47" xr6:coauthVersionMax="47" xr10:uidLastSave="{00000000-0000-0000-0000-000000000000}"/>
  <bookViews>
    <workbookView xWindow="31185" yWindow="945" windowWidth="24210" windowHeight="18345" xr2:uid="{00000000-000D-0000-FFFF-FFFF00000000}"/>
  </bookViews>
  <sheets>
    <sheet name="Rekapitulace stavby" sheetId="1" r:id="rId1"/>
    <sheet name="1010-3a - Rekonstrukce st..." sheetId="2" r:id="rId2"/>
    <sheet name="Pokyny pro vyplnění" sheetId="3" r:id="rId3"/>
  </sheets>
  <definedNames>
    <definedName name="_xlnm._FilterDatabase" localSheetId="1" hidden="1">'1010-3a - Rekonstrukce st...'!$C$89:$K$224</definedName>
    <definedName name="_xlnm.Print_Titles" localSheetId="1">'1010-3a - Rekonstrukce st...'!$89:$89</definedName>
    <definedName name="_xlnm.Print_Titles" localSheetId="0">'Rekapitulace stavby'!$52:$52</definedName>
    <definedName name="_xlnm.Print_Area" localSheetId="1">'1010-3a - Rekonstrukce st...'!$C$4:$J$39,'1010-3a - Rekonstrukce st...'!$C$45:$J$71,'1010-3a - Rekonstrukce st...'!$C$77:$J$224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23" i="2"/>
  <c r="BH223" i="2"/>
  <c r="BG223" i="2"/>
  <c r="BF223" i="2"/>
  <c r="T223" i="2"/>
  <c r="T222" i="2"/>
  <c r="T221" i="2" s="1"/>
  <c r="R223" i="2"/>
  <c r="R222" i="2"/>
  <c r="R221" i="2" s="1"/>
  <c r="P223" i="2"/>
  <c r="P222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2" i="2"/>
  <c r="BH202" i="2"/>
  <c r="BG202" i="2"/>
  <c r="BF202" i="2"/>
  <c r="T202" i="2"/>
  <c r="R202" i="2"/>
  <c r="P202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T116" i="2"/>
  <c r="R117" i="2"/>
  <c r="R116" i="2"/>
  <c r="P117" i="2"/>
  <c r="P116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J87" i="2"/>
  <c r="F86" i="2"/>
  <c r="F84" i="2"/>
  <c r="E82" i="2"/>
  <c r="J55" i="2"/>
  <c r="F54" i="2"/>
  <c r="F52" i="2"/>
  <c r="E50" i="2"/>
  <c r="J21" i="2"/>
  <c r="E21" i="2"/>
  <c r="J86" i="2"/>
  <c r="J20" i="2"/>
  <c r="J18" i="2"/>
  <c r="E18" i="2"/>
  <c r="F87" i="2" s="1"/>
  <c r="J17" i="2"/>
  <c r="J12" i="2"/>
  <c r="J84" i="2"/>
  <c r="E7" i="2"/>
  <c r="E48" i="2"/>
  <c r="L50" i="1"/>
  <c r="AM50" i="1"/>
  <c r="AM49" i="1"/>
  <c r="L49" i="1"/>
  <c r="AM47" i="1"/>
  <c r="L47" i="1"/>
  <c r="L45" i="1"/>
  <c r="L44" i="1"/>
  <c r="BK122" i="2"/>
  <c r="BK93" i="2"/>
  <c r="J217" i="2"/>
  <c r="J182" i="2"/>
  <c r="J167" i="2"/>
  <c r="J149" i="2"/>
  <c r="BK132" i="2"/>
  <c r="J122" i="2"/>
  <c r="BK102" i="2"/>
  <c r="BK152" i="2"/>
  <c r="J202" i="2"/>
  <c r="J147" i="2"/>
  <c r="BK110" i="2"/>
  <c r="BK99" i="2"/>
  <c r="BK214" i="2"/>
  <c r="J194" i="2"/>
  <c r="BK182" i="2"/>
  <c r="J171" i="2"/>
  <c r="BK154" i="2"/>
  <c r="J143" i="2"/>
  <c r="J126" i="2"/>
  <c r="J105" i="2"/>
  <c r="BK96" i="2"/>
  <c r="J223" i="2"/>
  <c r="BK189" i="2"/>
  <c r="J161" i="2"/>
  <c r="BK143" i="2"/>
  <c r="BK130" i="2"/>
  <c r="BK114" i="2"/>
  <c r="J96" i="2"/>
  <c r="BK194" i="2"/>
  <c r="J132" i="2"/>
  <c r="J219" i="2"/>
  <c r="J210" i="2"/>
  <c r="J178" i="2"/>
  <c r="J152" i="2"/>
  <c r="BK138" i="2"/>
  <c r="J110" i="2"/>
  <c r="J99" i="2"/>
  <c r="J214" i="2"/>
  <c r="BK174" i="2"/>
  <c r="J154" i="2"/>
  <c r="BK117" i="2"/>
  <c r="J93" i="2"/>
  <c r="BK210" i="2"/>
  <c r="BK167" i="2"/>
  <c r="J117" i="2"/>
  <c r="J114" i="2"/>
  <c r="BK105" i="2"/>
  <c r="BK223" i="2"/>
  <c r="BK217" i="2"/>
  <c r="BK202" i="2"/>
  <c r="J189" i="2"/>
  <c r="J174" i="2"/>
  <c r="BK161" i="2"/>
  <c r="BK157" i="2"/>
  <c r="BK147" i="2"/>
  <c r="J130" i="2"/>
  <c r="BK108" i="2"/>
  <c r="J102" i="2"/>
  <c r="AS54" i="1"/>
  <c r="BK219" i="2"/>
  <c r="BK178" i="2"/>
  <c r="BK171" i="2"/>
  <c r="J157" i="2"/>
  <c r="J138" i="2"/>
  <c r="BK126" i="2"/>
  <c r="J108" i="2"/>
  <c r="BK149" i="2"/>
  <c r="BK92" i="2" l="1"/>
  <c r="J92" i="2"/>
  <c r="J61" i="2" s="1"/>
  <c r="T92" i="2"/>
  <c r="R121" i="2"/>
  <c r="R104" i="2"/>
  <c r="P92" i="2"/>
  <c r="BK121" i="2"/>
  <c r="J121" i="2"/>
  <c r="J64" i="2"/>
  <c r="R160" i="2"/>
  <c r="R209" i="2"/>
  <c r="R159" i="2" s="1"/>
  <c r="R92" i="2"/>
  <c r="P121" i="2"/>
  <c r="P104" i="2"/>
  <c r="T121" i="2"/>
  <c r="T104" i="2"/>
  <c r="BK146" i="2"/>
  <c r="J146" i="2"/>
  <c r="J65" i="2"/>
  <c r="R146" i="2"/>
  <c r="T146" i="2"/>
  <c r="BK160" i="2"/>
  <c r="BK159" i="2"/>
  <c r="J159" i="2"/>
  <c r="J66" i="2"/>
  <c r="P160" i="2"/>
  <c r="BK209" i="2"/>
  <c r="J209" i="2"/>
  <c r="J68" i="2" s="1"/>
  <c r="T209" i="2"/>
  <c r="P146" i="2"/>
  <c r="T160" i="2"/>
  <c r="T159" i="2"/>
  <c r="P209" i="2"/>
  <c r="BE96" i="2"/>
  <c r="BE99" i="2"/>
  <c r="BE102" i="2"/>
  <c r="BE105" i="2"/>
  <c r="BE110" i="2"/>
  <c r="BE114" i="2"/>
  <c r="BE122" i="2"/>
  <c r="BE147" i="2"/>
  <c r="BE154" i="2"/>
  <c r="BE167" i="2"/>
  <c r="BE214" i="2"/>
  <c r="J52" i="2"/>
  <c r="F55" i="2"/>
  <c r="E80" i="2"/>
  <c r="BE93" i="2"/>
  <c r="BE117" i="2"/>
  <c r="BE130" i="2"/>
  <c r="BE132" i="2"/>
  <c r="BE143" i="2"/>
  <c r="BE152" i="2"/>
  <c r="BE161" i="2"/>
  <c r="BE174" i="2"/>
  <c r="BE178" i="2"/>
  <c r="BE182" i="2"/>
  <c r="BE189" i="2"/>
  <c r="BE210" i="2"/>
  <c r="BK116" i="2"/>
  <c r="J116" i="2"/>
  <c r="J63" i="2"/>
  <c r="J54" i="2"/>
  <c r="BE108" i="2"/>
  <c r="BE126" i="2"/>
  <c r="BE138" i="2"/>
  <c r="BE149" i="2"/>
  <c r="BE157" i="2"/>
  <c r="BE171" i="2"/>
  <c r="BE194" i="2"/>
  <c r="BE202" i="2"/>
  <c r="BE217" i="2"/>
  <c r="BE219" i="2"/>
  <c r="BE223" i="2"/>
  <c r="BK222" i="2"/>
  <c r="J222" i="2"/>
  <c r="J70" i="2"/>
  <c r="J34" i="2"/>
  <c r="AW55" i="1"/>
  <c r="F37" i="2"/>
  <c r="BD55" i="1"/>
  <c r="BD54" i="1" s="1"/>
  <c r="W33" i="1" s="1"/>
  <c r="F36" i="2"/>
  <c r="BC55" i="1"/>
  <c r="BC54" i="1"/>
  <c r="AY54" i="1"/>
  <c r="F34" i="2"/>
  <c r="BA55" i="1"/>
  <c r="BA54" i="1"/>
  <c r="W30" i="1"/>
  <c r="F35" i="2"/>
  <c r="BB55" i="1"/>
  <c r="BB54" i="1"/>
  <c r="W31" i="1"/>
  <c r="R91" i="2" l="1"/>
  <c r="R90" i="2"/>
  <c r="T91" i="2"/>
  <c r="T90" i="2"/>
  <c r="P159" i="2"/>
  <c r="P91" i="2"/>
  <c r="P90" i="2"/>
  <c r="AU55" i="1"/>
  <c r="BK104" i="2"/>
  <c r="J104" i="2"/>
  <c r="J62" i="2"/>
  <c r="BK91" i="2"/>
  <c r="J160" i="2"/>
  <c r="J67" i="2"/>
  <c r="BK221" i="2"/>
  <c r="J221" i="2"/>
  <c r="J69" i="2" s="1"/>
  <c r="F33" i="2"/>
  <c r="AZ55" i="1"/>
  <c r="AZ54" i="1"/>
  <c r="W29" i="1"/>
  <c r="AW54" i="1"/>
  <c r="AK30" i="1"/>
  <c r="AU54" i="1"/>
  <c r="W32" i="1"/>
  <c r="AX54" i="1"/>
  <c r="J33" i="2"/>
  <c r="AV55" i="1"/>
  <c r="AT55" i="1" s="1"/>
  <c r="BK90" i="2" l="1"/>
  <c r="J90" i="2"/>
  <c r="J59" i="2"/>
  <c r="J91" i="2"/>
  <c r="J60" i="2"/>
  <c r="AV54" i="1"/>
  <c r="AK29" i="1"/>
  <c r="AT54" i="1" l="1"/>
  <c r="J30" i="2"/>
  <c r="AG55" i="1"/>
  <c r="AG54" i="1"/>
  <c r="AK26" i="1"/>
  <c r="AK35" i="1"/>
  <c r="AN54" i="1" l="1"/>
  <c r="J39" i="2"/>
  <c r="AN55" i="1"/>
</calcChain>
</file>

<file path=xl/sharedStrings.xml><?xml version="1.0" encoding="utf-8"?>
<sst xmlns="http://schemas.openxmlformats.org/spreadsheetml/2006/main" count="1991" uniqueCount="515">
  <si>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</si>
  <si>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</si>
  <si>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</si>
  <si>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</si>
  <si>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</si>
  <si>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</si>
  <si>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</si>
  <si>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</si>
  <si>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</si>
  <si>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</si>
  <si>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</si>
  <si>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</si>
  <si>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</si>
  <si>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</si>
  <si>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</si>
  <si>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</si>
  <si>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</si>
  <si>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</si>
  <si>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</si>
  <si>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</si>
  <si>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</si>
  <si>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</si>
  <si>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</si>
  <si>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</si>
  <si>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</si>
  <si>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</si>
  <si>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</si>
  <si>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</si>
  <si>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</si>
  <si>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</si>
  <si>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</si>
  <si>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</si>
  <si>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</si>
  <si>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</si>
  <si>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</si>
  <si>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</si>
  <si>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</si>
  <si>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</si>
  <si>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</si>
  <si>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</si>
  <si>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</si>
  <si>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</si>
  <si>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</si>
  <si>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</si>
  <si>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</si>
  <si>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</si>
  <si>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</si>
  <si>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</si>
  <si>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</si>
  <si>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</si>
  <si>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</si>
  <si>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</si>
  <si>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</si>
  <si>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</si>
  <si>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</si>
  <si>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</si>
  <si>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</si>
  <si>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</si>
  <si>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</si>
  <si>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</si>
  <si>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</si>
  <si>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</si>
  <si>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</si>
  <si>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</si>
  <si>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</si>
  <si>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</si>
  <si>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</si>
  <si>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</si>
  <si>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</si>
  <si>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</si>
  <si>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</si>
  <si>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</si>
  <si>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</si>
  <si>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</si>
  <si>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1010-3a</t>
  </si>
  <si>
    <t>Rekonstrukce střechy budovy -objekt SO 101</t>
  </si>
  <si>
    <t>STA</t>
  </si>
  <si>
    <t>1</t>
  </si>
  <si>
    <t>{93db5db8-4f96-469b-bae2-30d618e188ab}</t>
  </si>
  <si>
    <t>2</t>
  </si>
  <si>
    <t>KRYCÍ LIST SOUPISU PRACÍ</t>
  </si>
  <si>
    <t>Objekt:</t>
  </si>
  <si>
    <t>1010-3a - Rekonstrukce střechy budovy -objekt SO 101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</si>
  <si>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</si>
  <si>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</si>
  <si>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</si>
  <si>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</si>
  <si>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</si>
  <si>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</si>
  <si>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</si>
  <si>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</si>
  <si>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</si>
  <si>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</si>
  <si>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</si>
  <si>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713 - Izolace tepelné</t>
  </si>
  <si>
    <t xml:space="preserve">    767 - Konstrukce zámečnické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</si>
  <si>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</si>
  <si>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</si>
  <si>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</si>
  <si>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</si>
  <si>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</si>
  <si>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</si>
  <si>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</si>
  <si>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</si>
  <si>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</si>
  <si>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</si>
  <si>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</si>
  <si>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</si>
  <si>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</si>
  <si>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</si>
  <si>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</si>
  <si>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</si>
  <si>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</si>
  <si>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</si>
  <si>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</si>
  <si>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</si>
  <si>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</si>
  <si>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342151111RV40</t>
  </si>
  <si>
    <t>Montáž panelů sendvičových vč montáže hydroizolační vrstvy na panel a opracování detailů hydroizolace(vč dopravy, montáže jeřábem,..)-nutino ověřit únosnost střešní konstrukce a PBŘ</t>
  </si>
  <si>
    <t>m2</t>
  </si>
  <si>
    <t>4</t>
  </si>
  <si>
    <t>239233411</t>
  </si>
  <si>
    <t>VV</t>
  </si>
  <si>
    <t>(8+8)*25,5</t>
  </si>
  <si>
    <t>Součet</t>
  </si>
  <si>
    <t>M</t>
  </si>
  <si>
    <t>342151111RV30</t>
  </si>
  <si>
    <t>Panel střešní s  tepelně izolačním jádrem., vč dodávky vrchní vrstvy  PVC fĺie  TL. panelu120mm, jádro z PIR. lambda=0,022 W/mK-nutno ověřit úosnost střešní konstrukce a PBŘ</t>
  </si>
  <si>
    <t>8</t>
  </si>
  <si>
    <t>-1675555716</t>
  </si>
  <si>
    <t>(8+8)*25,5*1,1</t>
  </si>
  <si>
    <t>342151111RV43</t>
  </si>
  <si>
    <t>Příslušenství k panelům(klemířské výrobky, pásky, lemování, překrytí spojů, opracování prostupů.součástí dodávky bude 4 ks svislých svodů a okap v délce 2x 26m, napojení okapu na gigery.)</t>
  </si>
  <si>
    <t>Soubor</t>
  </si>
  <si>
    <t>-1450766231</t>
  </si>
  <si>
    <t>1*1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</si>
  <si>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</si>
  <si>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</si>
  <si>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t</t>
  </si>
  <si>
    <t>962803505</t>
  </si>
  <si>
    <t>Online PSC</t>
  </si>
  <si>
    <t>https://podminky.urs.cz/item/CS_URS_2025_02/998011001</t>
  </si>
  <si>
    <t>9</t>
  </si>
  <si>
    <t>Ostatní konstrukce a práce, bourání</t>
  </si>
  <si>
    <t>5</t>
  </si>
  <si>
    <t>764004801</t>
  </si>
  <si>
    <t>Demontáž klempířských konstrukcí žlabu podokapního do suti</t>
  </si>
  <si>
    <t>m</t>
  </si>
  <si>
    <t>16</t>
  </si>
  <si>
    <t>-51512484</t>
  </si>
  <si>
    <t>https://podminky.urs.cz/item/CS_URS_2025_02/764004801</t>
  </si>
  <si>
    <t>2*25</t>
  </si>
  <si>
    <t>6</t>
  </si>
  <si>
    <t>767832801RV63</t>
  </si>
  <si>
    <t>Demontáž venkovních požárních žebříků s ochranným košem</t>
  </si>
  <si>
    <t>1657527193</t>
  </si>
  <si>
    <t>7</t>
  </si>
  <si>
    <t>966073121</t>
  </si>
  <si>
    <t>Demontáž krytiny střech ocelových konstrukcí z tvarovaných ocelových plechů, výšky budovy do 6 m</t>
  </si>
  <si>
    <t>-49478201</t>
  </si>
  <si>
    <t>https://podminky.urs.cz/item/CS_URS_2025_02/966073121</t>
  </si>
  <si>
    <t>Demontáž krytiny</t>
  </si>
  <si>
    <t>(8+8)*25</t>
  </si>
  <si>
    <t>966073RV65</t>
  </si>
  <si>
    <t>Demontáž a montáž hromosvodu, připojení kovových částí střechy dle normových požadavků</t>
  </si>
  <si>
    <t>1925577170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</si>
  <si>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</si>
  <si>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</si>
  <si>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</si>
  <si>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</si>
  <si>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380222480</t>
  </si>
  <si>
    <t>https://podminky.urs.cz/item/CS_URS_2025_02/949101112</t>
  </si>
  <si>
    <t>25*15,</t>
  </si>
  <si>
    <t>95</t>
  </si>
  <si>
    <t>Dokončovací konstrukce a práce pozemních staveb</t>
  </si>
  <si>
    <t>38</t>
  </si>
  <si>
    <t>762341280</t>
  </si>
  <si>
    <t>Montáž bednění střech rovných a šikmých sklonu do 60° s vyřezáním otvorů z desek cementotřískových nebo cementových na sraz</t>
  </si>
  <si>
    <t>-2075673673</t>
  </si>
  <si>
    <t>https://podminky.urs.cz/item/CS_URS_2025_02/762341280</t>
  </si>
  <si>
    <t>Montáž opláštění římsy(podklad pro kontaktní zateplení</t>
  </si>
  <si>
    <t>2*(25,5+0,3+0,3)*(0,3+0,2)</t>
  </si>
  <si>
    <t>39</t>
  </si>
  <si>
    <t>59590740</t>
  </si>
  <si>
    <t>deska cementotřísková bez povrchové úpravy tl 18mm</t>
  </si>
  <si>
    <t>804517792</t>
  </si>
  <si>
    <t>(2*(25,5+0,3+0,3)*(0,3+0,2))*1,1</t>
  </si>
  <si>
    <t>40</t>
  </si>
  <si>
    <t>762341RV301</t>
  </si>
  <si>
    <t>Vyztužení římsy, prodloužení římsy-dodávka+montáž</t>
  </si>
  <si>
    <t>Soub</t>
  </si>
  <si>
    <t>545577910</t>
  </si>
  <si>
    <t>34</t>
  </si>
  <si>
    <t>762751810</t>
  </si>
  <si>
    <t>Demontáž prostorových konstrukcí vázaných na sraz (na hladko) z řeziva hraněného nebo polohraněného, průřezové plochy do 120 cm2</t>
  </si>
  <si>
    <t>-974125048</t>
  </si>
  <si>
    <t>https://podminky.urs.cz/item/CS_URS_2026_01/762751810</t>
  </si>
  <si>
    <t xml:space="preserve">Demontáž roštu z prken tl.3,2cm po 50cm a demontáž roštu z hranolů 10/10cm </t>
  </si>
  <si>
    <t>2*7,84*50</t>
  </si>
  <si>
    <t>7*24,8*2</t>
  </si>
  <si>
    <t>33</t>
  </si>
  <si>
    <t>762841811</t>
  </si>
  <si>
    <t>Demontáž podbíjení obkladů stropů a střech sklonu do 60° z hrubých prken tl. do 35 mm bez omítky</t>
  </si>
  <si>
    <t>-383063794</t>
  </si>
  <si>
    <t>https://podminky.urs.cz/item/CS_URS_2026_01/762841811</t>
  </si>
  <si>
    <t>Demontáž poškozeného podbití římsy</t>
  </si>
  <si>
    <t>24,8*(0,3+0,2)*2</t>
  </si>
  <si>
    <t>10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</si>
  <si>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</si>
  <si>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</si>
  <si>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2075691726</t>
  </si>
  <si>
    <t>https://podminky.urs.cz/item/CS_URS_2025_02/952901221</t>
  </si>
  <si>
    <t>(25,5+25,5+15+15)*2</t>
  </si>
  <si>
    <t>997</t>
  </si>
  <si>
    <t>Doprava suti a vybouraných hmot</t>
  </si>
  <si>
    <t>41</t>
  </si>
  <si>
    <t>997013112</t>
  </si>
  <si>
    <t>Vnitrostaveništní doprava suti a vybouraných hmot vodorovně do 50 m s naložením základní pro budovy a haly výšky přes 6 do 9 m</t>
  </si>
  <si>
    <t>1928310847</t>
  </si>
  <si>
    <t>https://podminky.urs.cz/item/CS_URS_2025_02/997013112</t>
  </si>
  <si>
    <t>997013219</t>
  </si>
  <si>
    <t>Příplatek k vnitrostaveništní dopravě suti a vybouraných hmot za zvětšenou dopravu suti ZKD 10 m</t>
  </si>
  <si>
    <t>1923289963</t>
  </si>
  <si>
    <t>https://podminky.urs.cz/item/CS_URS_2024_01/997013219</t>
  </si>
  <si>
    <t>24,525*10 'Přepočtené koeficientem množství</t>
  </si>
  <si>
    <t>13</t>
  </si>
  <si>
    <t>997013501</t>
  </si>
  <si>
    <t>Odvoz suti a vybouraných hmot na skládku nebo meziskládku se složením, na vzdálenost do 1 km</t>
  </si>
  <si>
    <t>-672853253</t>
  </si>
  <si>
    <t>https://podminky.urs.cz/item/CS_URS_2024_01/997013501</t>
  </si>
  <si>
    <t>14</t>
  </si>
  <si>
    <t>997013509</t>
  </si>
  <si>
    <t>Příplatek k odvozu suti a vybouraných hmot na skládku ZKD 1 km přes 1 km</t>
  </si>
  <si>
    <t>1398850934</t>
  </si>
  <si>
    <t>https://podminky.urs.cz/item/CS_URS_2024_01/997013509</t>
  </si>
  <si>
    <t>24,525*20 'Přepočtené koeficientem množství</t>
  </si>
  <si>
    <t>15</t>
  </si>
  <si>
    <t>997013871</t>
  </si>
  <si>
    <t>Poplatek za uložení stavebního odpadu na recyklační skládce (skládkovné) směsného stavebního a demoličního zatříděného do Katalogu odpadů pod kódem 17 09 04</t>
  </si>
  <si>
    <t>1169754464</t>
  </si>
  <si>
    <t>https://podminky.urs.cz/item/CS_URS_2024_01/997013871</t>
  </si>
  <si>
    <t>PSV</t>
  </si>
  <si>
    <t>Práce a dodávky PSV</t>
  </si>
  <si>
    <t>713</t>
  </si>
  <si>
    <t>Izolace tepelné</t>
  </si>
  <si>
    <t>621142001</t>
  </si>
  <si>
    <t>Pletivo vnějších ploch v ploše nebo pruzích, na plném podkladu sklovláknité vtlačené do tmelu podhledů</t>
  </si>
  <si>
    <t>1407293333</t>
  </si>
  <si>
    <t>https://podminky.urs.cz/item/CS_URS_2025_02/621142001</t>
  </si>
  <si>
    <t>Zateplení římsy</t>
  </si>
  <si>
    <t>25,5*2*(0,2+0,2)</t>
  </si>
  <si>
    <t>4*0,4*0,25</t>
  </si>
  <si>
    <t>17</t>
  </si>
  <si>
    <t>621211023</t>
  </si>
  <si>
    <t>Montáž kontaktního zateplení lepením a mechanickým kotvením z polystyrenových desek (dodávka ve specifikaci) na vnější podhledy, na podklad dřevěný nebo kovový, tloušťky desek přes 80 do 120 mm</t>
  </si>
  <si>
    <t>933261589</t>
  </si>
  <si>
    <t>https://podminky.urs.cz/item/CS_URS_2025_02/621211023</t>
  </si>
  <si>
    <t>25,5*2*0,2+0,4*0,25*4</t>
  </si>
  <si>
    <t>18</t>
  </si>
  <si>
    <t>63142021</t>
  </si>
  <si>
    <t>deska tepelně izolační minerální kontaktních fasád podélné vlákno λ=0,035-0,036 tl 50mm</t>
  </si>
  <si>
    <t>-1793559646</t>
  </si>
  <si>
    <t>2*25,5*0,4*1,1+4*0,4*0,25</t>
  </si>
  <si>
    <t>19</t>
  </si>
  <si>
    <t>63142025</t>
  </si>
  <si>
    <t>deska tepelně izolační minerální kontaktních fasád podélné vlákno λ=0,035-0,036 tl 100mm</t>
  </si>
  <si>
    <t>262466500</t>
  </si>
  <si>
    <t>(25,5*2*0,2+0,4*0,25*4)*1,1</t>
  </si>
  <si>
    <t>20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</si>
  <si>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</si>
  <si>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</si>
  <si>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150943402</t>
  </si>
  <si>
    <t>https://podminky.urs.cz/item/CS_URS_2025_02/621221011</t>
  </si>
  <si>
    <t>2*25,5*0,2</t>
  </si>
  <si>
    <t>621511002</t>
  </si>
  <si>
    <t>Omítka tenkovrstvá akrylátová vnějších ploch probarvená bez penetrace zatíraná (škrábaná), zrnitost 1,0 mm podhledů</t>
  </si>
  <si>
    <t>1281448680</t>
  </si>
  <si>
    <t>https://podminky.urs.cz/item/CS_URS_2025_02/621511002</t>
  </si>
  <si>
    <t>25,5*2*0,20</t>
  </si>
  <si>
    <t>4*0,25*0,4</t>
  </si>
  <si>
    <t>35</t>
  </si>
  <si>
    <t>713110813</t>
  </si>
  <si>
    <t>Odstranění tepelné izolace stropů nebo podhledů z rohoží, pásů, dílců, desek, bloků volně kladených z vláknitých materiálů suchých, tloušťka izolace přes 100 do 200 mm</t>
  </si>
  <si>
    <t>1669194269</t>
  </si>
  <si>
    <t>https://podminky.urs.cz/item/CS_URS_2026_01/713110813</t>
  </si>
  <si>
    <t>Demontáž tepelné izolace Prefizol v tl.120mm(dle půvoodní dokumentace)</t>
  </si>
  <si>
    <t>2*7,84*24,8</t>
  </si>
  <si>
    <t>23</t>
  </si>
  <si>
    <t>783823131</t>
  </si>
  <si>
    <t>Penetrační nátěr omítek hladkých omítek hladkých, zrnitých tenkovrstvých nebo štukových stupně členitosti 1 a 2 akrylátový</t>
  </si>
  <si>
    <t>-780853677</t>
  </si>
  <si>
    <t>https://podminky.urs.cz/item/CS_URS_2025_02/783823131</t>
  </si>
  <si>
    <t>24</t>
  </si>
  <si>
    <t>783827441</t>
  </si>
  <si>
    <t>Krycí (ochranný) nátěr omítek dvojnásobný hladkých omítek hladkých, zrnitých tenkovrstvých nebo štukových stupně členitosti 3 akrylátový</t>
  </si>
  <si>
    <t>2122931020</t>
  </si>
  <si>
    <t>https://podminky.urs.cz/item/CS_URS_2025_02/783827441</t>
  </si>
  <si>
    <t>767</t>
  </si>
  <si>
    <t>Konstrukce zámečnické</t>
  </si>
  <si>
    <t>25</t>
  </si>
  <si>
    <t>767995116RV260</t>
  </si>
  <si>
    <t>Ocelové vazničky(D+M)-Viz výkres</t>
  </si>
  <si>
    <t>kg</t>
  </si>
  <si>
    <t>-2106976371</t>
  </si>
  <si>
    <t>Ocelové vazničky-dodávka+montáž-viz výkres</t>
  </si>
  <si>
    <t>1*2573,27</t>
  </si>
  <si>
    <t>26</t>
  </si>
  <si>
    <t>767RV270</t>
  </si>
  <si>
    <t>Stavební přípomoci k ocelovým vazničkám</t>
  </si>
  <si>
    <t>-1172928438</t>
  </si>
  <si>
    <t>28</t>
  </si>
  <si>
    <t>767-RV272-3</t>
  </si>
  <si>
    <t>Dílenská dokumentace</t>
  </si>
  <si>
    <t>1980159025</t>
  </si>
  <si>
    <t>27</t>
  </si>
  <si>
    <t>767RV273</t>
  </si>
  <si>
    <t>Dodávka a montáž úchytů fotovoltaických panelů</t>
  </si>
  <si>
    <t>1838130427</t>
  </si>
  <si>
    <t>VRN</t>
  </si>
  <si>
    <t>Vedlejší rozpočtové náklady</t>
  </si>
  <si>
    <t>VRN3</t>
  </si>
  <si>
    <t>Zařízení staveniště</t>
  </si>
  <si>
    <t>29</t>
  </si>
  <si>
    <t>032002000RV15</t>
  </si>
  <si>
    <t>Vedlejší rozpočtové náklady-zařízení staveniště, provozní vlivy</t>
  </si>
  <si>
    <t>1024</t>
  </si>
  <si>
    <t>789872513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</si>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</sst>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52901221" TargetMode="External"/><Relationship Id="rId13" Type="http://schemas.openxmlformats.org/officeDocument/2006/relationships/hyperlink" Target="https://podminky.urs.cz/item/CS_URS_2024_01/997013871" TargetMode="External"/><Relationship Id="rId18" Type="http://schemas.openxmlformats.org/officeDocument/2006/relationships/hyperlink" Target="https://podminky.urs.cz/item/CS_URS_2026_01/713110813" TargetMode="External"/><Relationship Id="rId3" Type="http://schemas.openxmlformats.org/officeDocument/2006/relationships/hyperlink" Target="https://podminky.urs.cz/item/CS_URS_2025_02/966073121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s://podminky.urs.cz/item/CS_URS_2026_01/762841811" TargetMode="External"/><Relationship Id="rId12" Type="http://schemas.openxmlformats.org/officeDocument/2006/relationships/hyperlink" Target="https://podminky.urs.cz/item/CS_URS_2024_01/997013509" TargetMode="External"/><Relationship Id="rId17" Type="http://schemas.openxmlformats.org/officeDocument/2006/relationships/hyperlink" Target="https://podminky.urs.cz/item/CS_URS_2025_02/621511002" TargetMode="External"/><Relationship Id="rId2" Type="http://schemas.openxmlformats.org/officeDocument/2006/relationships/hyperlink" Target="https://podminky.urs.cz/item/CS_URS_2025_02/764004801" TargetMode="External"/><Relationship Id="rId16" Type="http://schemas.openxmlformats.org/officeDocument/2006/relationships/hyperlink" Target="https://podminky.urs.cz/item/CS_URS_2025_02/621221011" TargetMode="External"/><Relationship Id="rId20" Type="http://schemas.openxmlformats.org/officeDocument/2006/relationships/hyperlink" Target="https://podminky.urs.cz/item/CS_URS_2025_02/783827441" TargetMode="External"/><Relationship Id="rId1" Type="http://schemas.openxmlformats.org/officeDocument/2006/relationships/hyperlink" Target="https://podminky.urs.cz/item/CS_URS_2025_02/998011001" TargetMode="External"/><Relationship Id="rId6" Type="http://schemas.openxmlformats.org/officeDocument/2006/relationships/hyperlink" Target="https://podminky.urs.cz/item/CS_URS_2026_01/762751810" TargetMode="External"/><Relationship Id="rId11" Type="http://schemas.openxmlformats.org/officeDocument/2006/relationships/hyperlink" Target="https://podminky.urs.cz/item/CS_URS_2024_01/997013501" TargetMode="External"/><Relationship Id="rId5" Type="http://schemas.openxmlformats.org/officeDocument/2006/relationships/hyperlink" Target="https://podminky.urs.cz/item/CS_URS_2025_02/762341280" TargetMode="External"/><Relationship Id="rId15" Type="http://schemas.openxmlformats.org/officeDocument/2006/relationships/hyperlink" Target="https://podminky.urs.cz/item/CS_URS_2025_02/621211023" TargetMode="External"/><Relationship Id="rId10" Type="http://schemas.openxmlformats.org/officeDocument/2006/relationships/hyperlink" Target="https://podminky.urs.cz/item/CS_URS_2024_01/997013219" TargetMode="External"/><Relationship Id="rId19" Type="http://schemas.openxmlformats.org/officeDocument/2006/relationships/hyperlink" Target="https://podminky.urs.cz/item/CS_URS_2025_02/783823131" TargetMode="External"/><Relationship Id="rId4" Type="http://schemas.openxmlformats.org/officeDocument/2006/relationships/hyperlink" Target="https://podminky.urs.cz/item/CS_URS_2025_02/949101112" TargetMode="External"/><Relationship Id="rId9" Type="http://schemas.openxmlformats.org/officeDocument/2006/relationships/hyperlink" Target="https://podminky.urs.cz/item/CS_URS_2025_02/997013112" TargetMode="External"/><Relationship Id="rId14" Type="http://schemas.openxmlformats.org/officeDocument/2006/relationships/hyperlink" Target="https://podminky.urs.cz/item/CS_URS_2025_02/621142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3.2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" customHeight="1">
      <c r="B27" s="32"/>
      <c r="AR27" s="32"/>
      <c r="BE27" s="263"/>
    </row>
    <row r="28" spans="2:71" s="1" customFormat="1" ht="13.2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302</v>
      </c>
      <c r="AR44" s="45"/>
    </row>
    <row r="45" spans="2:44" s="4" customFormat="1" ht="36.9" customHeight="1">
      <c r="B45" s="46"/>
      <c r="C45" s="47" t="s">
        <v>16</v>
      </c>
      <c r="L45" s="281" t="str">
        <f>K6</f>
        <v>ABC-ŠROUB – ÚSPORNÁ OPATŘENÍ ČEBÍN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8.12.2025</v>
      </c>
      <c r="AN47" s="283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8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ROUND(AG55,2)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24.7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'1010-3a - Rekonstrukce st...'!J30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'1010-3a - Rekonstrukce st...'!P90</f>
        <v>0</v>
      </c>
      <c r="AV55" s="77">
        <f>'1010-3a - Rekonstrukce st...'!J33</f>
        <v>0</v>
      </c>
      <c r="AW55" s="77">
        <f>'1010-3a - Rekonstrukce st...'!J34</f>
        <v>0</v>
      </c>
      <c r="AX55" s="77">
        <f>'1010-3a - Rekonstrukce st...'!J35</f>
        <v>0</v>
      </c>
      <c r="AY55" s="77">
        <f>'1010-3a - Rekonstrukce st...'!J36</f>
        <v>0</v>
      </c>
      <c r="AZ55" s="77">
        <f>'1010-3a - Rekonstrukce st...'!F33</f>
        <v>0</v>
      </c>
      <c r="BA55" s="77">
        <f>'1010-3a - Rekonstrukce st...'!F34</f>
        <v>0</v>
      </c>
      <c r="BB55" s="77">
        <f>'1010-3a - Rekonstrukce st...'!F35</f>
        <v>0</v>
      </c>
      <c r="BC55" s="77">
        <f>'1010-3a - Rekonstrukce st...'!F36</f>
        <v>0</v>
      </c>
      <c r="BD55" s="79">
        <f>'1010-3a - Rekonstrukce st...'!F37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1" customFormat="1" ht="30" customHeight="1">
      <c r="B56" s="32"/>
      <c r="AR56" s="32"/>
    </row>
    <row r="57" spans="1:91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q4u+GzVerIEAm7wdzhJf9J5/HarjzKRc4SqOf9szNe4e5U4V10e8US+PE+W/BGSXYhUIUDOJPaU2EhmPSvPong==" saltValue="9iTEMUOTzkptCOjnBXFLJ2WU+A6wZhItDY9wgPTD5cFB4pw4lIyl4qJzNEpsvUmuD0StAXNHVN3YOYz5d7NO/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3a - Rekonstrukce 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>
      <c r="B4" s="20"/>
      <c r="D4" s="21" t="s">
        <v>80</v>
      </c>
      <c r="L4" s="20"/>
      <c r="M4" s="81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ABC-ŠROUB – ÚSPORNÁ OPATŘENÍ ČEBÍN</v>
      </c>
      <c r="F7" s="300"/>
      <c r="G7" s="300"/>
      <c r="H7" s="300"/>
      <c r="L7" s="20"/>
    </row>
    <row r="8" spans="2:46" s="1" customFormat="1" ht="12" customHeight="1">
      <c r="B8" s="32"/>
      <c r="D8" s="27" t="s">
        <v>81</v>
      </c>
      <c r="L8" s="32"/>
    </row>
    <row r="9" spans="2:46" s="1" customFormat="1" ht="16.5" customHeight="1">
      <c r="B9" s="32"/>
      <c r="E9" s="281" t="s">
        <v>82</v>
      </c>
      <c r="F9" s="301"/>
      <c r="G9" s="301"/>
      <c r="H9" s="301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8.12.2025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22</v>
      </c>
      <c r="I15" s="27" t="s">
        <v>27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22</v>
      </c>
      <c r="I24" s="27" t="s">
        <v>27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2"/>
      <c r="E27" s="270" t="s">
        <v>19</v>
      </c>
      <c r="F27" s="270"/>
      <c r="G27" s="270"/>
      <c r="H27" s="270"/>
      <c r="L27" s="8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35</v>
      </c>
      <c r="J30" s="63">
        <f>ROUND(J90,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4">
        <f>ROUND((SUM(BE90:BE224)),  2)</f>
        <v>0</v>
      </c>
      <c r="I33" s="85">
        <v>0.21</v>
      </c>
      <c r="J33" s="84">
        <f>ROUND(((SUM(BE90:BE224))*I33),  2)</f>
        <v>0</v>
      </c>
      <c r="L33" s="32"/>
    </row>
    <row r="34" spans="2:12" s="1" customFormat="1" ht="14.4" customHeight="1">
      <c r="B34" s="32"/>
      <c r="E34" s="27" t="s">
        <v>41</v>
      </c>
      <c r="F34" s="84">
        <f>ROUND((SUM(BF90:BF224)),  2)</f>
        <v>0</v>
      </c>
      <c r="I34" s="85">
        <v>0.12</v>
      </c>
      <c r="J34" s="84">
        <f>ROUND(((SUM(BF90:BF224))*I34),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4">
        <f>ROUND((SUM(BG90:BG224)),  2)</f>
        <v>0</v>
      </c>
      <c r="I35" s="85">
        <v>0.21</v>
      </c>
      <c r="J35" s="84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4">
        <f>ROUND((SUM(BH90:BH224)),  2)</f>
        <v>0</v>
      </c>
      <c r="I36" s="85">
        <v>0.12</v>
      </c>
      <c r="J36" s="84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4">
        <f>ROUND((SUM(BI90:BI224)),  2)</f>
        <v>0</v>
      </c>
      <c r="I37" s="85">
        <v>0</v>
      </c>
      <c r="J37" s="8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86"/>
      <c r="D39" s="87" t="s">
        <v>45</v>
      </c>
      <c r="E39" s="54"/>
      <c r="F39" s="54"/>
      <c r="G39" s="88" t="s">
        <v>46</v>
      </c>
      <c r="H39" s="89" t="s">
        <v>47</v>
      </c>
      <c r="I39" s="54"/>
      <c r="J39" s="90">
        <f>SUM(J30:J37)</f>
        <v>0</v>
      </c>
      <c r="K39" s="91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83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ABC-ŠROUB – ÚSPORNÁ OPATŘENÍ ČEBÍN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81</v>
      </c>
      <c r="L49" s="32"/>
    </row>
    <row r="50" spans="2:47" s="1" customFormat="1" ht="16.5" customHeight="1">
      <c r="B50" s="32"/>
      <c r="E50" s="281" t="str">
        <f>E9</f>
        <v>1010-3a - Rekonstrukce střechy budovy -objekt SO 101</v>
      </c>
      <c r="F50" s="301"/>
      <c r="G50" s="301"/>
      <c r="H50" s="30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8.12.2025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4" t="s">
        <v>67</v>
      </c>
      <c r="J59" s="63">
        <f>J90</f>
        <v>0</v>
      </c>
      <c r="L59" s="32"/>
      <c r="AU59" s="17" t="s">
        <v>86</v>
      </c>
    </row>
    <row r="60" spans="2:47" s="8" customFormat="1" ht="24.9" customHeight="1">
      <c r="B60" s="95"/>
      <c r="D60" s="96" t="s">
        <v>87</v>
      </c>
      <c r="E60" s="97"/>
      <c r="F60" s="97"/>
      <c r="G60" s="97"/>
      <c r="H60" s="97"/>
      <c r="I60" s="97"/>
      <c r="J60" s="98">
        <f>J91</f>
        <v>0</v>
      </c>
      <c r="L60" s="95"/>
    </row>
    <row r="61" spans="2:47" s="9" customFormat="1" ht="19.95" customHeight="1">
      <c r="B61" s="99"/>
      <c r="D61" s="100" t="s">
        <v>88</v>
      </c>
      <c r="E61" s="101"/>
      <c r="F61" s="101"/>
      <c r="G61" s="101"/>
      <c r="H61" s="101"/>
      <c r="I61" s="101"/>
      <c r="J61" s="102">
        <f>J92</f>
        <v>0</v>
      </c>
      <c r="L61" s="99"/>
    </row>
    <row r="62" spans="2:47" s="9" customFormat="1" ht="19.95" customHeight="1">
      <c r="B62" s="99"/>
      <c r="D62" s="100" t="s">
        <v>89</v>
      </c>
      <c r="E62" s="101"/>
      <c r="F62" s="101"/>
      <c r="G62" s="101"/>
      <c r="H62" s="101"/>
      <c r="I62" s="101"/>
      <c r="J62" s="102">
        <f>J104</f>
        <v>0</v>
      </c>
      <c r="L62" s="99"/>
    </row>
    <row r="63" spans="2:47" s="9" customFormat="1" ht="14.85" customHeight="1">
      <c r="B63" s="99"/>
      <c r="D63" s="100" t="s">
        <v>90</v>
      </c>
      <c r="E63" s="101"/>
      <c r="F63" s="101"/>
      <c r="G63" s="101"/>
      <c r="H63" s="101"/>
      <c r="I63" s="101"/>
      <c r="J63" s="102">
        <f>J116</f>
        <v>0</v>
      </c>
      <c r="L63" s="99"/>
    </row>
    <row r="64" spans="2:47" s="9" customFormat="1" ht="14.85" customHeight="1">
      <c r="B64" s="99"/>
      <c r="D64" s="100" t="s">
        <v>91</v>
      </c>
      <c r="E64" s="101"/>
      <c r="F64" s="101"/>
      <c r="G64" s="101"/>
      <c r="H64" s="101"/>
      <c r="I64" s="101"/>
      <c r="J64" s="102">
        <f>J121</f>
        <v>0</v>
      </c>
      <c r="L64" s="99"/>
    </row>
    <row r="65" spans="2:12" s="9" customFormat="1" ht="19.95" customHeight="1">
      <c r="B65" s="99"/>
      <c r="D65" s="100" t="s">
        <v>92</v>
      </c>
      <c r="E65" s="101"/>
      <c r="F65" s="101"/>
      <c r="G65" s="101"/>
      <c r="H65" s="101"/>
      <c r="I65" s="101"/>
      <c r="J65" s="102">
        <f>J146</f>
        <v>0</v>
      </c>
      <c r="L65" s="99"/>
    </row>
    <row r="66" spans="2:12" s="8" customFormat="1" ht="24.9" customHeight="1">
      <c r="B66" s="95"/>
      <c r="D66" s="96" t="s">
        <v>93</v>
      </c>
      <c r="E66" s="97"/>
      <c r="F66" s="97"/>
      <c r="G66" s="97"/>
      <c r="H66" s="97"/>
      <c r="I66" s="97"/>
      <c r="J66" s="98">
        <f>J159</f>
        <v>0</v>
      </c>
      <c r="L66" s="95"/>
    </row>
    <row r="67" spans="2:12" s="9" customFormat="1" ht="19.95" customHeight="1">
      <c r="B67" s="99"/>
      <c r="D67" s="100" t="s">
        <v>94</v>
      </c>
      <c r="E67" s="101"/>
      <c r="F67" s="101"/>
      <c r="G67" s="101"/>
      <c r="H67" s="101"/>
      <c r="I67" s="101"/>
      <c r="J67" s="102">
        <f>J160</f>
        <v>0</v>
      </c>
      <c r="L67" s="99"/>
    </row>
    <row r="68" spans="2:12" s="9" customFormat="1" ht="19.95" customHeight="1">
      <c r="B68" s="99"/>
      <c r="D68" s="100" t="s">
        <v>95</v>
      </c>
      <c r="E68" s="101"/>
      <c r="F68" s="101"/>
      <c r="G68" s="101"/>
      <c r="H68" s="101"/>
      <c r="I68" s="101"/>
      <c r="J68" s="102">
        <f>J209</f>
        <v>0</v>
      </c>
      <c r="L68" s="99"/>
    </row>
    <row r="69" spans="2:12" s="8" customFormat="1" ht="24.9" customHeight="1">
      <c r="B69" s="95"/>
      <c r="D69" s="96" t="s">
        <v>96</v>
      </c>
      <c r="E69" s="97"/>
      <c r="F69" s="97"/>
      <c r="G69" s="97"/>
      <c r="H69" s="97"/>
      <c r="I69" s="97"/>
      <c r="J69" s="98">
        <f>J221</f>
        <v>0</v>
      </c>
      <c r="L69" s="95"/>
    </row>
    <row r="70" spans="2:12" s="9" customFormat="1" ht="19.95" customHeight="1">
      <c r="B70" s="99"/>
      <c r="D70" s="100" t="s">
        <v>97</v>
      </c>
      <c r="E70" s="101"/>
      <c r="F70" s="101"/>
      <c r="G70" s="101"/>
      <c r="H70" s="101"/>
      <c r="I70" s="101"/>
      <c r="J70" s="102">
        <f>J222</f>
        <v>0</v>
      </c>
      <c r="L70" s="99"/>
    </row>
    <row r="71" spans="2:12" s="1" customFormat="1" ht="21.75" customHeight="1">
      <c r="B71" s="32"/>
      <c r="L71" s="32"/>
    </row>
    <row r="72" spans="2:12" s="1" customFormat="1" ht="6.9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" customHeight="1">
      <c r="B77" s="32"/>
      <c r="C77" s="21" t="s">
        <v>98</v>
      </c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16.5" customHeight="1">
      <c r="B80" s="32"/>
      <c r="E80" s="299" t="str">
        <f>E7</f>
        <v>ABC-ŠROUB – ÚSPORNÁ OPATŘENÍ ČEBÍN</v>
      </c>
      <c r="F80" s="300"/>
      <c r="G80" s="300"/>
      <c r="H80" s="300"/>
      <c r="L80" s="32"/>
    </row>
    <row r="81" spans="2:65" s="1" customFormat="1" ht="12" customHeight="1">
      <c r="B81" s="32"/>
      <c r="C81" s="27" t="s">
        <v>81</v>
      </c>
      <c r="L81" s="32"/>
    </row>
    <row r="82" spans="2:65" s="1" customFormat="1" ht="16.5" customHeight="1">
      <c r="B82" s="32"/>
      <c r="E82" s="281" t="str">
        <f>E9</f>
        <v>1010-3a - Rekonstrukce střechy budovy -objekt SO 101</v>
      </c>
      <c r="F82" s="301"/>
      <c r="G82" s="301"/>
      <c r="H82" s="301"/>
      <c r="L82" s="32"/>
    </row>
    <row r="83" spans="2:65" s="1" customFormat="1" ht="6.9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F12</f>
        <v xml:space="preserve"> </v>
      </c>
      <c r="I84" s="27" t="s">
        <v>23</v>
      </c>
      <c r="J84" s="49" t="str">
        <f>IF(J12="","",J12)</f>
        <v>8.12.2025</v>
      </c>
      <c r="L84" s="32"/>
    </row>
    <row r="85" spans="2:65" s="1" customFormat="1" ht="6.9" customHeight="1">
      <c r="B85" s="32"/>
      <c r="L85" s="32"/>
    </row>
    <row r="86" spans="2:65" s="1" customFormat="1" ht="15.15" customHeight="1">
      <c r="B86" s="32"/>
      <c r="C86" s="27" t="s">
        <v>25</v>
      </c>
      <c r="F86" s="25" t="str">
        <f>E15</f>
        <v xml:space="preserve"> </v>
      </c>
      <c r="I86" s="27" t="s">
        <v>30</v>
      </c>
      <c r="J86" s="30" t="str">
        <f>E21</f>
        <v xml:space="preserve"> </v>
      </c>
      <c r="L86" s="32"/>
    </row>
    <row r="87" spans="2:65" s="1" customFormat="1" ht="15.15" customHeight="1">
      <c r="B87" s="32"/>
      <c r="C87" s="27" t="s">
        <v>28</v>
      </c>
      <c r="F87" s="25" t="str">
        <f>IF(E18="","",E18)</f>
        <v>Vyplň údaj</v>
      </c>
      <c r="I87" s="27" t="s">
        <v>32</v>
      </c>
      <c r="J87" s="30" t="str">
        <f>E24</f>
        <v xml:space="preserve"> 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03"/>
      <c r="C89" s="104" t="s">
        <v>99</v>
      </c>
      <c r="D89" s="105" t="s">
        <v>54</v>
      </c>
      <c r="E89" s="105" t="s">
        <v>50</v>
      </c>
      <c r="F89" s="105" t="s">
        <v>51</v>
      </c>
      <c r="G89" s="105" t="s">
        <v>100</v>
      </c>
      <c r="H89" s="105" t="s">
        <v>101</v>
      </c>
      <c r="I89" s="105" t="s">
        <v>102</v>
      </c>
      <c r="J89" s="106" t="s">
        <v>85</v>
      </c>
      <c r="K89" s="107" t="s">
        <v>103</v>
      </c>
      <c r="L89" s="103"/>
      <c r="M89" s="56" t="s">
        <v>19</v>
      </c>
      <c r="N89" s="57" t="s">
        <v>39</v>
      </c>
      <c r="O89" s="57" t="s">
        <v>104</v>
      </c>
      <c r="P89" s="57" t="s">
        <v>105</v>
      </c>
      <c r="Q89" s="57" t="s">
        <v>106</v>
      </c>
      <c r="R89" s="57" t="s">
        <v>107</v>
      </c>
      <c r="S89" s="57" t="s">
        <v>108</v>
      </c>
      <c r="T89" s="58" t="s">
        <v>109</v>
      </c>
    </row>
    <row r="90" spans="2:65" s="1" customFormat="1" ht="22.8" customHeight="1">
      <c r="B90" s="32"/>
      <c r="C90" s="61" t="s">
        <v>110</v>
      </c>
      <c r="J90" s="108">
        <f>BK90</f>
        <v>0</v>
      </c>
      <c r="L90" s="32"/>
      <c r="M90" s="59"/>
      <c r="N90" s="50"/>
      <c r="O90" s="50"/>
      <c r="P90" s="109">
        <f>P91+P159+P221</f>
        <v>0</v>
      </c>
      <c r="Q90" s="50"/>
      <c r="R90" s="109">
        <f>R91+R159+R221</f>
        <v>1.5403294999999999</v>
      </c>
      <c r="S90" s="50"/>
      <c r="T90" s="110">
        <f>T91+T159+T221</f>
        <v>24.524640000000002</v>
      </c>
      <c r="AT90" s="17" t="s">
        <v>68</v>
      </c>
      <c r="AU90" s="17" t="s">
        <v>86</v>
      </c>
      <c r="BK90" s="111">
        <f>BK91+BK159+BK221</f>
        <v>0</v>
      </c>
    </row>
    <row r="91" spans="2:65" s="11" customFormat="1" ht="25.95" customHeight="1">
      <c r="B91" s="112"/>
      <c r="D91" s="113" t="s">
        <v>68</v>
      </c>
      <c r="E91" s="114" t="s">
        <v>111</v>
      </c>
      <c r="F91" s="114" t="s">
        <v>112</v>
      </c>
      <c r="I91" s="115"/>
      <c r="J91" s="116">
        <f>BK91</f>
        <v>0</v>
      </c>
      <c r="L91" s="112"/>
      <c r="M91" s="117"/>
      <c r="P91" s="118">
        <f>P92+P104+P146</f>
        <v>0</v>
      </c>
      <c r="R91" s="118">
        <f>R92+R104+R146</f>
        <v>0.73983600000000005</v>
      </c>
      <c r="T91" s="119">
        <f>T92+T104+T146</f>
        <v>10.914400000000001</v>
      </c>
      <c r="AR91" s="113" t="s">
        <v>77</v>
      </c>
      <c r="AT91" s="120" t="s">
        <v>68</v>
      </c>
      <c r="AU91" s="120" t="s">
        <v>69</v>
      </c>
      <c r="AY91" s="113" t="s">
        <v>113</v>
      </c>
      <c r="BK91" s="121">
        <f>BK92+BK104+BK146</f>
        <v>0</v>
      </c>
    </row>
    <row r="92" spans="2:65" s="11" customFormat="1" ht="22.8" customHeight="1">
      <c r="B92" s="112"/>
      <c r="D92" s="113" t="s">
        <v>68</v>
      </c>
      <c r="E92" s="122" t="s">
        <v>114</v>
      </c>
      <c r="F92" s="122" t="s">
        <v>115</v>
      </c>
      <c r="I92" s="115"/>
      <c r="J92" s="123">
        <f>BK92</f>
        <v>0</v>
      </c>
      <c r="L92" s="112"/>
      <c r="M92" s="117"/>
      <c r="P92" s="118">
        <f>SUM(P93:P103)</f>
        <v>0</v>
      </c>
      <c r="R92" s="118">
        <f>SUM(R93:R103)</f>
        <v>0</v>
      </c>
      <c r="T92" s="119">
        <f>SUM(T93:T103)</f>
        <v>0</v>
      </c>
      <c r="AR92" s="113" t="s">
        <v>77</v>
      </c>
      <c r="AT92" s="120" t="s">
        <v>68</v>
      </c>
      <c r="AU92" s="120" t="s">
        <v>77</v>
      </c>
      <c r="AY92" s="113" t="s">
        <v>113</v>
      </c>
      <c r="BK92" s="121">
        <f>SUM(BK93:BK103)</f>
        <v>0</v>
      </c>
    </row>
    <row r="93" spans="2:65" s="1" customFormat="1" ht="24.15" customHeight="1">
      <c r="B93" s="32"/>
      <c r="C93" s="124" t="s">
        <v>77</v>
      </c>
      <c r="D93" s="124" t="s">
        <v>116</v>
      </c>
      <c r="E93" s="125" t="s">
        <v>117</v>
      </c>
      <c r="F93" s="126" t="s">
        <v>118</v>
      </c>
      <c r="G93" s="127" t="s">
        <v>119</v>
      </c>
      <c r="H93" s="128">
        <v>408</v>
      </c>
      <c r="I93" s="129"/>
      <c r="J93" s="130">
        <f>ROUND(I93*H93,2)</f>
        <v>0</v>
      </c>
      <c r="K93" s="131"/>
      <c r="L93" s="32"/>
      <c r="M93" s="132" t="s">
        <v>19</v>
      </c>
      <c r="N93" s="133" t="s">
        <v>40</v>
      </c>
      <c r="P93" s="134">
        <f>O93*H93</f>
        <v>0</v>
      </c>
      <c r="Q93" s="134">
        <v>0</v>
      </c>
      <c r="R93" s="134">
        <f>Q93*H93</f>
        <v>0</v>
      </c>
      <c r="S93" s="134">
        <v>0</v>
      </c>
      <c r="T93" s="135">
        <f>S93*H93</f>
        <v>0</v>
      </c>
      <c r="AR93" s="136" t="s">
        <v>120</v>
      </c>
      <c r="AT93" s="136" t="s">
        <v>116</v>
      </c>
      <c r="AU93" s="136" t="s">
        <v>79</v>
      </c>
      <c r="AY93" s="17" t="s">
        <v>113</v>
      </c>
      <c r="BE93" s="137">
        <f>IF(N93="základní",J93,0)</f>
        <v>0</v>
      </c>
      <c r="BF93" s="137">
        <f>IF(N93="snížená",J93,0)</f>
        <v>0</v>
      </c>
      <c r="BG93" s="137">
        <f>IF(N93="zákl. přenesená",J93,0)</f>
        <v>0</v>
      </c>
      <c r="BH93" s="137">
        <f>IF(N93="sníž. přenesená",J93,0)</f>
        <v>0</v>
      </c>
      <c r="BI93" s="137">
        <f>IF(N93="nulová",J93,0)</f>
        <v>0</v>
      </c>
      <c r="BJ93" s="17" t="s">
        <v>77</v>
      </c>
      <c r="BK93" s="137">
        <f>ROUND(I93*H93,2)</f>
        <v>0</v>
      </c>
      <c r="BL93" s="17" t="s">
        <v>120</v>
      </c>
      <c r="BM93" s="136" t="s">
        <v>121</v>
      </c>
    </row>
    <row r="94" spans="2:65" s="12" customFormat="1" ht="10.199999999999999">
      <c r="B94" s="138"/>
      <c r="D94" s="139" t="s">
        <v>122</v>
      </c>
      <c r="E94" s="140" t="s">
        <v>19</v>
      </c>
      <c r="F94" s="141" t="s">
        <v>123</v>
      </c>
      <c r="H94" s="142">
        <v>408</v>
      </c>
      <c r="I94" s="143"/>
      <c r="L94" s="138"/>
      <c r="M94" s="144"/>
      <c r="T94" s="145"/>
      <c r="AT94" s="140" t="s">
        <v>122</v>
      </c>
      <c r="AU94" s="140" t="s">
        <v>79</v>
      </c>
      <c r="AV94" s="12" t="s">
        <v>79</v>
      </c>
      <c r="AW94" s="12" t="s">
        <v>31</v>
      </c>
      <c r="AX94" s="12" t="s">
        <v>69</v>
      </c>
      <c r="AY94" s="140" t="s">
        <v>113</v>
      </c>
    </row>
    <row r="95" spans="2:65" s="13" customFormat="1" ht="10.199999999999999">
      <c r="B95" s="146"/>
      <c r="D95" s="139" t="s">
        <v>122</v>
      </c>
      <c r="E95" s="147" t="s">
        <v>19</v>
      </c>
      <c r="F95" s="148" t="s">
        <v>124</v>
      </c>
      <c r="H95" s="149">
        <v>408</v>
      </c>
      <c r="I95" s="150"/>
      <c r="L95" s="146"/>
      <c r="M95" s="151"/>
      <c r="T95" s="152"/>
      <c r="AT95" s="147" t="s">
        <v>122</v>
      </c>
      <c r="AU95" s="147" t="s">
        <v>79</v>
      </c>
      <c r="AV95" s="13" t="s">
        <v>120</v>
      </c>
      <c r="AW95" s="13" t="s">
        <v>31</v>
      </c>
      <c r="AX95" s="13" t="s">
        <v>77</v>
      </c>
      <c r="AY95" s="147" t="s">
        <v>113</v>
      </c>
    </row>
    <row r="96" spans="2:65" s="1" customFormat="1" ht="24.15" customHeight="1">
      <c r="B96" s="32"/>
      <c r="C96" s="153" t="s">
        <v>79</v>
      </c>
      <c r="D96" s="153" t="s">
        <v>125</v>
      </c>
      <c r="E96" s="154" t="s">
        <v>126</v>
      </c>
      <c r="F96" s="155" t="s">
        <v>127</v>
      </c>
      <c r="G96" s="156" t="s">
        <v>119</v>
      </c>
      <c r="H96" s="157">
        <v>448.8</v>
      </c>
      <c r="I96" s="158"/>
      <c r="J96" s="159">
        <f>ROUND(I96*H96,2)</f>
        <v>0</v>
      </c>
      <c r="K96" s="160"/>
      <c r="L96" s="161"/>
      <c r="M96" s="162" t="s">
        <v>19</v>
      </c>
      <c r="N96" s="163" t="s">
        <v>40</v>
      </c>
      <c r="P96" s="134">
        <f>O96*H96</f>
        <v>0</v>
      </c>
      <c r="Q96" s="134">
        <v>0</v>
      </c>
      <c r="R96" s="134">
        <f>Q96*H96</f>
        <v>0</v>
      </c>
      <c r="S96" s="134">
        <v>0</v>
      </c>
      <c r="T96" s="135">
        <f>S96*H96</f>
        <v>0</v>
      </c>
      <c r="AR96" s="136" t="s">
        <v>128</v>
      </c>
      <c r="AT96" s="136" t="s">
        <v>125</v>
      </c>
      <c r="AU96" s="136" t="s">
        <v>79</v>
      </c>
      <c r="AY96" s="17" t="s">
        <v>113</v>
      </c>
      <c r="BE96" s="137">
        <f>IF(N96="základní",J96,0)</f>
        <v>0</v>
      </c>
      <c r="BF96" s="137">
        <f>IF(N96="snížená",J96,0)</f>
        <v>0</v>
      </c>
      <c r="BG96" s="137">
        <f>IF(N96="zákl. přenesená",J96,0)</f>
        <v>0</v>
      </c>
      <c r="BH96" s="137">
        <f>IF(N96="sníž. přenesená",J96,0)</f>
        <v>0</v>
      </c>
      <c r="BI96" s="137">
        <f>IF(N96="nulová",J96,0)</f>
        <v>0</v>
      </c>
      <c r="BJ96" s="17" t="s">
        <v>77</v>
      </c>
      <c r="BK96" s="137">
        <f>ROUND(I96*H96,2)</f>
        <v>0</v>
      </c>
      <c r="BL96" s="17" t="s">
        <v>120</v>
      </c>
      <c r="BM96" s="136" t="s">
        <v>129</v>
      </c>
    </row>
    <row r="97" spans="2:65" s="12" customFormat="1" ht="10.199999999999999">
      <c r="B97" s="138"/>
      <c r="D97" s="139" t="s">
        <v>122</v>
      </c>
      <c r="E97" s="140" t="s">
        <v>19</v>
      </c>
      <c r="F97" s="141" t="s">
        <v>130</v>
      </c>
      <c r="H97" s="142">
        <v>448.8</v>
      </c>
      <c r="I97" s="143"/>
      <c r="L97" s="138"/>
      <c r="M97" s="144"/>
      <c r="T97" s="145"/>
      <c r="AT97" s="140" t="s">
        <v>122</v>
      </c>
      <c r="AU97" s="140" t="s">
        <v>79</v>
      </c>
      <c r="AV97" s="12" t="s">
        <v>79</v>
      </c>
      <c r="AW97" s="12" t="s">
        <v>31</v>
      </c>
      <c r="AX97" s="12" t="s">
        <v>69</v>
      </c>
      <c r="AY97" s="140" t="s">
        <v>113</v>
      </c>
    </row>
    <row r="98" spans="2:65" s="13" customFormat="1" ht="10.199999999999999">
      <c r="B98" s="146"/>
      <c r="D98" s="139" t="s">
        <v>122</v>
      </c>
      <c r="E98" s="147" t="s">
        <v>19</v>
      </c>
      <c r="F98" s="148" t="s">
        <v>124</v>
      </c>
      <c r="H98" s="149">
        <v>448.8</v>
      </c>
      <c r="I98" s="150"/>
      <c r="L98" s="146"/>
      <c r="M98" s="151"/>
      <c r="T98" s="152"/>
      <c r="AT98" s="147" t="s">
        <v>122</v>
      </c>
      <c r="AU98" s="147" t="s">
        <v>79</v>
      </c>
      <c r="AV98" s="13" t="s">
        <v>120</v>
      </c>
      <c r="AW98" s="13" t="s">
        <v>31</v>
      </c>
      <c r="AX98" s="13" t="s">
        <v>77</v>
      </c>
      <c r="AY98" s="147" t="s">
        <v>113</v>
      </c>
    </row>
    <row r="99" spans="2:65" s="1" customFormat="1" ht="33" customHeight="1">
      <c r="B99" s="32"/>
      <c r="C99" s="124" t="s">
        <v>114</v>
      </c>
      <c r="D99" s="124" t="s">
        <v>116</v>
      </c>
      <c r="E99" s="125" t="s">
        <v>131</v>
      </c>
      <c r="F99" s="126" t="s">
        <v>132</v>
      </c>
      <c r="G99" s="127" t="s">
        <v>133</v>
      </c>
      <c r="H99" s="128">
        <v>1</v>
      </c>
      <c r="I99" s="129"/>
      <c r="J99" s="130">
        <f>ROUND(I99*H99,2)</f>
        <v>0</v>
      </c>
      <c r="K99" s="131"/>
      <c r="L99" s="32"/>
      <c r="M99" s="132" t="s">
        <v>19</v>
      </c>
      <c r="N99" s="133" t="s">
        <v>40</v>
      </c>
      <c r="P99" s="134">
        <f>O99*H99</f>
        <v>0</v>
      </c>
      <c r="Q99" s="134">
        <v>0</v>
      </c>
      <c r="R99" s="134">
        <f>Q99*H99</f>
        <v>0</v>
      </c>
      <c r="S99" s="134">
        <v>0</v>
      </c>
      <c r="T99" s="135">
        <f>S99*H99</f>
        <v>0</v>
      </c>
      <c r="AR99" s="136" t="s">
        <v>120</v>
      </c>
      <c r="AT99" s="136" t="s">
        <v>116</v>
      </c>
      <c r="AU99" s="136" t="s">
        <v>79</v>
      </c>
      <c r="AY99" s="17" t="s">
        <v>113</v>
      </c>
      <c r="BE99" s="137">
        <f>IF(N99="základní",J99,0)</f>
        <v>0</v>
      </c>
      <c r="BF99" s="137">
        <f>IF(N99="snížená",J99,0)</f>
        <v>0</v>
      </c>
      <c r="BG99" s="137">
        <f>IF(N99="zákl. přenesená",J99,0)</f>
        <v>0</v>
      </c>
      <c r="BH99" s="137">
        <f>IF(N99="sníž. přenesená",J99,0)</f>
        <v>0</v>
      </c>
      <c r="BI99" s="137">
        <f>IF(N99="nulová",J99,0)</f>
        <v>0</v>
      </c>
      <c r="BJ99" s="17" t="s">
        <v>77</v>
      </c>
      <c r="BK99" s="137">
        <f>ROUND(I99*H99,2)</f>
        <v>0</v>
      </c>
      <c r="BL99" s="17" t="s">
        <v>120</v>
      </c>
      <c r="BM99" s="136" t="s">
        <v>134</v>
      </c>
    </row>
    <row r="100" spans="2:65" s="12" customFormat="1" ht="10.199999999999999">
      <c r="B100" s="138"/>
      <c r="D100" s="139" t="s">
        <v>122</v>
      </c>
      <c r="E100" s="140" t="s">
        <v>19</v>
      </c>
      <c r="F100" s="141" t="s">
        <v>135</v>
      </c>
      <c r="H100" s="142">
        <v>1</v>
      </c>
      <c r="I100" s="143"/>
      <c r="L100" s="138"/>
      <c r="M100" s="144"/>
      <c r="T100" s="145"/>
      <c r="AT100" s="140" t="s">
        <v>122</v>
      </c>
      <c r="AU100" s="140" t="s">
        <v>79</v>
      </c>
      <c r="AV100" s="12" t="s">
        <v>79</v>
      </c>
      <c r="AW100" s="12" t="s">
        <v>31</v>
      </c>
      <c r="AX100" s="12" t="s">
        <v>69</v>
      </c>
      <c r="AY100" s="140" t="s">
        <v>113</v>
      </c>
    </row>
    <row r="101" spans="2:65" s="13" customFormat="1" ht="10.199999999999999">
      <c r="B101" s="146"/>
      <c r="D101" s="139" t="s">
        <v>122</v>
      </c>
      <c r="E101" s="147" t="s">
        <v>19</v>
      </c>
      <c r="F101" s="148" t="s">
        <v>124</v>
      </c>
      <c r="H101" s="149">
        <v>1</v>
      </c>
      <c r="I101" s="150"/>
      <c r="L101" s="146"/>
      <c r="M101" s="151"/>
      <c r="T101" s="152"/>
      <c r="AT101" s="147" t="s">
        <v>122</v>
      </c>
      <c r="AU101" s="147" t="s">
        <v>79</v>
      </c>
      <c r="AV101" s="13" t="s">
        <v>120</v>
      </c>
      <c r="AW101" s="13" t="s">
        <v>31</v>
      </c>
      <c r="AX101" s="13" t="s">
        <v>77</v>
      </c>
      <c r="AY101" s="147" t="s">
        <v>113</v>
      </c>
    </row>
    <row r="102" spans="2:65" s="1" customFormat="1" ht="33" customHeight="1">
      <c r="B102" s="32"/>
      <c r="C102" s="124" t="s">
        <v>120</v>
      </c>
      <c r="D102" s="124" t="s">
        <v>116</v>
      </c>
      <c r="E102" s="125" t="s">
        <v>136</v>
      </c>
      <c r="F102" s="126" t="s">
        <v>137</v>
      </c>
      <c r="G102" s="127" t="s">
        <v>138</v>
      </c>
      <c r="H102" s="128">
        <v>1.3919999999999999</v>
      </c>
      <c r="I102" s="129"/>
      <c r="J102" s="130">
        <f>ROUND(I102*H102,2)</f>
        <v>0</v>
      </c>
      <c r="K102" s="131"/>
      <c r="L102" s="32"/>
      <c r="M102" s="132" t="s">
        <v>19</v>
      </c>
      <c r="N102" s="133" t="s">
        <v>40</v>
      </c>
      <c r="P102" s="134">
        <f>O102*H102</f>
        <v>0</v>
      </c>
      <c r="Q102" s="134">
        <v>0</v>
      </c>
      <c r="R102" s="134">
        <f>Q102*H102</f>
        <v>0</v>
      </c>
      <c r="S102" s="134">
        <v>0</v>
      </c>
      <c r="T102" s="135">
        <f>S102*H102</f>
        <v>0</v>
      </c>
      <c r="AR102" s="136" t="s">
        <v>120</v>
      </c>
      <c r="AT102" s="136" t="s">
        <v>116</v>
      </c>
      <c r="AU102" s="136" t="s">
        <v>79</v>
      </c>
      <c r="AY102" s="17" t="s">
        <v>113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17" t="s">
        <v>77</v>
      </c>
      <c r="BK102" s="137">
        <f>ROUND(I102*H102,2)</f>
        <v>0</v>
      </c>
      <c r="BL102" s="17" t="s">
        <v>120</v>
      </c>
      <c r="BM102" s="136" t="s">
        <v>139</v>
      </c>
    </row>
    <row r="103" spans="2:65" s="1" customFormat="1" ht="10.199999999999999">
      <c r="B103" s="32"/>
      <c r="D103" s="164" t="s">
        <v>140</v>
      </c>
      <c r="F103" s="165" t="s">
        <v>141</v>
      </c>
      <c r="I103" s="166"/>
      <c r="L103" s="32"/>
      <c r="M103" s="167"/>
      <c r="T103" s="53"/>
      <c r="AT103" s="17" t="s">
        <v>140</v>
      </c>
      <c r="AU103" s="17" t="s">
        <v>79</v>
      </c>
    </row>
    <row r="104" spans="2:65" s="11" customFormat="1" ht="22.8" customHeight="1">
      <c r="B104" s="112"/>
      <c r="D104" s="113" t="s">
        <v>68</v>
      </c>
      <c r="E104" s="122" t="s">
        <v>142</v>
      </c>
      <c r="F104" s="122" t="s">
        <v>143</v>
      </c>
      <c r="I104" s="115"/>
      <c r="J104" s="123">
        <f>BK104</f>
        <v>0</v>
      </c>
      <c r="L104" s="112"/>
      <c r="M104" s="117"/>
      <c r="P104" s="118">
        <f>P105+SUM(P106:P116)+P121</f>
        <v>0</v>
      </c>
      <c r="R104" s="118">
        <f>R105+SUM(R106:R116)+R121</f>
        <v>0.73983600000000005</v>
      </c>
      <c r="T104" s="119">
        <f>T105+SUM(T106:T116)+T121</f>
        <v>10.914400000000001</v>
      </c>
      <c r="AR104" s="113" t="s">
        <v>77</v>
      </c>
      <c r="AT104" s="120" t="s">
        <v>68</v>
      </c>
      <c r="AU104" s="120" t="s">
        <v>77</v>
      </c>
      <c r="AY104" s="113" t="s">
        <v>113</v>
      </c>
      <c r="BK104" s="121">
        <f>BK105+SUM(BK106:BK116)+BK121</f>
        <v>0</v>
      </c>
    </row>
    <row r="105" spans="2:65" s="1" customFormat="1" ht="16.5" customHeight="1">
      <c r="B105" s="32"/>
      <c r="C105" s="124" t="s">
        <v>144</v>
      </c>
      <c r="D105" s="124" t="s">
        <v>116</v>
      </c>
      <c r="E105" s="125" t="s">
        <v>145</v>
      </c>
      <c r="F105" s="126" t="s">
        <v>146</v>
      </c>
      <c r="G105" s="127" t="s">
        <v>147</v>
      </c>
      <c r="H105" s="128">
        <v>50</v>
      </c>
      <c r="I105" s="129"/>
      <c r="J105" s="130">
        <f>ROUND(I105*H105,2)</f>
        <v>0</v>
      </c>
      <c r="K105" s="131"/>
      <c r="L105" s="32"/>
      <c r="M105" s="132" t="s">
        <v>19</v>
      </c>
      <c r="N105" s="133" t="s">
        <v>40</v>
      </c>
      <c r="P105" s="134">
        <f>O105*H105</f>
        <v>0</v>
      </c>
      <c r="Q105" s="134">
        <v>0</v>
      </c>
      <c r="R105" s="134">
        <f>Q105*H105</f>
        <v>0</v>
      </c>
      <c r="S105" s="134">
        <v>2.5999999999999999E-3</v>
      </c>
      <c r="T105" s="135">
        <f>S105*H105</f>
        <v>0.13</v>
      </c>
      <c r="AR105" s="136" t="s">
        <v>148</v>
      </c>
      <c r="AT105" s="136" t="s">
        <v>116</v>
      </c>
      <c r="AU105" s="136" t="s">
        <v>79</v>
      </c>
      <c r="AY105" s="17" t="s">
        <v>113</v>
      </c>
      <c r="BE105" s="137">
        <f>IF(N105="základní",J105,0)</f>
        <v>0</v>
      </c>
      <c r="BF105" s="137">
        <f>IF(N105="snížená",J105,0)</f>
        <v>0</v>
      </c>
      <c r="BG105" s="137">
        <f>IF(N105="zákl. přenesená",J105,0)</f>
        <v>0</v>
      </c>
      <c r="BH105" s="137">
        <f>IF(N105="sníž. přenesená",J105,0)</f>
        <v>0</v>
      </c>
      <c r="BI105" s="137">
        <f>IF(N105="nulová",J105,0)</f>
        <v>0</v>
      </c>
      <c r="BJ105" s="17" t="s">
        <v>77</v>
      </c>
      <c r="BK105" s="137">
        <f>ROUND(I105*H105,2)</f>
        <v>0</v>
      </c>
      <c r="BL105" s="17" t="s">
        <v>148</v>
      </c>
      <c r="BM105" s="136" t="s">
        <v>149</v>
      </c>
    </row>
    <row r="106" spans="2:65" s="1" customFormat="1" ht="10.199999999999999">
      <c r="B106" s="32"/>
      <c r="D106" s="164" t="s">
        <v>140</v>
      </c>
      <c r="F106" s="165" t="s">
        <v>150</v>
      </c>
      <c r="I106" s="166"/>
      <c r="L106" s="32"/>
      <c r="M106" s="167"/>
      <c r="T106" s="53"/>
      <c r="AT106" s="17" t="s">
        <v>140</v>
      </c>
      <c r="AU106" s="17" t="s">
        <v>79</v>
      </c>
    </row>
    <row r="107" spans="2:65" s="12" customFormat="1" ht="10.199999999999999">
      <c r="B107" s="138"/>
      <c r="D107" s="139" t="s">
        <v>122</v>
      </c>
      <c r="E107" s="140" t="s">
        <v>19</v>
      </c>
      <c r="F107" s="141" t="s">
        <v>151</v>
      </c>
      <c r="H107" s="142">
        <v>50</v>
      </c>
      <c r="I107" s="143"/>
      <c r="L107" s="138"/>
      <c r="M107" s="144"/>
      <c r="T107" s="145"/>
      <c r="AT107" s="140" t="s">
        <v>122</v>
      </c>
      <c r="AU107" s="140" t="s">
        <v>79</v>
      </c>
      <c r="AV107" s="12" t="s">
        <v>79</v>
      </c>
      <c r="AW107" s="12" t="s">
        <v>31</v>
      </c>
      <c r="AX107" s="12" t="s">
        <v>77</v>
      </c>
      <c r="AY107" s="140" t="s">
        <v>113</v>
      </c>
    </row>
    <row r="108" spans="2:65" s="1" customFormat="1" ht="16.5" customHeight="1">
      <c r="B108" s="32"/>
      <c r="C108" s="124" t="s">
        <v>152</v>
      </c>
      <c r="D108" s="124" t="s">
        <v>116</v>
      </c>
      <c r="E108" s="125" t="s">
        <v>153</v>
      </c>
      <c r="F108" s="126" t="s">
        <v>154</v>
      </c>
      <c r="G108" s="127" t="s">
        <v>133</v>
      </c>
      <c r="H108" s="128">
        <v>1</v>
      </c>
      <c r="I108" s="129"/>
      <c r="J108" s="130">
        <f>ROUND(I108*H108,2)</f>
        <v>0</v>
      </c>
      <c r="K108" s="131"/>
      <c r="L108" s="32"/>
      <c r="M108" s="132" t="s">
        <v>19</v>
      </c>
      <c r="N108" s="133" t="s">
        <v>40</v>
      </c>
      <c r="P108" s="134">
        <f>O108*H108</f>
        <v>0</v>
      </c>
      <c r="Q108" s="134">
        <v>0</v>
      </c>
      <c r="R108" s="134">
        <f>Q108*H108</f>
        <v>0</v>
      </c>
      <c r="S108" s="134">
        <v>0.05</v>
      </c>
      <c r="T108" s="135">
        <f>S108*H108</f>
        <v>0.05</v>
      </c>
      <c r="AR108" s="136" t="s">
        <v>148</v>
      </c>
      <c r="AT108" s="136" t="s">
        <v>116</v>
      </c>
      <c r="AU108" s="136" t="s">
        <v>79</v>
      </c>
      <c r="AY108" s="17" t="s">
        <v>113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17" t="s">
        <v>77</v>
      </c>
      <c r="BK108" s="137">
        <f>ROUND(I108*H108,2)</f>
        <v>0</v>
      </c>
      <c r="BL108" s="17" t="s">
        <v>148</v>
      </c>
      <c r="BM108" s="136" t="s">
        <v>155</v>
      </c>
    </row>
    <row r="109" spans="2:65" s="12" customFormat="1" ht="10.199999999999999">
      <c r="B109" s="138"/>
      <c r="D109" s="139" t="s">
        <v>122</v>
      </c>
      <c r="E109" s="140" t="s">
        <v>19</v>
      </c>
      <c r="F109" s="141" t="s">
        <v>135</v>
      </c>
      <c r="H109" s="142">
        <v>1</v>
      </c>
      <c r="I109" s="143"/>
      <c r="L109" s="138"/>
      <c r="M109" s="144"/>
      <c r="T109" s="145"/>
      <c r="AT109" s="140" t="s">
        <v>122</v>
      </c>
      <c r="AU109" s="140" t="s">
        <v>79</v>
      </c>
      <c r="AV109" s="12" t="s">
        <v>79</v>
      </c>
      <c r="AW109" s="12" t="s">
        <v>31</v>
      </c>
      <c r="AX109" s="12" t="s">
        <v>77</v>
      </c>
      <c r="AY109" s="140" t="s">
        <v>113</v>
      </c>
    </row>
    <row r="110" spans="2:65" s="1" customFormat="1" ht="21.75" customHeight="1">
      <c r="B110" s="32"/>
      <c r="C110" s="124" t="s">
        <v>156</v>
      </c>
      <c r="D110" s="124" t="s">
        <v>116</v>
      </c>
      <c r="E110" s="125" t="s">
        <v>157</v>
      </c>
      <c r="F110" s="126" t="s">
        <v>158</v>
      </c>
      <c r="G110" s="127" t="s">
        <v>119</v>
      </c>
      <c r="H110" s="128">
        <v>400</v>
      </c>
      <c r="I110" s="129"/>
      <c r="J110" s="130">
        <f>ROUND(I110*H110,2)</f>
        <v>0</v>
      </c>
      <c r="K110" s="131"/>
      <c r="L110" s="32"/>
      <c r="M110" s="132" t="s">
        <v>19</v>
      </c>
      <c r="N110" s="133" t="s">
        <v>40</v>
      </c>
      <c r="P110" s="134">
        <f>O110*H110</f>
        <v>0</v>
      </c>
      <c r="Q110" s="134">
        <v>0</v>
      </c>
      <c r="R110" s="134">
        <f>Q110*H110</f>
        <v>0</v>
      </c>
      <c r="S110" s="134">
        <v>8.9999999999999993E-3</v>
      </c>
      <c r="T110" s="135">
        <f>S110*H110</f>
        <v>3.5999999999999996</v>
      </c>
      <c r="AR110" s="136" t="s">
        <v>120</v>
      </c>
      <c r="AT110" s="136" t="s">
        <v>116</v>
      </c>
      <c r="AU110" s="136" t="s">
        <v>79</v>
      </c>
      <c r="AY110" s="17" t="s">
        <v>113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17" t="s">
        <v>77</v>
      </c>
      <c r="BK110" s="137">
        <f>ROUND(I110*H110,2)</f>
        <v>0</v>
      </c>
      <c r="BL110" s="17" t="s">
        <v>120</v>
      </c>
      <c r="BM110" s="136" t="s">
        <v>159</v>
      </c>
    </row>
    <row r="111" spans="2:65" s="1" customFormat="1" ht="10.199999999999999">
      <c r="B111" s="32"/>
      <c r="D111" s="164" t="s">
        <v>140</v>
      </c>
      <c r="F111" s="165" t="s">
        <v>160</v>
      </c>
      <c r="I111" s="166"/>
      <c r="L111" s="32"/>
      <c r="M111" s="167"/>
      <c r="T111" s="53"/>
      <c r="AT111" s="17" t="s">
        <v>140</v>
      </c>
      <c r="AU111" s="17" t="s">
        <v>79</v>
      </c>
    </row>
    <row r="112" spans="2:65" s="14" customFormat="1" ht="10.199999999999999">
      <c r="B112" s="168"/>
      <c r="D112" s="139" t="s">
        <v>122</v>
      </c>
      <c r="E112" s="169" t="s">
        <v>19</v>
      </c>
      <c r="F112" s="170" t="s">
        <v>161</v>
      </c>
      <c r="H112" s="169" t="s">
        <v>19</v>
      </c>
      <c r="I112" s="171"/>
      <c r="L112" s="168"/>
      <c r="M112" s="172"/>
      <c r="T112" s="173"/>
      <c r="AT112" s="169" t="s">
        <v>122</v>
      </c>
      <c r="AU112" s="169" t="s">
        <v>79</v>
      </c>
      <c r="AV112" s="14" t="s">
        <v>77</v>
      </c>
      <c r="AW112" s="14" t="s">
        <v>31</v>
      </c>
      <c r="AX112" s="14" t="s">
        <v>69</v>
      </c>
      <c r="AY112" s="169" t="s">
        <v>113</v>
      </c>
    </row>
    <row r="113" spans="2:65" s="12" customFormat="1" ht="10.199999999999999">
      <c r="B113" s="138"/>
      <c r="D113" s="139" t="s">
        <v>122</v>
      </c>
      <c r="E113" s="140" t="s">
        <v>19</v>
      </c>
      <c r="F113" s="141" t="s">
        <v>162</v>
      </c>
      <c r="H113" s="142">
        <v>400</v>
      </c>
      <c r="I113" s="143"/>
      <c r="L113" s="138"/>
      <c r="M113" s="144"/>
      <c r="T113" s="145"/>
      <c r="AT113" s="140" t="s">
        <v>122</v>
      </c>
      <c r="AU113" s="140" t="s">
        <v>79</v>
      </c>
      <c r="AV113" s="12" t="s">
        <v>79</v>
      </c>
      <c r="AW113" s="12" t="s">
        <v>31</v>
      </c>
      <c r="AX113" s="12" t="s">
        <v>77</v>
      </c>
      <c r="AY113" s="140" t="s">
        <v>113</v>
      </c>
    </row>
    <row r="114" spans="2:65" s="1" customFormat="1" ht="16.5" customHeight="1">
      <c r="B114" s="32"/>
      <c r="C114" s="124" t="s">
        <v>128</v>
      </c>
      <c r="D114" s="124" t="s">
        <v>116</v>
      </c>
      <c r="E114" s="125" t="s">
        <v>163</v>
      </c>
      <c r="F114" s="126" t="s">
        <v>164</v>
      </c>
      <c r="G114" s="127" t="s">
        <v>133</v>
      </c>
      <c r="H114" s="128">
        <v>1</v>
      </c>
      <c r="I114" s="129"/>
      <c r="J114" s="130">
        <f>ROUND(I114*H114,2)</f>
        <v>0</v>
      </c>
      <c r="K114" s="131"/>
      <c r="L114" s="32"/>
      <c r="M114" s="132" t="s">
        <v>19</v>
      </c>
      <c r="N114" s="133" t="s">
        <v>40</v>
      </c>
      <c r="P114" s="134">
        <f>O114*H114</f>
        <v>0</v>
      </c>
      <c r="Q114" s="134">
        <v>0</v>
      </c>
      <c r="R114" s="134">
        <f>Q114*H114</f>
        <v>0</v>
      </c>
      <c r="S114" s="134">
        <v>0</v>
      </c>
      <c r="T114" s="135">
        <f>S114*H114</f>
        <v>0</v>
      </c>
      <c r="AR114" s="136" t="s">
        <v>120</v>
      </c>
      <c r="AT114" s="136" t="s">
        <v>116</v>
      </c>
      <c r="AU114" s="136" t="s">
        <v>79</v>
      </c>
      <c r="AY114" s="17" t="s">
        <v>113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17" t="s">
        <v>77</v>
      </c>
      <c r="BK114" s="137">
        <f>ROUND(I114*H114,2)</f>
        <v>0</v>
      </c>
      <c r="BL114" s="17" t="s">
        <v>120</v>
      </c>
      <c r="BM114" s="136" t="s">
        <v>165</v>
      </c>
    </row>
    <row r="115" spans="2:65" s="12" customFormat="1" ht="10.199999999999999">
      <c r="B115" s="138"/>
      <c r="D115" s="139" t="s">
        <v>122</v>
      </c>
      <c r="E115" s="140" t="s">
        <v>19</v>
      </c>
      <c r="F115" s="141" t="s">
        <v>135</v>
      </c>
      <c r="H115" s="142">
        <v>1</v>
      </c>
      <c r="I115" s="143"/>
      <c r="L115" s="138"/>
      <c r="M115" s="144"/>
      <c r="T115" s="145"/>
      <c r="AT115" s="140" t="s">
        <v>122</v>
      </c>
      <c r="AU115" s="140" t="s">
        <v>79</v>
      </c>
      <c r="AV115" s="12" t="s">
        <v>79</v>
      </c>
      <c r="AW115" s="12" t="s">
        <v>31</v>
      </c>
      <c r="AX115" s="12" t="s">
        <v>77</v>
      </c>
      <c r="AY115" s="140" t="s">
        <v>113</v>
      </c>
    </row>
    <row r="116" spans="2:65" s="11" customFormat="1" ht="20.85" customHeight="1">
      <c r="B116" s="112"/>
      <c r="D116" s="113" t="s">
        <v>68</v>
      </c>
      <c r="E116" s="122" t="s">
        <v>166</v>
      </c>
      <c r="F116" s="122" t="s">
        <v>167</v>
      </c>
      <c r="I116" s="115"/>
      <c r="J116" s="123">
        <f>BK116</f>
        <v>0</v>
      </c>
      <c r="L116" s="112"/>
      <c r="M116" s="117"/>
      <c r="P116" s="118">
        <f>SUM(P117:P120)</f>
        <v>0</v>
      </c>
      <c r="R116" s="118">
        <f>SUM(R117:R120)</f>
        <v>0</v>
      </c>
      <c r="T116" s="119">
        <f>SUM(T117:T120)</f>
        <v>0</v>
      </c>
      <c r="AR116" s="113" t="s">
        <v>77</v>
      </c>
      <c r="AT116" s="120" t="s">
        <v>68</v>
      </c>
      <c r="AU116" s="120" t="s">
        <v>79</v>
      </c>
      <c r="AY116" s="113" t="s">
        <v>113</v>
      </c>
      <c r="BK116" s="121">
        <f>SUM(BK117:BK120)</f>
        <v>0</v>
      </c>
    </row>
    <row r="117" spans="2:65" s="1" customFormat="1" ht="24.15" customHeight="1">
      <c r="B117" s="32"/>
      <c r="C117" s="124" t="s">
        <v>142</v>
      </c>
      <c r="D117" s="124" t="s">
        <v>116</v>
      </c>
      <c r="E117" s="125" t="s">
        <v>168</v>
      </c>
      <c r="F117" s="126" t="s">
        <v>169</v>
      </c>
      <c r="G117" s="127" t="s">
        <v>119</v>
      </c>
      <c r="H117" s="128">
        <v>375</v>
      </c>
      <c r="I117" s="129"/>
      <c r="J117" s="130">
        <f>ROUND(I117*H117,2)</f>
        <v>0</v>
      </c>
      <c r="K117" s="131"/>
      <c r="L117" s="32"/>
      <c r="M117" s="132" t="s">
        <v>19</v>
      </c>
      <c r="N117" s="133" t="s">
        <v>40</v>
      </c>
      <c r="P117" s="134">
        <f>O117*H117</f>
        <v>0</v>
      </c>
      <c r="Q117" s="134">
        <v>0</v>
      </c>
      <c r="R117" s="134">
        <f>Q117*H117</f>
        <v>0</v>
      </c>
      <c r="S117" s="134">
        <v>0</v>
      </c>
      <c r="T117" s="135">
        <f>S117*H117</f>
        <v>0</v>
      </c>
      <c r="AR117" s="136" t="s">
        <v>120</v>
      </c>
      <c r="AT117" s="136" t="s">
        <v>116</v>
      </c>
      <c r="AU117" s="136" t="s">
        <v>114</v>
      </c>
      <c r="AY117" s="17" t="s">
        <v>113</v>
      </c>
      <c r="BE117" s="137">
        <f>IF(N117="základní",J117,0)</f>
        <v>0</v>
      </c>
      <c r="BF117" s="137">
        <f>IF(N117="snížená",J117,0)</f>
        <v>0</v>
      </c>
      <c r="BG117" s="137">
        <f>IF(N117="zákl. přenesená",J117,0)</f>
        <v>0</v>
      </c>
      <c r="BH117" s="137">
        <f>IF(N117="sníž. přenesená",J117,0)</f>
        <v>0</v>
      </c>
      <c r="BI117" s="137">
        <f>IF(N117="nulová",J117,0)</f>
        <v>0</v>
      </c>
      <c r="BJ117" s="17" t="s">
        <v>77</v>
      </c>
      <c r="BK117" s="137">
        <f>ROUND(I117*H117,2)</f>
        <v>0</v>
      </c>
      <c r="BL117" s="17" t="s">
        <v>120</v>
      </c>
      <c r="BM117" s="136" t="s">
        <v>170</v>
      </c>
    </row>
    <row r="118" spans="2:65" s="1" customFormat="1" ht="10.199999999999999">
      <c r="B118" s="32"/>
      <c r="D118" s="164" t="s">
        <v>140</v>
      </c>
      <c r="F118" s="165" t="s">
        <v>171</v>
      </c>
      <c r="I118" s="166"/>
      <c r="L118" s="32"/>
      <c r="M118" s="167"/>
      <c r="T118" s="53"/>
      <c r="AT118" s="17" t="s">
        <v>140</v>
      </c>
      <c r="AU118" s="17" t="s">
        <v>114</v>
      </c>
    </row>
    <row r="119" spans="2:65" s="12" customFormat="1" ht="10.199999999999999">
      <c r="B119" s="138"/>
      <c r="D119" s="139" t="s">
        <v>122</v>
      </c>
      <c r="E119" s="140" t="s">
        <v>19</v>
      </c>
      <c r="F119" s="141" t="s">
        <v>172</v>
      </c>
      <c r="H119" s="142">
        <v>375</v>
      </c>
      <c r="I119" s="143"/>
      <c r="L119" s="138"/>
      <c r="M119" s="144"/>
      <c r="T119" s="145"/>
      <c r="AT119" s="140" t="s">
        <v>122</v>
      </c>
      <c r="AU119" s="140" t="s">
        <v>114</v>
      </c>
      <c r="AV119" s="12" t="s">
        <v>79</v>
      </c>
      <c r="AW119" s="12" t="s">
        <v>31</v>
      </c>
      <c r="AX119" s="12" t="s">
        <v>69</v>
      </c>
      <c r="AY119" s="140" t="s">
        <v>113</v>
      </c>
    </row>
    <row r="120" spans="2:65" s="13" customFormat="1" ht="10.199999999999999">
      <c r="B120" s="146"/>
      <c r="D120" s="139" t="s">
        <v>122</v>
      </c>
      <c r="E120" s="147" t="s">
        <v>19</v>
      </c>
      <c r="F120" s="148" t="s">
        <v>124</v>
      </c>
      <c r="H120" s="149">
        <v>375</v>
      </c>
      <c r="I120" s="150"/>
      <c r="L120" s="146"/>
      <c r="M120" s="151"/>
      <c r="T120" s="152"/>
      <c r="AT120" s="147" t="s">
        <v>122</v>
      </c>
      <c r="AU120" s="147" t="s">
        <v>114</v>
      </c>
      <c r="AV120" s="13" t="s">
        <v>120</v>
      </c>
      <c r="AW120" s="13" t="s">
        <v>31</v>
      </c>
      <c r="AX120" s="13" t="s">
        <v>77</v>
      </c>
      <c r="AY120" s="147" t="s">
        <v>113</v>
      </c>
    </row>
    <row r="121" spans="2:65" s="11" customFormat="1" ht="20.85" customHeight="1">
      <c r="B121" s="112"/>
      <c r="D121" s="113" t="s">
        <v>68</v>
      </c>
      <c r="E121" s="122" t="s">
        <v>173</v>
      </c>
      <c r="F121" s="122" t="s">
        <v>174</v>
      </c>
      <c r="I121" s="115"/>
      <c r="J121" s="123">
        <f>BK121</f>
        <v>0</v>
      </c>
      <c r="L121" s="112"/>
      <c r="M121" s="117"/>
      <c r="P121" s="118">
        <f>SUM(P122:P145)</f>
        <v>0</v>
      </c>
      <c r="R121" s="118">
        <f>SUM(R122:R145)</f>
        <v>0.73983600000000005</v>
      </c>
      <c r="T121" s="119">
        <f>SUM(T122:T145)</f>
        <v>7.1344000000000003</v>
      </c>
      <c r="AR121" s="113" t="s">
        <v>77</v>
      </c>
      <c r="AT121" s="120" t="s">
        <v>68</v>
      </c>
      <c r="AU121" s="120" t="s">
        <v>79</v>
      </c>
      <c r="AY121" s="113" t="s">
        <v>113</v>
      </c>
      <c r="BK121" s="121">
        <f>SUM(BK122:BK145)</f>
        <v>0</v>
      </c>
    </row>
    <row r="122" spans="2:65" s="1" customFormat="1" ht="24.15" customHeight="1">
      <c r="B122" s="32"/>
      <c r="C122" s="124" t="s">
        <v>175</v>
      </c>
      <c r="D122" s="124" t="s">
        <v>116</v>
      </c>
      <c r="E122" s="125" t="s">
        <v>176</v>
      </c>
      <c r="F122" s="126" t="s">
        <v>177</v>
      </c>
      <c r="G122" s="127" t="s">
        <v>119</v>
      </c>
      <c r="H122" s="128">
        <v>26.1</v>
      </c>
      <c r="I122" s="129"/>
      <c r="J122" s="130">
        <f>ROUND(I122*H122,2)</f>
        <v>0</v>
      </c>
      <c r="K122" s="131"/>
      <c r="L122" s="32"/>
      <c r="M122" s="132" t="s">
        <v>19</v>
      </c>
      <c r="N122" s="133" t="s">
        <v>40</v>
      </c>
      <c r="P122" s="134">
        <f>O122*H122</f>
        <v>0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148</v>
      </c>
      <c r="AT122" s="136" t="s">
        <v>116</v>
      </c>
      <c r="AU122" s="136" t="s">
        <v>114</v>
      </c>
      <c r="AY122" s="17" t="s">
        <v>113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7" t="s">
        <v>77</v>
      </c>
      <c r="BK122" s="137">
        <f>ROUND(I122*H122,2)</f>
        <v>0</v>
      </c>
      <c r="BL122" s="17" t="s">
        <v>148</v>
      </c>
      <c r="BM122" s="136" t="s">
        <v>178</v>
      </c>
    </row>
    <row r="123" spans="2:65" s="1" customFormat="1" ht="10.199999999999999">
      <c r="B123" s="32"/>
      <c r="D123" s="164" t="s">
        <v>140</v>
      </c>
      <c r="F123" s="165" t="s">
        <v>179</v>
      </c>
      <c r="I123" s="166"/>
      <c r="L123" s="32"/>
      <c r="M123" s="167"/>
      <c r="T123" s="53"/>
      <c r="AT123" s="17" t="s">
        <v>140</v>
      </c>
      <c r="AU123" s="17" t="s">
        <v>114</v>
      </c>
    </row>
    <row r="124" spans="2:65" s="14" customFormat="1" ht="10.199999999999999">
      <c r="B124" s="168"/>
      <c r="D124" s="139" t="s">
        <v>122</v>
      </c>
      <c r="E124" s="169" t="s">
        <v>19</v>
      </c>
      <c r="F124" s="170" t="s">
        <v>180</v>
      </c>
      <c r="H124" s="169" t="s">
        <v>19</v>
      </c>
      <c r="I124" s="171"/>
      <c r="L124" s="168"/>
      <c r="M124" s="172"/>
      <c r="T124" s="173"/>
      <c r="AT124" s="169" t="s">
        <v>122</v>
      </c>
      <c r="AU124" s="169" t="s">
        <v>114</v>
      </c>
      <c r="AV124" s="14" t="s">
        <v>77</v>
      </c>
      <c r="AW124" s="14" t="s">
        <v>31</v>
      </c>
      <c r="AX124" s="14" t="s">
        <v>69</v>
      </c>
      <c r="AY124" s="169" t="s">
        <v>113</v>
      </c>
    </row>
    <row r="125" spans="2:65" s="12" customFormat="1" ht="10.199999999999999">
      <c r="B125" s="138"/>
      <c r="D125" s="139" t="s">
        <v>122</v>
      </c>
      <c r="E125" s="140" t="s">
        <v>19</v>
      </c>
      <c r="F125" s="141" t="s">
        <v>181</v>
      </c>
      <c r="H125" s="142">
        <v>26.1</v>
      </c>
      <c r="I125" s="143"/>
      <c r="L125" s="138"/>
      <c r="M125" s="144"/>
      <c r="T125" s="145"/>
      <c r="AT125" s="140" t="s">
        <v>122</v>
      </c>
      <c r="AU125" s="140" t="s">
        <v>114</v>
      </c>
      <c r="AV125" s="12" t="s">
        <v>79</v>
      </c>
      <c r="AW125" s="12" t="s">
        <v>31</v>
      </c>
      <c r="AX125" s="12" t="s">
        <v>77</v>
      </c>
      <c r="AY125" s="140" t="s">
        <v>113</v>
      </c>
    </row>
    <row r="126" spans="2:65" s="1" customFormat="1" ht="16.5" customHeight="1">
      <c r="B126" s="32"/>
      <c r="C126" s="153" t="s">
        <v>182</v>
      </c>
      <c r="D126" s="153" t="s">
        <v>125</v>
      </c>
      <c r="E126" s="154" t="s">
        <v>183</v>
      </c>
      <c r="F126" s="155" t="s">
        <v>184</v>
      </c>
      <c r="G126" s="156" t="s">
        <v>119</v>
      </c>
      <c r="H126" s="157">
        <v>28.71</v>
      </c>
      <c r="I126" s="158"/>
      <c r="J126" s="159">
        <f>ROUND(I126*H126,2)</f>
        <v>0</v>
      </c>
      <c r="K126" s="160"/>
      <c r="L126" s="161"/>
      <c r="M126" s="162" t="s">
        <v>19</v>
      </c>
      <c r="N126" s="163" t="s">
        <v>40</v>
      </c>
      <c r="P126" s="134">
        <f>O126*H126</f>
        <v>0</v>
      </c>
      <c r="Q126" s="134">
        <v>2.5600000000000001E-2</v>
      </c>
      <c r="R126" s="134">
        <f>Q126*H126</f>
        <v>0.73497600000000007</v>
      </c>
      <c r="S126" s="134">
        <v>0</v>
      </c>
      <c r="T126" s="135">
        <f>S126*H126</f>
        <v>0</v>
      </c>
      <c r="AR126" s="136" t="s">
        <v>128</v>
      </c>
      <c r="AT126" s="136" t="s">
        <v>125</v>
      </c>
      <c r="AU126" s="136" t="s">
        <v>114</v>
      </c>
      <c r="AY126" s="17" t="s">
        <v>113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77</v>
      </c>
      <c r="BK126" s="137">
        <f>ROUND(I126*H126,2)</f>
        <v>0</v>
      </c>
      <c r="BL126" s="17" t="s">
        <v>120</v>
      </c>
      <c r="BM126" s="136" t="s">
        <v>185</v>
      </c>
    </row>
    <row r="127" spans="2:65" s="14" customFormat="1" ht="10.199999999999999">
      <c r="B127" s="168"/>
      <c r="D127" s="139" t="s">
        <v>122</v>
      </c>
      <c r="E127" s="169" t="s">
        <v>19</v>
      </c>
      <c r="F127" s="170" t="s">
        <v>180</v>
      </c>
      <c r="H127" s="169" t="s">
        <v>19</v>
      </c>
      <c r="I127" s="171"/>
      <c r="L127" s="168"/>
      <c r="M127" s="172"/>
      <c r="T127" s="173"/>
      <c r="AT127" s="169" t="s">
        <v>122</v>
      </c>
      <c r="AU127" s="169" t="s">
        <v>114</v>
      </c>
      <c r="AV127" s="14" t="s">
        <v>77</v>
      </c>
      <c r="AW127" s="14" t="s">
        <v>31</v>
      </c>
      <c r="AX127" s="14" t="s">
        <v>69</v>
      </c>
      <c r="AY127" s="169" t="s">
        <v>113</v>
      </c>
    </row>
    <row r="128" spans="2:65" s="12" customFormat="1" ht="10.199999999999999">
      <c r="B128" s="138"/>
      <c r="D128" s="139" t="s">
        <v>122</v>
      </c>
      <c r="E128" s="140" t="s">
        <v>19</v>
      </c>
      <c r="F128" s="141" t="s">
        <v>186</v>
      </c>
      <c r="H128" s="142">
        <v>28.71</v>
      </c>
      <c r="I128" s="143"/>
      <c r="L128" s="138"/>
      <c r="M128" s="144"/>
      <c r="T128" s="145"/>
      <c r="AT128" s="140" t="s">
        <v>122</v>
      </c>
      <c r="AU128" s="140" t="s">
        <v>114</v>
      </c>
      <c r="AV128" s="12" t="s">
        <v>79</v>
      </c>
      <c r="AW128" s="12" t="s">
        <v>31</v>
      </c>
      <c r="AX128" s="12" t="s">
        <v>69</v>
      </c>
      <c r="AY128" s="140" t="s">
        <v>113</v>
      </c>
    </row>
    <row r="129" spans="2:65" s="13" customFormat="1" ht="10.199999999999999">
      <c r="B129" s="146"/>
      <c r="D129" s="139" t="s">
        <v>122</v>
      </c>
      <c r="E129" s="147" t="s">
        <v>19</v>
      </c>
      <c r="F129" s="148" t="s">
        <v>124</v>
      </c>
      <c r="H129" s="149">
        <v>28.71</v>
      </c>
      <c r="I129" s="150"/>
      <c r="L129" s="146"/>
      <c r="M129" s="151"/>
      <c r="T129" s="152"/>
      <c r="AT129" s="147" t="s">
        <v>122</v>
      </c>
      <c r="AU129" s="147" t="s">
        <v>114</v>
      </c>
      <c r="AV129" s="13" t="s">
        <v>120</v>
      </c>
      <c r="AW129" s="13" t="s">
        <v>31</v>
      </c>
      <c r="AX129" s="13" t="s">
        <v>77</v>
      </c>
      <c r="AY129" s="147" t="s">
        <v>113</v>
      </c>
    </row>
    <row r="130" spans="2:65" s="1" customFormat="1" ht="16.5" customHeight="1">
      <c r="B130" s="32"/>
      <c r="C130" s="124" t="s">
        <v>187</v>
      </c>
      <c r="D130" s="124" t="s">
        <v>116</v>
      </c>
      <c r="E130" s="125" t="s">
        <v>188</v>
      </c>
      <c r="F130" s="126" t="s">
        <v>189</v>
      </c>
      <c r="G130" s="127" t="s">
        <v>190</v>
      </c>
      <c r="H130" s="128">
        <v>1</v>
      </c>
      <c r="I130" s="129"/>
      <c r="J130" s="130">
        <f>ROUND(I130*H130,2)</f>
        <v>0</v>
      </c>
      <c r="K130" s="131"/>
      <c r="L130" s="32"/>
      <c r="M130" s="132" t="s">
        <v>19</v>
      </c>
      <c r="N130" s="133" t="s">
        <v>40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120</v>
      </c>
      <c r="AT130" s="136" t="s">
        <v>116</v>
      </c>
      <c r="AU130" s="136" t="s">
        <v>114</v>
      </c>
      <c r="AY130" s="17" t="s">
        <v>113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7" t="s">
        <v>77</v>
      </c>
      <c r="BK130" s="137">
        <f>ROUND(I130*H130,2)</f>
        <v>0</v>
      </c>
      <c r="BL130" s="17" t="s">
        <v>120</v>
      </c>
      <c r="BM130" s="136" t="s">
        <v>191</v>
      </c>
    </row>
    <row r="131" spans="2:65" s="12" customFormat="1" ht="10.199999999999999">
      <c r="B131" s="138"/>
      <c r="D131" s="139" t="s">
        <v>122</v>
      </c>
      <c r="E131" s="140" t="s">
        <v>19</v>
      </c>
      <c r="F131" s="141" t="s">
        <v>135</v>
      </c>
      <c r="H131" s="142">
        <v>1</v>
      </c>
      <c r="I131" s="143"/>
      <c r="L131" s="138"/>
      <c r="M131" s="144"/>
      <c r="T131" s="145"/>
      <c r="AT131" s="140" t="s">
        <v>122</v>
      </c>
      <c r="AU131" s="140" t="s">
        <v>114</v>
      </c>
      <c r="AV131" s="12" t="s">
        <v>79</v>
      </c>
      <c r="AW131" s="12" t="s">
        <v>31</v>
      </c>
      <c r="AX131" s="12" t="s">
        <v>77</v>
      </c>
      <c r="AY131" s="140" t="s">
        <v>113</v>
      </c>
    </row>
    <row r="132" spans="2:65" s="1" customFormat="1" ht="24.15" customHeight="1">
      <c r="B132" s="32"/>
      <c r="C132" s="124" t="s">
        <v>192</v>
      </c>
      <c r="D132" s="124" t="s">
        <v>116</v>
      </c>
      <c r="E132" s="125" t="s">
        <v>193</v>
      </c>
      <c r="F132" s="126" t="s">
        <v>194</v>
      </c>
      <c r="G132" s="127" t="s">
        <v>147</v>
      </c>
      <c r="H132" s="128">
        <v>1131.2</v>
      </c>
      <c r="I132" s="129"/>
      <c r="J132" s="130">
        <f>ROUND(I132*H132,2)</f>
        <v>0</v>
      </c>
      <c r="K132" s="131"/>
      <c r="L132" s="32"/>
      <c r="M132" s="132" t="s">
        <v>19</v>
      </c>
      <c r="N132" s="133" t="s">
        <v>40</v>
      </c>
      <c r="P132" s="134">
        <f>O132*H132</f>
        <v>0</v>
      </c>
      <c r="Q132" s="134">
        <v>0</v>
      </c>
      <c r="R132" s="134">
        <f>Q132*H132</f>
        <v>0</v>
      </c>
      <c r="S132" s="134">
        <v>6.0000000000000001E-3</v>
      </c>
      <c r="T132" s="135">
        <f>S132*H132</f>
        <v>6.7872000000000003</v>
      </c>
      <c r="AR132" s="136" t="s">
        <v>148</v>
      </c>
      <c r="AT132" s="136" t="s">
        <v>116</v>
      </c>
      <c r="AU132" s="136" t="s">
        <v>114</v>
      </c>
      <c r="AY132" s="17" t="s">
        <v>113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7" t="s">
        <v>77</v>
      </c>
      <c r="BK132" s="137">
        <f>ROUND(I132*H132,2)</f>
        <v>0</v>
      </c>
      <c r="BL132" s="17" t="s">
        <v>148</v>
      </c>
      <c r="BM132" s="136" t="s">
        <v>195</v>
      </c>
    </row>
    <row r="133" spans="2:65" s="1" customFormat="1" ht="10.199999999999999">
      <c r="B133" s="32"/>
      <c r="D133" s="164" t="s">
        <v>140</v>
      </c>
      <c r="F133" s="165" t="s">
        <v>196</v>
      </c>
      <c r="I133" s="166"/>
      <c r="L133" s="32"/>
      <c r="M133" s="167"/>
      <c r="T133" s="53"/>
      <c r="AT133" s="17" t="s">
        <v>140</v>
      </c>
      <c r="AU133" s="17" t="s">
        <v>114</v>
      </c>
    </row>
    <row r="134" spans="2:65" s="14" customFormat="1" ht="10.199999999999999">
      <c r="B134" s="168"/>
      <c r="D134" s="139" t="s">
        <v>122</v>
      </c>
      <c r="E134" s="169" t="s">
        <v>19</v>
      </c>
      <c r="F134" s="170" t="s">
        <v>197</v>
      </c>
      <c r="H134" s="169" t="s">
        <v>19</v>
      </c>
      <c r="I134" s="171"/>
      <c r="L134" s="168"/>
      <c r="M134" s="172"/>
      <c r="T134" s="173"/>
      <c r="AT134" s="169" t="s">
        <v>122</v>
      </c>
      <c r="AU134" s="169" t="s">
        <v>114</v>
      </c>
      <c r="AV134" s="14" t="s">
        <v>77</v>
      </c>
      <c r="AW134" s="14" t="s">
        <v>31</v>
      </c>
      <c r="AX134" s="14" t="s">
        <v>69</v>
      </c>
      <c r="AY134" s="169" t="s">
        <v>113</v>
      </c>
    </row>
    <row r="135" spans="2:65" s="12" customFormat="1" ht="10.199999999999999">
      <c r="B135" s="138"/>
      <c r="D135" s="139" t="s">
        <v>122</v>
      </c>
      <c r="E135" s="140" t="s">
        <v>19</v>
      </c>
      <c r="F135" s="141" t="s">
        <v>198</v>
      </c>
      <c r="H135" s="142">
        <v>784</v>
      </c>
      <c r="I135" s="143"/>
      <c r="L135" s="138"/>
      <c r="M135" s="144"/>
      <c r="T135" s="145"/>
      <c r="AT135" s="140" t="s">
        <v>122</v>
      </c>
      <c r="AU135" s="140" t="s">
        <v>114</v>
      </c>
      <c r="AV135" s="12" t="s">
        <v>79</v>
      </c>
      <c r="AW135" s="12" t="s">
        <v>31</v>
      </c>
      <c r="AX135" s="12" t="s">
        <v>69</v>
      </c>
      <c r="AY135" s="140" t="s">
        <v>113</v>
      </c>
    </row>
    <row r="136" spans="2:65" s="12" customFormat="1" ht="10.199999999999999">
      <c r="B136" s="138"/>
      <c r="D136" s="139" t="s">
        <v>122</v>
      </c>
      <c r="E136" s="140" t="s">
        <v>19</v>
      </c>
      <c r="F136" s="141" t="s">
        <v>199</v>
      </c>
      <c r="H136" s="142">
        <v>347.2</v>
      </c>
      <c r="I136" s="143"/>
      <c r="L136" s="138"/>
      <c r="M136" s="144"/>
      <c r="T136" s="145"/>
      <c r="AT136" s="140" t="s">
        <v>122</v>
      </c>
      <c r="AU136" s="140" t="s">
        <v>114</v>
      </c>
      <c r="AV136" s="12" t="s">
        <v>79</v>
      </c>
      <c r="AW136" s="12" t="s">
        <v>31</v>
      </c>
      <c r="AX136" s="12" t="s">
        <v>69</v>
      </c>
      <c r="AY136" s="140" t="s">
        <v>113</v>
      </c>
    </row>
    <row r="137" spans="2:65" s="13" customFormat="1" ht="10.199999999999999">
      <c r="B137" s="146"/>
      <c r="D137" s="139" t="s">
        <v>122</v>
      </c>
      <c r="E137" s="147" t="s">
        <v>19</v>
      </c>
      <c r="F137" s="148" t="s">
        <v>124</v>
      </c>
      <c r="H137" s="149">
        <v>1131.2</v>
      </c>
      <c r="I137" s="150"/>
      <c r="L137" s="146"/>
      <c r="M137" s="151"/>
      <c r="T137" s="152"/>
      <c r="AT137" s="147" t="s">
        <v>122</v>
      </c>
      <c r="AU137" s="147" t="s">
        <v>114</v>
      </c>
      <c r="AV137" s="13" t="s">
        <v>120</v>
      </c>
      <c r="AW137" s="13" t="s">
        <v>31</v>
      </c>
      <c r="AX137" s="13" t="s">
        <v>77</v>
      </c>
      <c r="AY137" s="147" t="s">
        <v>113</v>
      </c>
    </row>
    <row r="138" spans="2:65" s="1" customFormat="1" ht="21.75" customHeight="1">
      <c r="B138" s="32"/>
      <c r="C138" s="124" t="s">
        <v>200</v>
      </c>
      <c r="D138" s="124" t="s">
        <v>116</v>
      </c>
      <c r="E138" s="125" t="s">
        <v>201</v>
      </c>
      <c r="F138" s="126" t="s">
        <v>202</v>
      </c>
      <c r="G138" s="127" t="s">
        <v>119</v>
      </c>
      <c r="H138" s="128">
        <v>24.8</v>
      </c>
      <c r="I138" s="129"/>
      <c r="J138" s="130">
        <f>ROUND(I138*H138,2)</f>
        <v>0</v>
      </c>
      <c r="K138" s="131"/>
      <c r="L138" s="32"/>
      <c r="M138" s="132" t="s">
        <v>19</v>
      </c>
      <c r="N138" s="133" t="s">
        <v>40</v>
      </c>
      <c r="P138" s="134">
        <f>O138*H138</f>
        <v>0</v>
      </c>
      <c r="Q138" s="134">
        <v>0</v>
      </c>
      <c r="R138" s="134">
        <f>Q138*H138</f>
        <v>0</v>
      </c>
      <c r="S138" s="134">
        <v>1.4E-2</v>
      </c>
      <c r="T138" s="135">
        <f>S138*H138</f>
        <v>0.34720000000000001</v>
      </c>
      <c r="AR138" s="136" t="s">
        <v>148</v>
      </c>
      <c r="AT138" s="136" t="s">
        <v>116</v>
      </c>
      <c r="AU138" s="136" t="s">
        <v>114</v>
      </c>
      <c r="AY138" s="17" t="s">
        <v>113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7" t="s">
        <v>77</v>
      </c>
      <c r="BK138" s="137">
        <f>ROUND(I138*H138,2)</f>
        <v>0</v>
      </c>
      <c r="BL138" s="17" t="s">
        <v>148</v>
      </c>
      <c r="BM138" s="136" t="s">
        <v>203</v>
      </c>
    </row>
    <row r="139" spans="2:65" s="1" customFormat="1" ht="10.199999999999999">
      <c r="B139" s="32"/>
      <c r="D139" s="164" t="s">
        <v>140</v>
      </c>
      <c r="F139" s="165" t="s">
        <v>204</v>
      </c>
      <c r="I139" s="166"/>
      <c r="L139" s="32"/>
      <c r="M139" s="167"/>
      <c r="T139" s="53"/>
      <c r="AT139" s="17" t="s">
        <v>140</v>
      </c>
      <c r="AU139" s="17" t="s">
        <v>114</v>
      </c>
    </row>
    <row r="140" spans="2:65" s="14" customFormat="1" ht="10.199999999999999">
      <c r="B140" s="168"/>
      <c r="D140" s="139" t="s">
        <v>122</v>
      </c>
      <c r="E140" s="169" t="s">
        <v>19</v>
      </c>
      <c r="F140" s="170" t="s">
        <v>205</v>
      </c>
      <c r="H140" s="169" t="s">
        <v>19</v>
      </c>
      <c r="I140" s="171"/>
      <c r="L140" s="168"/>
      <c r="M140" s="172"/>
      <c r="T140" s="173"/>
      <c r="AT140" s="169" t="s">
        <v>122</v>
      </c>
      <c r="AU140" s="169" t="s">
        <v>114</v>
      </c>
      <c r="AV140" s="14" t="s">
        <v>77</v>
      </c>
      <c r="AW140" s="14" t="s">
        <v>31</v>
      </c>
      <c r="AX140" s="14" t="s">
        <v>69</v>
      </c>
      <c r="AY140" s="169" t="s">
        <v>113</v>
      </c>
    </row>
    <row r="141" spans="2:65" s="12" customFormat="1" ht="10.199999999999999">
      <c r="B141" s="138"/>
      <c r="D141" s="139" t="s">
        <v>122</v>
      </c>
      <c r="E141" s="140" t="s">
        <v>19</v>
      </c>
      <c r="F141" s="141" t="s">
        <v>206</v>
      </c>
      <c r="H141" s="142">
        <v>24.8</v>
      </c>
      <c r="I141" s="143"/>
      <c r="L141" s="138"/>
      <c r="M141" s="144"/>
      <c r="T141" s="145"/>
      <c r="AT141" s="140" t="s">
        <v>122</v>
      </c>
      <c r="AU141" s="140" t="s">
        <v>114</v>
      </c>
      <c r="AV141" s="12" t="s">
        <v>79</v>
      </c>
      <c r="AW141" s="12" t="s">
        <v>31</v>
      </c>
      <c r="AX141" s="12" t="s">
        <v>69</v>
      </c>
      <c r="AY141" s="140" t="s">
        <v>113</v>
      </c>
    </row>
    <row r="142" spans="2:65" s="13" customFormat="1" ht="10.199999999999999">
      <c r="B142" s="146"/>
      <c r="D142" s="139" t="s">
        <v>122</v>
      </c>
      <c r="E142" s="147" t="s">
        <v>19</v>
      </c>
      <c r="F142" s="148" t="s">
        <v>124</v>
      </c>
      <c r="H142" s="149">
        <v>24.8</v>
      </c>
      <c r="I142" s="150"/>
      <c r="L142" s="146"/>
      <c r="M142" s="151"/>
      <c r="T142" s="152"/>
      <c r="AT142" s="147" t="s">
        <v>122</v>
      </c>
      <c r="AU142" s="147" t="s">
        <v>114</v>
      </c>
      <c r="AV142" s="13" t="s">
        <v>120</v>
      </c>
      <c r="AW142" s="13" t="s">
        <v>31</v>
      </c>
      <c r="AX142" s="13" t="s">
        <v>77</v>
      </c>
      <c r="AY142" s="147" t="s">
        <v>113</v>
      </c>
    </row>
    <row r="143" spans="2:65" s="1" customFormat="1" ht="24.15" customHeight="1">
      <c r="B143" s="32"/>
      <c r="C143" s="124" t="s">
        <v>207</v>
      </c>
      <c r="D143" s="124" t="s">
        <v>116</v>
      </c>
      <c r="E143" s="125" t="s">
        <v>208</v>
      </c>
      <c r="F143" s="126" t="s">
        <v>209</v>
      </c>
      <c r="G143" s="127" t="s">
        <v>119</v>
      </c>
      <c r="H143" s="128">
        <v>162</v>
      </c>
      <c r="I143" s="129"/>
      <c r="J143" s="130">
        <f>ROUND(I143*H143,2)</f>
        <v>0</v>
      </c>
      <c r="K143" s="131"/>
      <c r="L143" s="32"/>
      <c r="M143" s="132" t="s">
        <v>19</v>
      </c>
      <c r="N143" s="133" t="s">
        <v>40</v>
      </c>
      <c r="P143" s="134">
        <f>O143*H143</f>
        <v>0</v>
      </c>
      <c r="Q143" s="134">
        <v>3.0000000000000001E-5</v>
      </c>
      <c r="R143" s="134">
        <f>Q143*H143</f>
        <v>4.8599999999999997E-3</v>
      </c>
      <c r="S143" s="134">
        <v>0</v>
      </c>
      <c r="T143" s="135">
        <f>S143*H143</f>
        <v>0</v>
      </c>
      <c r="AR143" s="136" t="s">
        <v>120</v>
      </c>
      <c r="AT143" s="136" t="s">
        <v>116</v>
      </c>
      <c r="AU143" s="136" t="s">
        <v>114</v>
      </c>
      <c r="AY143" s="17" t="s">
        <v>113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7" t="s">
        <v>77</v>
      </c>
      <c r="BK143" s="137">
        <f>ROUND(I143*H143,2)</f>
        <v>0</v>
      </c>
      <c r="BL143" s="17" t="s">
        <v>120</v>
      </c>
      <c r="BM143" s="136" t="s">
        <v>210</v>
      </c>
    </row>
    <row r="144" spans="2:65" s="1" customFormat="1" ht="10.199999999999999">
      <c r="B144" s="32"/>
      <c r="D144" s="164" t="s">
        <v>140</v>
      </c>
      <c r="F144" s="165" t="s">
        <v>211</v>
      </c>
      <c r="I144" s="166"/>
      <c r="L144" s="32"/>
      <c r="M144" s="167"/>
      <c r="T144" s="53"/>
      <c r="AT144" s="17" t="s">
        <v>140</v>
      </c>
      <c r="AU144" s="17" t="s">
        <v>114</v>
      </c>
    </row>
    <row r="145" spans="2:65" s="12" customFormat="1" ht="10.199999999999999">
      <c r="B145" s="138"/>
      <c r="D145" s="139" t="s">
        <v>122</v>
      </c>
      <c r="E145" s="140" t="s">
        <v>19</v>
      </c>
      <c r="F145" s="141" t="s">
        <v>212</v>
      </c>
      <c r="H145" s="142">
        <v>162</v>
      </c>
      <c r="I145" s="143"/>
      <c r="L145" s="138"/>
      <c r="M145" s="144"/>
      <c r="T145" s="145"/>
      <c r="AT145" s="140" t="s">
        <v>122</v>
      </c>
      <c r="AU145" s="140" t="s">
        <v>114</v>
      </c>
      <c r="AV145" s="12" t="s">
        <v>79</v>
      </c>
      <c r="AW145" s="12" t="s">
        <v>31</v>
      </c>
      <c r="AX145" s="12" t="s">
        <v>77</v>
      </c>
      <c r="AY145" s="140" t="s">
        <v>113</v>
      </c>
    </row>
    <row r="146" spans="2:65" s="11" customFormat="1" ht="22.8" customHeight="1">
      <c r="B146" s="112"/>
      <c r="D146" s="113" t="s">
        <v>68</v>
      </c>
      <c r="E146" s="122" t="s">
        <v>213</v>
      </c>
      <c r="F146" s="122" t="s">
        <v>214</v>
      </c>
      <c r="I146" s="115"/>
      <c r="J146" s="123">
        <f>BK146</f>
        <v>0</v>
      </c>
      <c r="L146" s="112"/>
      <c r="M146" s="117"/>
      <c r="P146" s="118">
        <f>SUM(P147:P158)</f>
        <v>0</v>
      </c>
      <c r="R146" s="118">
        <f>SUM(R147:R158)</f>
        <v>0</v>
      </c>
      <c r="T146" s="119">
        <f>SUM(T147:T158)</f>
        <v>0</v>
      </c>
      <c r="AR146" s="113" t="s">
        <v>77</v>
      </c>
      <c r="AT146" s="120" t="s">
        <v>68</v>
      </c>
      <c r="AU146" s="120" t="s">
        <v>77</v>
      </c>
      <c r="AY146" s="113" t="s">
        <v>113</v>
      </c>
      <c r="BK146" s="121">
        <f>SUM(BK147:BK158)</f>
        <v>0</v>
      </c>
    </row>
    <row r="147" spans="2:65" s="1" customFormat="1" ht="24.15" customHeight="1">
      <c r="B147" s="32"/>
      <c r="C147" s="124" t="s">
        <v>215</v>
      </c>
      <c r="D147" s="124" t="s">
        <v>116</v>
      </c>
      <c r="E147" s="125" t="s">
        <v>216</v>
      </c>
      <c r="F147" s="126" t="s">
        <v>217</v>
      </c>
      <c r="G147" s="127" t="s">
        <v>138</v>
      </c>
      <c r="H147" s="128">
        <v>24.524999999999999</v>
      </c>
      <c r="I147" s="129"/>
      <c r="J147" s="130">
        <f>ROUND(I147*H147,2)</f>
        <v>0</v>
      </c>
      <c r="K147" s="131"/>
      <c r="L147" s="32"/>
      <c r="M147" s="132" t="s">
        <v>19</v>
      </c>
      <c r="N147" s="133" t="s">
        <v>40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120</v>
      </c>
      <c r="AT147" s="136" t="s">
        <v>116</v>
      </c>
      <c r="AU147" s="136" t="s">
        <v>79</v>
      </c>
      <c r="AY147" s="17" t="s">
        <v>113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7" t="s">
        <v>77</v>
      </c>
      <c r="BK147" s="137">
        <f>ROUND(I147*H147,2)</f>
        <v>0</v>
      </c>
      <c r="BL147" s="17" t="s">
        <v>120</v>
      </c>
      <c r="BM147" s="136" t="s">
        <v>218</v>
      </c>
    </row>
    <row r="148" spans="2:65" s="1" customFormat="1" ht="10.199999999999999">
      <c r="B148" s="32"/>
      <c r="D148" s="164" t="s">
        <v>140</v>
      </c>
      <c r="F148" s="165" t="s">
        <v>219</v>
      </c>
      <c r="I148" s="166"/>
      <c r="L148" s="32"/>
      <c r="M148" s="167"/>
      <c r="T148" s="53"/>
      <c r="AT148" s="17" t="s">
        <v>140</v>
      </c>
      <c r="AU148" s="17" t="s">
        <v>79</v>
      </c>
    </row>
    <row r="149" spans="2:65" s="1" customFormat="1" ht="21.75" customHeight="1">
      <c r="B149" s="32"/>
      <c r="C149" s="124" t="s">
        <v>8</v>
      </c>
      <c r="D149" s="124" t="s">
        <v>116</v>
      </c>
      <c r="E149" s="125" t="s">
        <v>220</v>
      </c>
      <c r="F149" s="126" t="s">
        <v>221</v>
      </c>
      <c r="G149" s="127" t="s">
        <v>138</v>
      </c>
      <c r="H149" s="128">
        <v>245.25</v>
      </c>
      <c r="I149" s="129"/>
      <c r="J149" s="130">
        <f>ROUND(I149*H149,2)</f>
        <v>0</v>
      </c>
      <c r="K149" s="131"/>
      <c r="L149" s="32"/>
      <c r="M149" s="132" t="s">
        <v>19</v>
      </c>
      <c r="N149" s="133" t="s">
        <v>40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120</v>
      </c>
      <c r="AT149" s="136" t="s">
        <v>116</v>
      </c>
      <c r="AU149" s="136" t="s">
        <v>79</v>
      </c>
      <c r="AY149" s="17" t="s">
        <v>113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7" t="s">
        <v>77</v>
      </c>
      <c r="BK149" s="137">
        <f>ROUND(I149*H149,2)</f>
        <v>0</v>
      </c>
      <c r="BL149" s="17" t="s">
        <v>120</v>
      </c>
      <c r="BM149" s="136" t="s">
        <v>222</v>
      </c>
    </row>
    <row r="150" spans="2:65" s="1" customFormat="1" ht="10.199999999999999">
      <c r="B150" s="32"/>
      <c r="D150" s="164" t="s">
        <v>140</v>
      </c>
      <c r="F150" s="165" t="s">
        <v>223</v>
      </c>
      <c r="I150" s="166"/>
      <c r="L150" s="32"/>
      <c r="M150" s="167"/>
      <c r="T150" s="53"/>
      <c r="AT150" s="17" t="s">
        <v>140</v>
      </c>
      <c r="AU150" s="17" t="s">
        <v>79</v>
      </c>
    </row>
    <row r="151" spans="2:65" s="12" customFormat="1" ht="10.199999999999999">
      <c r="B151" s="138"/>
      <c r="D151" s="139" t="s">
        <v>122</v>
      </c>
      <c r="F151" s="141" t="s">
        <v>224</v>
      </c>
      <c r="H151" s="142">
        <v>245.25</v>
      </c>
      <c r="I151" s="143"/>
      <c r="L151" s="138"/>
      <c r="M151" s="144"/>
      <c r="T151" s="145"/>
      <c r="AT151" s="140" t="s">
        <v>122</v>
      </c>
      <c r="AU151" s="140" t="s">
        <v>79</v>
      </c>
      <c r="AV151" s="12" t="s">
        <v>79</v>
      </c>
      <c r="AW151" s="12" t="s">
        <v>4</v>
      </c>
      <c r="AX151" s="12" t="s">
        <v>77</v>
      </c>
      <c r="AY151" s="140" t="s">
        <v>113</v>
      </c>
    </row>
    <row r="152" spans="2:65" s="1" customFormat="1" ht="21.75" customHeight="1">
      <c r="B152" s="32"/>
      <c r="C152" s="124" t="s">
        <v>225</v>
      </c>
      <c r="D152" s="124" t="s">
        <v>116</v>
      </c>
      <c r="E152" s="125" t="s">
        <v>226</v>
      </c>
      <c r="F152" s="126" t="s">
        <v>227</v>
      </c>
      <c r="G152" s="127" t="s">
        <v>138</v>
      </c>
      <c r="H152" s="128">
        <v>24.524999999999999</v>
      </c>
      <c r="I152" s="129"/>
      <c r="J152" s="130">
        <f>ROUND(I152*H152,2)</f>
        <v>0</v>
      </c>
      <c r="K152" s="131"/>
      <c r="L152" s="32"/>
      <c r="M152" s="132" t="s">
        <v>19</v>
      </c>
      <c r="N152" s="133" t="s">
        <v>40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120</v>
      </c>
      <c r="AT152" s="136" t="s">
        <v>116</v>
      </c>
      <c r="AU152" s="136" t="s">
        <v>79</v>
      </c>
      <c r="AY152" s="17" t="s">
        <v>113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7" t="s">
        <v>77</v>
      </c>
      <c r="BK152" s="137">
        <f>ROUND(I152*H152,2)</f>
        <v>0</v>
      </c>
      <c r="BL152" s="17" t="s">
        <v>120</v>
      </c>
      <c r="BM152" s="136" t="s">
        <v>228</v>
      </c>
    </row>
    <row r="153" spans="2:65" s="1" customFormat="1" ht="10.199999999999999">
      <c r="B153" s="32"/>
      <c r="D153" s="164" t="s">
        <v>140</v>
      </c>
      <c r="F153" s="165" t="s">
        <v>229</v>
      </c>
      <c r="I153" s="166"/>
      <c r="L153" s="32"/>
      <c r="M153" s="167"/>
      <c r="T153" s="53"/>
      <c r="AT153" s="17" t="s">
        <v>140</v>
      </c>
      <c r="AU153" s="17" t="s">
        <v>79</v>
      </c>
    </row>
    <row r="154" spans="2:65" s="1" customFormat="1" ht="16.5" customHeight="1">
      <c r="B154" s="32"/>
      <c r="C154" s="124" t="s">
        <v>230</v>
      </c>
      <c r="D154" s="124" t="s">
        <v>116</v>
      </c>
      <c r="E154" s="125" t="s">
        <v>231</v>
      </c>
      <c r="F154" s="126" t="s">
        <v>232</v>
      </c>
      <c r="G154" s="127" t="s">
        <v>138</v>
      </c>
      <c r="H154" s="128">
        <v>490.5</v>
      </c>
      <c r="I154" s="129"/>
      <c r="J154" s="130">
        <f>ROUND(I154*H154,2)</f>
        <v>0</v>
      </c>
      <c r="K154" s="131"/>
      <c r="L154" s="32"/>
      <c r="M154" s="132" t="s">
        <v>19</v>
      </c>
      <c r="N154" s="133" t="s">
        <v>40</v>
      </c>
      <c r="P154" s="134">
        <f>O154*H154</f>
        <v>0</v>
      </c>
      <c r="Q154" s="134">
        <v>0</v>
      </c>
      <c r="R154" s="134">
        <f>Q154*H154</f>
        <v>0</v>
      </c>
      <c r="S154" s="134">
        <v>0</v>
      </c>
      <c r="T154" s="135">
        <f>S154*H154</f>
        <v>0</v>
      </c>
      <c r="AR154" s="136" t="s">
        <v>120</v>
      </c>
      <c r="AT154" s="136" t="s">
        <v>116</v>
      </c>
      <c r="AU154" s="136" t="s">
        <v>79</v>
      </c>
      <c r="AY154" s="17" t="s">
        <v>113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7" t="s">
        <v>77</v>
      </c>
      <c r="BK154" s="137">
        <f>ROUND(I154*H154,2)</f>
        <v>0</v>
      </c>
      <c r="BL154" s="17" t="s">
        <v>120</v>
      </c>
      <c r="BM154" s="136" t="s">
        <v>233</v>
      </c>
    </row>
    <row r="155" spans="2:65" s="1" customFormat="1" ht="10.199999999999999">
      <c r="B155" s="32"/>
      <c r="D155" s="164" t="s">
        <v>140</v>
      </c>
      <c r="F155" s="165" t="s">
        <v>234</v>
      </c>
      <c r="I155" s="166"/>
      <c r="L155" s="32"/>
      <c r="M155" s="167"/>
      <c r="T155" s="53"/>
      <c r="AT155" s="17" t="s">
        <v>140</v>
      </c>
      <c r="AU155" s="17" t="s">
        <v>79</v>
      </c>
    </row>
    <row r="156" spans="2:65" s="12" customFormat="1" ht="10.199999999999999">
      <c r="B156" s="138"/>
      <c r="D156" s="139" t="s">
        <v>122</v>
      </c>
      <c r="F156" s="141" t="s">
        <v>235</v>
      </c>
      <c r="H156" s="142">
        <v>490.5</v>
      </c>
      <c r="I156" s="143"/>
      <c r="L156" s="138"/>
      <c r="M156" s="144"/>
      <c r="T156" s="145"/>
      <c r="AT156" s="140" t="s">
        <v>122</v>
      </c>
      <c r="AU156" s="140" t="s">
        <v>79</v>
      </c>
      <c r="AV156" s="12" t="s">
        <v>79</v>
      </c>
      <c r="AW156" s="12" t="s">
        <v>4</v>
      </c>
      <c r="AX156" s="12" t="s">
        <v>77</v>
      </c>
      <c r="AY156" s="140" t="s">
        <v>113</v>
      </c>
    </row>
    <row r="157" spans="2:65" s="1" customFormat="1" ht="24.15" customHeight="1">
      <c r="B157" s="32"/>
      <c r="C157" s="124" t="s">
        <v>236</v>
      </c>
      <c r="D157" s="124" t="s">
        <v>116</v>
      </c>
      <c r="E157" s="125" t="s">
        <v>237</v>
      </c>
      <c r="F157" s="126" t="s">
        <v>238</v>
      </c>
      <c r="G157" s="127" t="s">
        <v>138</v>
      </c>
      <c r="H157" s="128">
        <v>10.877000000000001</v>
      </c>
      <c r="I157" s="129"/>
      <c r="J157" s="130">
        <f>ROUND(I157*H157,2)</f>
        <v>0</v>
      </c>
      <c r="K157" s="131"/>
      <c r="L157" s="32"/>
      <c r="M157" s="132" t="s">
        <v>19</v>
      </c>
      <c r="N157" s="133" t="s">
        <v>40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120</v>
      </c>
      <c r="AT157" s="136" t="s">
        <v>116</v>
      </c>
      <c r="AU157" s="136" t="s">
        <v>79</v>
      </c>
      <c r="AY157" s="17" t="s">
        <v>113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7" t="s">
        <v>77</v>
      </c>
      <c r="BK157" s="137">
        <f>ROUND(I157*H157,2)</f>
        <v>0</v>
      </c>
      <c r="BL157" s="17" t="s">
        <v>120</v>
      </c>
      <c r="BM157" s="136" t="s">
        <v>239</v>
      </c>
    </row>
    <row r="158" spans="2:65" s="1" customFormat="1" ht="10.199999999999999">
      <c r="B158" s="32"/>
      <c r="D158" s="164" t="s">
        <v>140</v>
      </c>
      <c r="F158" s="165" t="s">
        <v>240</v>
      </c>
      <c r="I158" s="166"/>
      <c r="L158" s="32"/>
      <c r="M158" s="167"/>
      <c r="T158" s="53"/>
      <c r="AT158" s="17" t="s">
        <v>140</v>
      </c>
      <c r="AU158" s="17" t="s">
        <v>79</v>
      </c>
    </row>
    <row r="159" spans="2:65" s="11" customFormat="1" ht="25.95" customHeight="1">
      <c r="B159" s="112"/>
      <c r="D159" s="113" t="s">
        <v>68</v>
      </c>
      <c r="E159" s="114" t="s">
        <v>241</v>
      </c>
      <c r="F159" s="114" t="s">
        <v>242</v>
      </c>
      <c r="I159" s="115"/>
      <c r="J159" s="116">
        <f>BK159</f>
        <v>0</v>
      </c>
      <c r="L159" s="112"/>
      <c r="M159" s="117"/>
      <c r="P159" s="118">
        <f>P160+P209</f>
        <v>0</v>
      </c>
      <c r="R159" s="118">
        <f>R160+R209</f>
        <v>0.80049349999999997</v>
      </c>
      <c r="T159" s="119">
        <f>T160+T209</f>
        <v>13.610240000000001</v>
      </c>
      <c r="AR159" s="113" t="s">
        <v>79</v>
      </c>
      <c r="AT159" s="120" t="s">
        <v>68</v>
      </c>
      <c r="AU159" s="120" t="s">
        <v>69</v>
      </c>
      <c r="AY159" s="113" t="s">
        <v>113</v>
      </c>
      <c r="BK159" s="121">
        <f>BK160+BK209</f>
        <v>0</v>
      </c>
    </row>
    <row r="160" spans="2:65" s="11" customFormat="1" ht="22.8" customHeight="1">
      <c r="B160" s="112"/>
      <c r="D160" s="113" t="s">
        <v>68</v>
      </c>
      <c r="E160" s="122" t="s">
        <v>243</v>
      </c>
      <c r="F160" s="122" t="s">
        <v>244</v>
      </c>
      <c r="I160" s="115"/>
      <c r="J160" s="123">
        <f>BK160</f>
        <v>0</v>
      </c>
      <c r="L160" s="112"/>
      <c r="M160" s="117"/>
      <c r="P160" s="118">
        <f>SUM(P161:P208)</f>
        <v>0</v>
      </c>
      <c r="R160" s="118">
        <f>SUM(R161:R208)</f>
        <v>0.67182999999999993</v>
      </c>
      <c r="T160" s="119">
        <f>SUM(T161:T208)</f>
        <v>13.610240000000001</v>
      </c>
      <c r="AR160" s="113" t="s">
        <v>79</v>
      </c>
      <c r="AT160" s="120" t="s">
        <v>68</v>
      </c>
      <c r="AU160" s="120" t="s">
        <v>77</v>
      </c>
      <c r="AY160" s="113" t="s">
        <v>113</v>
      </c>
      <c r="BK160" s="121">
        <f>SUM(BK161:BK208)</f>
        <v>0</v>
      </c>
    </row>
    <row r="161" spans="2:65" s="1" customFormat="1" ht="21.75" customHeight="1">
      <c r="B161" s="32"/>
      <c r="C161" s="124" t="s">
        <v>148</v>
      </c>
      <c r="D161" s="124" t="s">
        <v>116</v>
      </c>
      <c r="E161" s="125" t="s">
        <v>245</v>
      </c>
      <c r="F161" s="126" t="s">
        <v>246</v>
      </c>
      <c r="G161" s="127" t="s">
        <v>119</v>
      </c>
      <c r="H161" s="128">
        <v>20.8</v>
      </c>
      <c r="I161" s="129"/>
      <c r="J161" s="130">
        <f>ROUND(I161*H161,2)</f>
        <v>0</v>
      </c>
      <c r="K161" s="131"/>
      <c r="L161" s="32"/>
      <c r="M161" s="132" t="s">
        <v>19</v>
      </c>
      <c r="N161" s="133" t="s">
        <v>40</v>
      </c>
      <c r="P161" s="134">
        <f>O161*H161</f>
        <v>0</v>
      </c>
      <c r="Q161" s="134">
        <v>4.3800000000000002E-3</v>
      </c>
      <c r="R161" s="134">
        <f>Q161*H161</f>
        <v>9.1104000000000004E-2</v>
      </c>
      <c r="S161" s="134">
        <v>0</v>
      </c>
      <c r="T161" s="135">
        <f>S161*H161</f>
        <v>0</v>
      </c>
      <c r="AR161" s="136" t="s">
        <v>120</v>
      </c>
      <c r="AT161" s="136" t="s">
        <v>116</v>
      </c>
      <c r="AU161" s="136" t="s">
        <v>79</v>
      </c>
      <c r="AY161" s="17" t="s">
        <v>113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7" t="s">
        <v>77</v>
      </c>
      <c r="BK161" s="137">
        <f>ROUND(I161*H161,2)</f>
        <v>0</v>
      </c>
      <c r="BL161" s="17" t="s">
        <v>120</v>
      </c>
      <c r="BM161" s="136" t="s">
        <v>247</v>
      </c>
    </row>
    <row r="162" spans="2:65" s="1" customFormat="1" ht="10.199999999999999">
      <c r="B162" s="32"/>
      <c r="D162" s="164" t="s">
        <v>140</v>
      </c>
      <c r="F162" s="165" t="s">
        <v>248</v>
      </c>
      <c r="I162" s="166"/>
      <c r="L162" s="32"/>
      <c r="M162" s="167"/>
      <c r="T162" s="53"/>
      <c r="AT162" s="17" t="s">
        <v>140</v>
      </c>
      <c r="AU162" s="17" t="s">
        <v>79</v>
      </c>
    </row>
    <row r="163" spans="2:65" s="14" customFormat="1" ht="10.199999999999999">
      <c r="B163" s="168"/>
      <c r="D163" s="139" t="s">
        <v>122</v>
      </c>
      <c r="E163" s="169" t="s">
        <v>19</v>
      </c>
      <c r="F163" s="170" t="s">
        <v>249</v>
      </c>
      <c r="H163" s="169" t="s">
        <v>19</v>
      </c>
      <c r="I163" s="171"/>
      <c r="L163" s="168"/>
      <c r="M163" s="172"/>
      <c r="T163" s="173"/>
      <c r="AT163" s="169" t="s">
        <v>122</v>
      </c>
      <c r="AU163" s="169" t="s">
        <v>79</v>
      </c>
      <c r="AV163" s="14" t="s">
        <v>77</v>
      </c>
      <c r="AW163" s="14" t="s">
        <v>31</v>
      </c>
      <c r="AX163" s="14" t="s">
        <v>69</v>
      </c>
      <c r="AY163" s="169" t="s">
        <v>113</v>
      </c>
    </row>
    <row r="164" spans="2:65" s="12" customFormat="1" ht="10.199999999999999">
      <c r="B164" s="138"/>
      <c r="D164" s="139" t="s">
        <v>122</v>
      </c>
      <c r="E164" s="140" t="s">
        <v>19</v>
      </c>
      <c r="F164" s="141" t="s">
        <v>250</v>
      </c>
      <c r="H164" s="142">
        <v>20.399999999999999</v>
      </c>
      <c r="I164" s="143"/>
      <c r="L164" s="138"/>
      <c r="M164" s="144"/>
      <c r="T164" s="145"/>
      <c r="AT164" s="140" t="s">
        <v>122</v>
      </c>
      <c r="AU164" s="140" t="s">
        <v>79</v>
      </c>
      <c r="AV164" s="12" t="s">
        <v>79</v>
      </c>
      <c r="AW164" s="12" t="s">
        <v>31</v>
      </c>
      <c r="AX164" s="12" t="s">
        <v>69</v>
      </c>
      <c r="AY164" s="140" t="s">
        <v>113</v>
      </c>
    </row>
    <row r="165" spans="2:65" s="12" customFormat="1" ht="10.199999999999999">
      <c r="B165" s="138"/>
      <c r="D165" s="139" t="s">
        <v>122</v>
      </c>
      <c r="E165" s="140" t="s">
        <v>19</v>
      </c>
      <c r="F165" s="141" t="s">
        <v>251</v>
      </c>
      <c r="H165" s="142">
        <v>0.4</v>
      </c>
      <c r="I165" s="143"/>
      <c r="L165" s="138"/>
      <c r="M165" s="144"/>
      <c r="T165" s="145"/>
      <c r="AT165" s="140" t="s">
        <v>122</v>
      </c>
      <c r="AU165" s="140" t="s">
        <v>79</v>
      </c>
      <c r="AV165" s="12" t="s">
        <v>79</v>
      </c>
      <c r="AW165" s="12" t="s">
        <v>31</v>
      </c>
      <c r="AX165" s="12" t="s">
        <v>69</v>
      </c>
      <c r="AY165" s="140" t="s">
        <v>113</v>
      </c>
    </row>
    <row r="166" spans="2:65" s="13" customFormat="1" ht="10.199999999999999">
      <c r="B166" s="146"/>
      <c r="D166" s="139" t="s">
        <v>122</v>
      </c>
      <c r="E166" s="147" t="s">
        <v>19</v>
      </c>
      <c r="F166" s="148" t="s">
        <v>124</v>
      </c>
      <c r="H166" s="149">
        <v>20.799999999999997</v>
      </c>
      <c r="I166" s="150"/>
      <c r="L166" s="146"/>
      <c r="M166" s="151"/>
      <c r="T166" s="152"/>
      <c r="AT166" s="147" t="s">
        <v>122</v>
      </c>
      <c r="AU166" s="147" t="s">
        <v>79</v>
      </c>
      <c r="AV166" s="13" t="s">
        <v>120</v>
      </c>
      <c r="AW166" s="13" t="s">
        <v>31</v>
      </c>
      <c r="AX166" s="13" t="s">
        <v>77</v>
      </c>
      <c r="AY166" s="147" t="s">
        <v>113</v>
      </c>
    </row>
    <row r="167" spans="2:65" s="1" customFormat="1" ht="33" customHeight="1">
      <c r="B167" s="32"/>
      <c r="C167" s="124" t="s">
        <v>252</v>
      </c>
      <c r="D167" s="124" t="s">
        <v>116</v>
      </c>
      <c r="E167" s="125" t="s">
        <v>253</v>
      </c>
      <c r="F167" s="126" t="s">
        <v>254</v>
      </c>
      <c r="G167" s="127" t="s">
        <v>119</v>
      </c>
      <c r="H167" s="128">
        <v>10.6</v>
      </c>
      <c r="I167" s="129"/>
      <c r="J167" s="130">
        <f>ROUND(I167*H167,2)</f>
        <v>0</v>
      </c>
      <c r="K167" s="131"/>
      <c r="L167" s="32"/>
      <c r="M167" s="132" t="s">
        <v>19</v>
      </c>
      <c r="N167" s="133" t="s">
        <v>40</v>
      </c>
      <c r="P167" s="134">
        <f>O167*H167</f>
        <v>0</v>
      </c>
      <c r="Q167" s="134">
        <v>8.4899999999999993E-3</v>
      </c>
      <c r="R167" s="134">
        <f>Q167*H167</f>
        <v>8.9993999999999991E-2</v>
      </c>
      <c r="S167" s="134">
        <v>0</v>
      </c>
      <c r="T167" s="135">
        <f>S167*H167</f>
        <v>0</v>
      </c>
      <c r="AR167" s="136" t="s">
        <v>120</v>
      </c>
      <c r="AT167" s="136" t="s">
        <v>116</v>
      </c>
      <c r="AU167" s="136" t="s">
        <v>79</v>
      </c>
      <c r="AY167" s="17" t="s">
        <v>113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77</v>
      </c>
      <c r="BK167" s="137">
        <f>ROUND(I167*H167,2)</f>
        <v>0</v>
      </c>
      <c r="BL167" s="17" t="s">
        <v>120</v>
      </c>
      <c r="BM167" s="136" t="s">
        <v>255</v>
      </c>
    </row>
    <row r="168" spans="2:65" s="1" customFormat="1" ht="10.199999999999999">
      <c r="B168" s="32"/>
      <c r="D168" s="164" t="s">
        <v>140</v>
      </c>
      <c r="F168" s="165" t="s">
        <v>256</v>
      </c>
      <c r="I168" s="166"/>
      <c r="L168" s="32"/>
      <c r="M168" s="167"/>
      <c r="T168" s="53"/>
      <c r="AT168" s="17" t="s">
        <v>140</v>
      </c>
      <c r="AU168" s="17" t="s">
        <v>79</v>
      </c>
    </row>
    <row r="169" spans="2:65" s="14" customFormat="1" ht="10.199999999999999">
      <c r="B169" s="168"/>
      <c r="D169" s="139" t="s">
        <v>122</v>
      </c>
      <c r="E169" s="169" t="s">
        <v>19</v>
      </c>
      <c r="F169" s="170" t="s">
        <v>249</v>
      </c>
      <c r="H169" s="169" t="s">
        <v>19</v>
      </c>
      <c r="I169" s="171"/>
      <c r="L169" s="168"/>
      <c r="M169" s="172"/>
      <c r="T169" s="173"/>
      <c r="AT169" s="169" t="s">
        <v>122</v>
      </c>
      <c r="AU169" s="169" t="s">
        <v>79</v>
      </c>
      <c r="AV169" s="14" t="s">
        <v>77</v>
      </c>
      <c r="AW169" s="14" t="s">
        <v>31</v>
      </c>
      <c r="AX169" s="14" t="s">
        <v>69</v>
      </c>
      <c r="AY169" s="169" t="s">
        <v>113</v>
      </c>
    </row>
    <row r="170" spans="2:65" s="12" customFormat="1" ht="10.199999999999999">
      <c r="B170" s="138"/>
      <c r="D170" s="139" t="s">
        <v>122</v>
      </c>
      <c r="E170" s="140" t="s">
        <v>19</v>
      </c>
      <c r="F170" s="141" t="s">
        <v>257</v>
      </c>
      <c r="H170" s="142">
        <v>10.6</v>
      </c>
      <c r="I170" s="143"/>
      <c r="L170" s="138"/>
      <c r="M170" s="144"/>
      <c r="T170" s="145"/>
      <c r="AT170" s="140" t="s">
        <v>122</v>
      </c>
      <c r="AU170" s="140" t="s">
        <v>79</v>
      </c>
      <c r="AV170" s="12" t="s">
        <v>79</v>
      </c>
      <c r="AW170" s="12" t="s">
        <v>31</v>
      </c>
      <c r="AX170" s="12" t="s">
        <v>77</v>
      </c>
      <c r="AY170" s="140" t="s">
        <v>113</v>
      </c>
    </row>
    <row r="171" spans="2:65" s="1" customFormat="1" ht="16.5" customHeight="1">
      <c r="B171" s="32"/>
      <c r="C171" s="153" t="s">
        <v>258</v>
      </c>
      <c r="D171" s="153" t="s">
        <v>125</v>
      </c>
      <c r="E171" s="154" t="s">
        <v>259</v>
      </c>
      <c r="F171" s="155" t="s">
        <v>260</v>
      </c>
      <c r="G171" s="156" t="s">
        <v>119</v>
      </c>
      <c r="H171" s="157">
        <v>22.84</v>
      </c>
      <c r="I171" s="158"/>
      <c r="J171" s="159">
        <f>ROUND(I171*H171,2)</f>
        <v>0</v>
      </c>
      <c r="K171" s="160"/>
      <c r="L171" s="161"/>
      <c r="M171" s="162" t="s">
        <v>19</v>
      </c>
      <c r="N171" s="163" t="s">
        <v>40</v>
      </c>
      <c r="P171" s="134">
        <f>O171*H171</f>
        <v>0</v>
      </c>
      <c r="Q171" s="134">
        <v>6.0000000000000001E-3</v>
      </c>
      <c r="R171" s="134">
        <f>Q171*H171</f>
        <v>0.13704</v>
      </c>
      <c r="S171" s="134">
        <v>0</v>
      </c>
      <c r="T171" s="135">
        <f>S171*H171</f>
        <v>0</v>
      </c>
      <c r="AR171" s="136" t="s">
        <v>128</v>
      </c>
      <c r="AT171" s="136" t="s">
        <v>125</v>
      </c>
      <c r="AU171" s="136" t="s">
        <v>79</v>
      </c>
      <c r="AY171" s="17" t="s">
        <v>113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7" t="s">
        <v>77</v>
      </c>
      <c r="BK171" s="137">
        <f>ROUND(I171*H171,2)</f>
        <v>0</v>
      </c>
      <c r="BL171" s="17" t="s">
        <v>120</v>
      </c>
      <c r="BM171" s="136" t="s">
        <v>261</v>
      </c>
    </row>
    <row r="172" spans="2:65" s="14" customFormat="1" ht="10.199999999999999">
      <c r="B172" s="168"/>
      <c r="D172" s="139" t="s">
        <v>122</v>
      </c>
      <c r="E172" s="169" t="s">
        <v>19</v>
      </c>
      <c r="F172" s="170" t="s">
        <v>249</v>
      </c>
      <c r="H172" s="169" t="s">
        <v>19</v>
      </c>
      <c r="I172" s="171"/>
      <c r="L172" s="168"/>
      <c r="M172" s="172"/>
      <c r="T172" s="173"/>
      <c r="AT172" s="169" t="s">
        <v>122</v>
      </c>
      <c r="AU172" s="169" t="s">
        <v>79</v>
      </c>
      <c r="AV172" s="14" t="s">
        <v>77</v>
      </c>
      <c r="AW172" s="14" t="s">
        <v>31</v>
      </c>
      <c r="AX172" s="14" t="s">
        <v>69</v>
      </c>
      <c r="AY172" s="169" t="s">
        <v>113</v>
      </c>
    </row>
    <row r="173" spans="2:65" s="12" customFormat="1" ht="10.199999999999999">
      <c r="B173" s="138"/>
      <c r="D173" s="139" t="s">
        <v>122</v>
      </c>
      <c r="E173" s="140" t="s">
        <v>19</v>
      </c>
      <c r="F173" s="141" t="s">
        <v>262</v>
      </c>
      <c r="H173" s="142">
        <v>22.84</v>
      </c>
      <c r="I173" s="143"/>
      <c r="L173" s="138"/>
      <c r="M173" s="144"/>
      <c r="T173" s="145"/>
      <c r="AT173" s="140" t="s">
        <v>122</v>
      </c>
      <c r="AU173" s="140" t="s">
        <v>79</v>
      </c>
      <c r="AV173" s="12" t="s">
        <v>79</v>
      </c>
      <c r="AW173" s="12" t="s">
        <v>31</v>
      </c>
      <c r="AX173" s="12" t="s">
        <v>77</v>
      </c>
      <c r="AY173" s="140" t="s">
        <v>113</v>
      </c>
    </row>
    <row r="174" spans="2:65" s="1" customFormat="1" ht="16.5" customHeight="1">
      <c r="B174" s="32"/>
      <c r="C174" s="153" t="s">
        <v>263</v>
      </c>
      <c r="D174" s="153" t="s">
        <v>125</v>
      </c>
      <c r="E174" s="154" t="s">
        <v>264</v>
      </c>
      <c r="F174" s="155" t="s">
        <v>265</v>
      </c>
      <c r="G174" s="156" t="s">
        <v>119</v>
      </c>
      <c r="H174" s="157">
        <v>11.66</v>
      </c>
      <c r="I174" s="158"/>
      <c r="J174" s="159">
        <f>ROUND(I174*H174,2)</f>
        <v>0</v>
      </c>
      <c r="K174" s="160"/>
      <c r="L174" s="161"/>
      <c r="M174" s="162" t="s">
        <v>19</v>
      </c>
      <c r="N174" s="163" t="s">
        <v>40</v>
      </c>
      <c r="P174" s="134">
        <f>O174*H174</f>
        <v>0</v>
      </c>
      <c r="Q174" s="134">
        <v>1.55E-2</v>
      </c>
      <c r="R174" s="134">
        <f>Q174*H174</f>
        <v>0.18073</v>
      </c>
      <c r="S174" s="134">
        <v>0</v>
      </c>
      <c r="T174" s="135">
        <f>S174*H174</f>
        <v>0</v>
      </c>
      <c r="AR174" s="136" t="s">
        <v>128</v>
      </c>
      <c r="AT174" s="136" t="s">
        <v>125</v>
      </c>
      <c r="AU174" s="136" t="s">
        <v>79</v>
      </c>
      <c r="AY174" s="17" t="s">
        <v>113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7" t="s">
        <v>77</v>
      </c>
      <c r="BK174" s="137">
        <f>ROUND(I174*H174,2)</f>
        <v>0</v>
      </c>
      <c r="BL174" s="17" t="s">
        <v>120</v>
      </c>
      <c r="BM174" s="136" t="s">
        <v>266</v>
      </c>
    </row>
    <row r="175" spans="2:65" s="14" customFormat="1" ht="10.199999999999999">
      <c r="B175" s="168"/>
      <c r="D175" s="139" t="s">
        <v>122</v>
      </c>
      <c r="E175" s="169" t="s">
        <v>19</v>
      </c>
      <c r="F175" s="170" t="s">
        <v>249</v>
      </c>
      <c r="H175" s="169" t="s">
        <v>19</v>
      </c>
      <c r="I175" s="171"/>
      <c r="L175" s="168"/>
      <c r="M175" s="172"/>
      <c r="T175" s="173"/>
      <c r="AT175" s="169" t="s">
        <v>122</v>
      </c>
      <c r="AU175" s="169" t="s">
        <v>79</v>
      </c>
      <c r="AV175" s="14" t="s">
        <v>77</v>
      </c>
      <c r="AW175" s="14" t="s">
        <v>31</v>
      </c>
      <c r="AX175" s="14" t="s">
        <v>69</v>
      </c>
      <c r="AY175" s="169" t="s">
        <v>113</v>
      </c>
    </row>
    <row r="176" spans="2:65" s="14" customFormat="1" ht="10.199999999999999">
      <c r="B176" s="168"/>
      <c r="D176" s="139" t="s">
        <v>122</v>
      </c>
      <c r="E176" s="169" t="s">
        <v>19</v>
      </c>
      <c r="F176" s="170" t="s">
        <v>249</v>
      </c>
      <c r="H176" s="169" t="s">
        <v>19</v>
      </c>
      <c r="I176" s="171"/>
      <c r="L176" s="168"/>
      <c r="M176" s="172"/>
      <c r="T176" s="173"/>
      <c r="AT176" s="169" t="s">
        <v>122</v>
      </c>
      <c r="AU176" s="169" t="s">
        <v>79</v>
      </c>
      <c r="AV176" s="14" t="s">
        <v>77</v>
      </c>
      <c r="AW176" s="14" t="s">
        <v>31</v>
      </c>
      <c r="AX176" s="14" t="s">
        <v>69</v>
      </c>
      <c r="AY176" s="169" t="s">
        <v>113</v>
      </c>
    </row>
    <row r="177" spans="2:65" s="12" customFormat="1" ht="10.199999999999999">
      <c r="B177" s="138"/>
      <c r="D177" s="139" t="s">
        <v>122</v>
      </c>
      <c r="E177" s="140" t="s">
        <v>19</v>
      </c>
      <c r="F177" s="141" t="s">
        <v>267</v>
      </c>
      <c r="H177" s="142">
        <v>11.66</v>
      </c>
      <c r="I177" s="143"/>
      <c r="L177" s="138"/>
      <c r="M177" s="144"/>
      <c r="T177" s="145"/>
      <c r="AT177" s="140" t="s">
        <v>122</v>
      </c>
      <c r="AU177" s="140" t="s">
        <v>79</v>
      </c>
      <c r="AV177" s="12" t="s">
        <v>79</v>
      </c>
      <c r="AW177" s="12" t="s">
        <v>31</v>
      </c>
      <c r="AX177" s="12" t="s">
        <v>77</v>
      </c>
      <c r="AY177" s="140" t="s">
        <v>113</v>
      </c>
    </row>
    <row r="178" spans="2:65" s="1" customFormat="1" ht="37.799999999999997" customHeight="1">
      <c r="B178" s="32"/>
      <c r="C178" s="124" t="s">
        <v>268</v>
      </c>
      <c r="D178" s="124" t="s">
        <v>116</v>
      </c>
      <c r="E178" s="125" t="s">
        <v>269</v>
      </c>
      <c r="F178" s="126" t="s">
        <v>270</v>
      </c>
      <c r="G178" s="127" t="s">
        <v>119</v>
      </c>
      <c r="H178" s="128">
        <v>10.199999999999999</v>
      </c>
      <c r="I178" s="129"/>
      <c r="J178" s="130">
        <f>ROUND(I178*H178,2)</f>
        <v>0</v>
      </c>
      <c r="K178" s="131"/>
      <c r="L178" s="32"/>
      <c r="M178" s="132" t="s">
        <v>19</v>
      </c>
      <c r="N178" s="133" t="s">
        <v>40</v>
      </c>
      <c r="P178" s="134">
        <f>O178*H178</f>
        <v>0</v>
      </c>
      <c r="Q178" s="134">
        <v>1.1390000000000001E-2</v>
      </c>
      <c r="R178" s="134">
        <f>Q178*H178</f>
        <v>0.116178</v>
      </c>
      <c r="S178" s="134">
        <v>0</v>
      </c>
      <c r="T178" s="135">
        <f>S178*H178</f>
        <v>0</v>
      </c>
      <c r="AR178" s="136" t="s">
        <v>120</v>
      </c>
      <c r="AT178" s="136" t="s">
        <v>116</v>
      </c>
      <c r="AU178" s="136" t="s">
        <v>79</v>
      </c>
      <c r="AY178" s="17" t="s">
        <v>113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7" t="s">
        <v>77</v>
      </c>
      <c r="BK178" s="137">
        <f>ROUND(I178*H178,2)</f>
        <v>0</v>
      </c>
      <c r="BL178" s="17" t="s">
        <v>120</v>
      </c>
      <c r="BM178" s="136" t="s">
        <v>271</v>
      </c>
    </row>
    <row r="179" spans="2:65" s="1" customFormat="1" ht="10.199999999999999">
      <c r="B179" s="32"/>
      <c r="D179" s="164" t="s">
        <v>140</v>
      </c>
      <c r="F179" s="165" t="s">
        <v>272</v>
      </c>
      <c r="I179" s="166"/>
      <c r="L179" s="32"/>
      <c r="M179" s="167"/>
      <c r="T179" s="53"/>
      <c r="AT179" s="17" t="s">
        <v>140</v>
      </c>
      <c r="AU179" s="17" t="s">
        <v>79</v>
      </c>
    </row>
    <row r="180" spans="2:65" s="14" customFormat="1" ht="10.199999999999999">
      <c r="B180" s="168"/>
      <c r="D180" s="139" t="s">
        <v>122</v>
      </c>
      <c r="E180" s="169" t="s">
        <v>19</v>
      </c>
      <c r="F180" s="170" t="s">
        <v>249</v>
      </c>
      <c r="H180" s="169" t="s">
        <v>19</v>
      </c>
      <c r="I180" s="171"/>
      <c r="L180" s="168"/>
      <c r="M180" s="172"/>
      <c r="T180" s="173"/>
      <c r="AT180" s="169" t="s">
        <v>122</v>
      </c>
      <c r="AU180" s="169" t="s">
        <v>79</v>
      </c>
      <c r="AV180" s="14" t="s">
        <v>77</v>
      </c>
      <c r="AW180" s="14" t="s">
        <v>31</v>
      </c>
      <c r="AX180" s="14" t="s">
        <v>69</v>
      </c>
      <c r="AY180" s="169" t="s">
        <v>113</v>
      </c>
    </row>
    <row r="181" spans="2:65" s="12" customFormat="1" ht="10.199999999999999">
      <c r="B181" s="138"/>
      <c r="D181" s="139" t="s">
        <v>122</v>
      </c>
      <c r="E181" s="140" t="s">
        <v>19</v>
      </c>
      <c r="F181" s="141" t="s">
        <v>273</v>
      </c>
      <c r="H181" s="142">
        <v>10.199999999999999</v>
      </c>
      <c r="I181" s="143"/>
      <c r="L181" s="138"/>
      <c r="M181" s="144"/>
      <c r="T181" s="145"/>
      <c r="AT181" s="140" t="s">
        <v>122</v>
      </c>
      <c r="AU181" s="140" t="s">
        <v>79</v>
      </c>
      <c r="AV181" s="12" t="s">
        <v>79</v>
      </c>
      <c r="AW181" s="12" t="s">
        <v>31</v>
      </c>
      <c r="AX181" s="12" t="s">
        <v>77</v>
      </c>
      <c r="AY181" s="140" t="s">
        <v>113</v>
      </c>
    </row>
    <row r="182" spans="2:65" s="1" customFormat="1" ht="24.15" customHeight="1">
      <c r="B182" s="32"/>
      <c r="C182" s="124" t="s">
        <v>7</v>
      </c>
      <c r="D182" s="124" t="s">
        <v>116</v>
      </c>
      <c r="E182" s="125" t="s">
        <v>274</v>
      </c>
      <c r="F182" s="126" t="s">
        <v>275</v>
      </c>
      <c r="G182" s="127" t="s">
        <v>119</v>
      </c>
      <c r="H182" s="128">
        <v>20.8</v>
      </c>
      <c r="I182" s="129"/>
      <c r="J182" s="130">
        <f>ROUND(I182*H182,2)</f>
        <v>0</v>
      </c>
      <c r="K182" s="131"/>
      <c r="L182" s="32"/>
      <c r="M182" s="132" t="s">
        <v>19</v>
      </c>
      <c r="N182" s="133" t="s">
        <v>40</v>
      </c>
      <c r="P182" s="134">
        <f>O182*H182</f>
        <v>0</v>
      </c>
      <c r="Q182" s="134">
        <v>1.8E-3</v>
      </c>
      <c r="R182" s="134">
        <f>Q182*H182</f>
        <v>3.7440000000000001E-2</v>
      </c>
      <c r="S182" s="134">
        <v>0</v>
      </c>
      <c r="T182" s="135">
        <f>S182*H182</f>
        <v>0</v>
      </c>
      <c r="AR182" s="136" t="s">
        <v>120</v>
      </c>
      <c r="AT182" s="136" t="s">
        <v>116</v>
      </c>
      <c r="AU182" s="136" t="s">
        <v>79</v>
      </c>
      <c r="AY182" s="17" t="s">
        <v>113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7" t="s">
        <v>77</v>
      </c>
      <c r="BK182" s="137">
        <f>ROUND(I182*H182,2)</f>
        <v>0</v>
      </c>
      <c r="BL182" s="17" t="s">
        <v>120</v>
      </c>
      <c r="BM182" s="136" t="s">
        <v>276</v>
      </c>
    </row>
    <row r="183" spans="2:65" s="1" customFormat="1" ht="10.199999999999999">
      <c r="B183" s="32"/>
      <c r="D183" s="164" t="s">
        <v>140</v>
      </c>
      <c r="F183" s="165" t="s">
        <v>277</v>
      </c>
      <c r="I183" s="166"/>
      <c r="L183" s="32"/>
      <c r="M183" s="167"/>
      <c r="T183" s="53"/>
      <c r="AT183" s="17" t="s">
        <v>140</v>
      </c>
      <c r="AU183" s="17" t="s">
        <v>79</v>
      </c>
    </row>
    <row r="184" spans="2:65" s="14" customFormat="1" ht="10.199999999999999">
      <c r="B184" s="168"/>
      <c r="D184" s="139" t="s">
        <v>122</v>
      </c>
      <c r="E184" s="169" t="s">
        <v>19</v>
      </c>
      <c r="F184" s="170" t="s">
        <v>249</v>
      </c>
      <c r="H184" s="169" t="s">
        <v>19</v>
      </c>
      <c r="I184" s="171"/>
      <c r="L184" s="168"/>
      <c r="M184" s="172"/>
      <c r="T184" s="173"/>
      <c r="AT184" s="169" t="s">
        <v>122</v>
      </c>
      <c r="AU184" s="169" t="s">
        <v>79</v>
      </c>
      <c r="AV184" s="14" t="s">
        <v>77</v>
      </c>
      <c r="AW184" s="14" t="s">
        <v>31</v>
      </c>
      <c r="AX184" s="14" t="s">
        <v>69</v>
      </c>
      <c r="AY184" s="169" t="s">
        <v>113</v>
      </c>
    </row>
    <row r="185" spans="2:65" s="12" customFormat="1" ht="10.199999999999999">
      <c r="B185" s="138"/>
      <c r="D185" s="139" t="s">
        <v>122</v>
      </c>
      <c r="E185" s="140" t="s">
        <v>19</v>
      </c>
      <c r="F185" s="141" t="s">
        <v>278</v>
      </c>
      <c r="H185" s="142">
        <v>10.199999999999999</v>
      </c>
      <c r="I185" s="143"/>
      <c r="L185" s="138"/>
      <c r="M185" s="144"/>
      <c r="T185" s="145"/>
      <c r="AT185" s="140" t="s">
        <v>122</v>
      </c>
      <c r="AU185" s="140" t="s">
        <v>79</v>
      </c>
      <c r="AV185" s="12" t="s">
        <v>79</v>
      </c>
      <c r="AW185" s="12" t="s">
        <v>31</v>
      </c>
      <c r="AX185" s="12" t="s">
        <v>69</v>
      </c>
      <c r="AY185" s="140" t="s">
        <v>113</v>
      </c>
    </row>
    <row r="186" spans="2:65" s="12" customFormat="1" ht="10.199999999999999">
      <c r="B186" s="138"/>
      <c r="D186" s="139" t="s">
        <v>122</v>
      </c>
      <c r="E186" s="140" t="s">
        <v>19</v>
      </c>
      <c r="F186" s="141" t="s">
        <v>279</v>
      </c>
      <c r="H186" s="142">
        <v>0.4</v>
      </c>
      <c r="I186" s="143"/>
      <c r="L186" s="138"/>
      <c r="M186" s="144"/>
      <c r="T186" s="145"/>
      <c r="AT186" s="140" t="s">
        <v>122</v>
      </c>
      <c r="AU186" s="140" t="s">
        <v>79</v>
      </c>
      <c r="AV186" s="12" t="s">
        <v>79</v>
      </c>
      <c r="AW186" s="12" t="s">
        <v>31</v>
      </c>
      <c r="AX186" s="12" t="s">
        <v>69</v>
      </c>
      <c r="AY186" s="140" t="s">
        <v>113</v>
      </c>
    </row>
    <row r="187" spans="2:65" s="12" customFormat="1" ht="10.199999999999999">
      <c r="B187" s="138"/>
      <c r="D187" s="139" t="s">
        <v>122</v>
      </c>
      <c r="E187" s="140" t="s">
        <v>19</v>
      </c>
      <c r="F187" s="141" t="s">
        <v>273</v>
      </c>
      <c r="H187" s="142">
        <v>10.199999999999999</v>
      </c>
      <c r="I187" s="143"/>
      <c r="L187" s="138"/>
      <c r="M187" s="144"/>
      <c r="T187" s="145"/>
      <c r="AT187" s="140" t="s">
        <v>122</v>
      </c>
      <c r="AU187" s="140" t="s">
        <v>79</v>
      </c>
      <c r="AV187" s="12" t="s">
        <v>79</v>
      </c>
      <c r="AW187" s="12" t="s">
        <v>31</v>
      </c>
      <c r="AX187" s="12" t="s">
        <v>69</v>
      </c>
      <c r="AY187" s="140" t="s">
        <v>113</v>
      </c>
    </row>
    <row r="188" spans="2:65" s="13" customFormat="1" ht="10.199999999999999">
      <c r="B188" s="146"/>
      <c r="D188" s="139" t="s">
        <v>122</v>
      </c>
      <c r="E188" s="147" t="s">
        <v>19</v>
      </c>
      <c r="F188" s="148" t="s">
        <v>124</v>
      </c>
      <c r="H188" s="149">
        <v>20.799999999999997</v>
      </c>
      <c r="I188" s="150"/>
      <c r="L188" s="146"/>
      <c r="M188" s="151"/>
      <c r="T188" s="152"/>
      <c r="AT188" s="147" t="s">
        <v>122</v>
      </c>
      <c r="AU188" s="147" t="s">
        <v>79</v>
      </c>
      <c r="AV188" s="13" t="s">
        <v>120</v>
      </c>
      <c r="AW188" s="13" t="s">
        <v>31</v>
      </c>
      <c r="AX188" s="13" t="s">
        <v>77</v>
      </c>
      <c r="AY188" s="147" t="s">
        <v>113</v>
      </c>
    </row>
    <row r="189" spans="2:65" s="1" customFormat="1" ht="24.15" customHeight="1">
      <c r="B189" s="32"/>
      <c r="C189" s="124" t="s">
        <v>280</v>
      </c>
      <c r="D189" s="124" t="s">
        <v>116</v>
      </c>
      <c r="E189" s="125" t="s">
        <v>281</v>
      </c>
      <c r="F189" s="126" t="s">
        <v>282</v>
      </c>
      <c r="G189" s="127" t="s">
        <v>119</v>
      </c>
      <c r="H189" s="128">
        <v>388.86399999999998</v>
      </c>
      <c r="I189" s="129"/>
      <c r="J189" s="130">
        <f>ROUND(I189*H189,2)</f>
        <v>0</v>
      </c>
      <c r="K189" s="131"/>
      <c r="L189" s="32"/>
      <c r="M189" s="132" t="s">
        <v>19</v>
      </c>
      <c r="N189" s="133" t="s">
        <v>40</v>
      </c>
      <c r="P189" s="134">
        <f>O189*H189</f>
        <v>0</v>
      </c>
      <c r="Q189" s="134">
        <v>0</v>
      </c>
      <c r="R189" s="134">
        <f>Q189*H189</f>
        <v>0</v>
      </c>
      <c r="S189" s="134">
        <v>3.5000000000000003E-2</v>
      </c>
      <c r="T189" s="135">
        <f>S189*H189</f>
        <v>13.610240000000001</v>
      </c>
      <c r="AR189" s="136" t="s">
        <v>148</v>
      </c>
      <c r="AT189" s="136" t="s">
        <v>116</v>
      </c>
      <c r="AU189" s="136" t="s">
        <v>79</v>
      </c>
      <c r="AY189" s="17" t="s">
        <v>113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7" t="s">
        <v>77</v>
      </c>
      <c r="BK189" s="137">
        <f>ROUND(I189*H189,2)</f>
        <v>0</v>
      </c>
      <c r="BL189" s="17" t="s">
        <v>148</v>
      </c>
      <c r="BM189" s="136" t="s">
        <v>283</v>
      </c>
    </row>
    <row r="190" spans="2:65" s="1" customFormat="1" ht="10.199999999999999">
      <c r="B190" s="32"/>
      <c r="D190" s="164" t="s">
        <v>140</v>
      </c>
      <c r="F190" s="165" t="s">
        <v>284</v>
      </c>
      <c r="I190" s="166"/>
      <c r="L190" s="32"/>
      <c r="M190" s="167"/>
      <c r="T190" s="53"/>
      <c r="AT190" s="17" t="s">
        <v>140</v>
      </c>
      <c r="AU190" s="17" t="s">
        <v>79</v>
      </c>
    </row>
    <row r="191" spans="2:65" s="14" customFormat="1" ht="10.199999999999999">
      <c r="B191" s="168"/>
      <c r="D191" s="139" t="s">
        <v>122</v>
      </c>
      <c r="E191" s="169" t="s">
        <v>19</v>
      </c>
      <c r="F191" s="170" t="s">
        <v>285</v>
      </c>
      <c r="H191" s="169" t="s">
        <v>19</v>
      </c>
      <c r="I191" s="171"/>
      <c r="L191" s="168"/>
      <c r="M191" s="172"/>
      <c r="T191" s="173"/>
      <c r="AT191" s="169" t="s">
        <v>122</v>
      </c>
      <c r="AU191" s="169" t="s">
        <v>79</v>
      </c>
      <c r="AV191" s="14" t="s">
        <v>77</v>
      </c>
      <c r="AW191" s="14" t="s">
        <v>31</v>
      </c>
      <c r="AX191" s="14" t="s">
        <v>69</v>
      </c>
      <c r="AY191" s="169" t="s">
        <v>113</v>
      </c>
    </row>
    <row r="192" spans="2:65" s="12" customFormat="1" ht="10.199999999999999">
      <c r="B192" s="138"/>
      <c r="D192" s="139" t="s">
        <v>122</v>
      </c>
      <c r="E192" s="140" t="s">
        <v>19</v>
      </c>
      <c r="F192" s="141" t="s">
        <v>286</v>
      </c>
      <c r="H192" s="142">
        <v>388.86399999999998</v>
      </c>
      <c r="I192" s="143"/>
      <c r="L192" s="138"/>
      <c r="M192" s="144"/>
      <c r="T192" s="145"/>
      <c r="AT192" s="140" t="s">
        <v>122</v>
      </c>
      <c r="AU192" s="140" t="s">
        <v>79</v>
      </c>
      <c r="AV192" s="12" t="s">
        <v>79</v>
      </c>
      <c r="AW192" s="12" t="s">
        <v>31</v>
      </c>
      <c r="AX192" s="12" t="s">
        <v>69</v>
      </c>
      <c r="AY192" s="140" t="s">
        <v>113</v>
      </c>
    </row>
    <row r="193" spans="2:65" s="13" customFormat="1" ht="10.199999999999999">
      <c r="B193" s="146"/>
      <c r="D193" s="139" t="s">
        <v>122</v>
      </c>
      <c r="E193" s="147" t="s">
        <v>19</v>
      </c>
      <c r="F193" s="148" t="s">
        <v>124</v>
      </c>
      <c r="H193" s="149">
        <v>388.86399999999998</v>
      </c>
      <c r="I193" s="150"/>
      <c r="L193" s="146"/>
      <c r="M193" s="151"/>
      <c r="T193" s="152"/>
      <c r="AT193" s="147" t="s">
        <v>122</v>
      </c>
      <c r="AU193" s="147" t="s">
        <v>79</v>
      </c>
      <c r="AV193" s="13" t="s">
        <v>120</v>
      </c>
      <c r="AW193" s="13" t="s">
        <v>31</v>
      </c>
      <c r="AX193" s="13" t="s">
        <v>77</v>
      </c>
      <c r="AY193" s="147" t="s">
        <v>113</v>
      </c>
    </row>
    <row r="194" spans="2:65" s="1" customFormat="1" ht="24.15" customHeight="1">
      <c r="B194" s="32"/>
      <c r="C194" s="124" t="s">
        <v>287</v>
      </c>
      <c r="D194" s="124" t="s">
        <v>116</v>
      </c>
      <c r="E194" s="125" t="s">
        <v>288</v>
      </c>
      <c r="F194" s="126" t="s">
        <v>289</v>
      </c>
      <c r="G194" s="127" t="s">
        <v>119</v>
      </c>
      <c r="H194" s="128">
        <v>20.8</v>
      </c>
      <c r="I194" s="129"/>
      <c r="J194" s="130">
        <f>ROUND(I194*H194,2)</f>
        <v>0</v>
      </c>
      <c r="K194" s="131"/>
      <c r="L194" s="32"/>
      <c r="M194" s="132" t="s">
        <v>19</v>
      </c>
      <c r="N194" s="133" t="s">
        <v>40</v>
      </c>
      <c r="P194" s="134">
        <f>O194*H194</f>
        <v>0</v>
      </c>
      <c r="Q194" s="134">
        <v>1E-4</v>
      </c>
      <c r="R194" s="134">
        <f>Q194*H194</f>
        <v>2.0800000000000003E-3</v>
      </c>
      <c r="S194" s="134">
        <v>0</v>
      </c>
      <c r="T194" s="135">
        <f>S194*H194</f>
        <v>0</v>
      </c>
      <c r="AR194" s="136" t="s">
        <v>148</v>
      </c>
      <c r="AT194" s="136" t="s">
        <v>116</v>
      </c>
      <c r="AU194" s="136" t="s">
        <v>79</v>
      </c>
      <c r="AY194" s="17" t="s">
        <v>113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7" t="s">
        <v>77</v>
      </c>
      <c r="BK194" s="137">
        <f>ROUND(I194*H194,2)</f>
        <v>0</v>
      </c>
      <c r="BL194" s="17" t="s">
        <v>148</v>
      </c>
      <c r="BM194" s="136" t="s">
        <v>290</v>
      </c>
    </row>
    <row r="195" spans="2:65" s="1" customFormat="1" ht="10.199999999999999">
      <c r="B195" s="32"/>
      <c r="D195" s="164" t="s">
        <v>140</v>
      </c>
      <c r="F195" s="165" t="s">
        <v>291</v>
      </c>
      <c r="I195" s="166"/>
      <c r="L195" s="32"/>
      <c r="M195" s="167"/>
      <c r="T195" s="53"/>
      <c r="AT195" s="17" t="s">
        <v>140</v>
      </c>
      <c r="AU195" s="17" t="s">
        <v>79</v>
      </c>
    </row>
    <row r="196" spans="2:65" s="13" customFormat="1" ht="10.199999999999999">
      <c r="B196" s="146"/>
      <c r="D196" s="139" t="s">
        <v>122</v>
      </c>
      <c r="E196" s="147" t="s">
        <v>19</v>
      </c>
      <c r="F196" s="148" t="s">
        <v>124</v>
      </c>
      <c r="H196" s="149">
        <v>0</v>
      </c>
      <c r="I196" s="150"/>
      <c r="L196" s="146"/>
      <c r="M196" s="151"/>
      <c r="T196" s="152"/>
      <c r="AT196" s="147" t="s">
        <v>122</v>
      </c>
      <c r="AU196" s="147" t="s">
        <v>79</v>
      </c>
      <c r="AV196" s="13" t="s">
        <v>120</v>
      </c>
      <c r="AW196" s="13" t="s">
        <v>31</v>
      </c>
      <c r="AX196" s="13" t="s">
        <v>69</v>
      </c>
      <c r="AY196" s="147" t="s">
        <v>113</v>
      </c>
    </row>
    <row r="197" spans="2:65" s="14" customFormat="1" ht="10.199999999999999">
      <c r="B197" s="168"/>
      <c r="D197" s="139" t="s">
        <v>122</v>
      </c>
      <c r="E197" s="169" t="s">
        <v>19</v>
      </c>
      <c r="F197" s="170" t="s">
        <v>249</v>
      </c>
      <c r="H197" s="169" t="s">
        <v>19</v>
      </c>
      <c r="I197" s="171"/>
      <c r="L197" s="168"/>
      <c r="M197" s="172"/>
      <c r="T197" s="173"/>
      <c r="AT197" s="169" t="s">
        <v>122</v>
      </c>
      <c r="AU197" s="169" t="s">
        <v>79</v>
      </c>
      <c r="AV197" s="14" t="s">
        <v>77</v>
      </c>
      <c r="AW197" s="14" t="s">
        <v>31</v>
      </c>
      <c r="AX197" s="14" t="s">
        <v>69</v>
      </c>
      <c r="AY197" s="169" t="s">
        <v>113</v>
      </c>
    </row>
    <row r="198" spans="2:65" s="12" customFormat="1" ht="10.199999999999999">
      <c r="B198" s="138"/>
      <c r="D198" s="139" t="s">
        <v>122</v>
      </c>
      <c r="E198" s="140" t="s">
        <v>19</v>
      </c>
      <c r="F198" s="141" t="s">
        <v>278</v>
      </c>
      <c r="H198" s="142">
        <v>10.199999999999999</v>
      </c>
      <c r="I198" s="143"/>
      <c r="L198" s="138"/>
      <c r="M198" s="144"/>
      <c r="T198" s="145"/>
      <c r="AT198" s="140" t="s">
        <v>122</v>
      </c>
      <c r="AU198" s="140" t="s">
        <v>79</v>
      </c>
      <c r="AV198" s="12" t="s">
        <v>79</v>
      </c>
      <c r="AW198" s="12" t="s">
        <v>31</v>
      </c>
      <c r="AX198" s="12" t="s">
        <v>69</v>
      </c>
      <c r="AY198" s="140" t="s">
        <v>113</v>
      </c>
    </row>
    <row r="199" spans="2:65" s="12" customFormat="1" ht="10.199999999999999">
      <c r="B199" s="138"/>
      <c r="D199" s="139" t="s">
        <v>122</v>
      </c>
      <c r="E199" s="140" t="s">
        <v>19</v>
      </c>
      <c r="F199" s="141" t="s">
        <v>279</v>
      </c>
      <c r="H199" s="142">
        <v>0.4</v>
      </c>
      <c r="I199" s="143"/>
      <c r="L199" s="138"/>
      <c r="M199" s="144"/>
      <c r="T199" s="145"/>
      <c r="AT199" s="140" t="s">
        <v>122</v>
      </c>
      <c r="AU199" s="140" t="s">
        <v>79</v>
      </c>
      <c r="AV199" s="12" t="s">
        <v>79</v>
      </c>
      <c r="AW199" s="12" t="s">
        <v>31</v>
      </c>
      <c r="AX199" s="12" t="s">
        <v>69</v>
      </c>
      <c r="AY199" s="140" t="s">
        <v>113</v>
      </c>
    </row>
    <row r="200" spans="2:65" s="12" customFormat="1" ht="10.199999999999999">
      <c r="B200" s="138"/>
      <c r="D200" s="139" t="s">
        <v>122</v>
      </c>
      <c r="E200" s="140" t="s">
        <v>19</v>
      </c>
      <c r="F200" s="141" t="s">
        <v>273</v>
      </c>
      <c r="H200" s="142">
        <v>10.199999999999999</v>
      </c>
      <c r="I200" s="143"/>
      <c r="L200" s="138"/>
      <c r="M200" s="144"/>
      <c r="T200" s="145"/>
      <c r="AT200" s="140" t="s">
        <v>122</v>
      </c>
      <c r="AU200" s="140" t="s">
        <v>79</v>
      </c>
      <c r="AV200" s="12" t="s">
        <v>79</v>
      </c>
      <c r="AW200" s="12" t="s">
        <v>31</v>
      </c>
      <c r="AX200" s="12" t="s">
        <v>69</v>
      </c>
      <c r="AY200" s="140" t="s">
        <v>113</v>
      </c>
    </row>
    <row r="201" spans="2:65" s="13" customFormat="1" ht="10.199999999999999">
      <c r="B201" s="146"/>
      <c r="D201" s="139" t="s">
        <v>122</v>
      </c>
      <c r="E201" s="147" t="s">
        <v>19</v>
      </c>
      <c r="F201" s="148" t="s">
        <v>124</v>
      </c>
      <c r="H201" s="149">
        <v>20.799999999999997</v>
      </c>
      <c r="I201" s="150"/>
      <c r="L201" s="146"/>
      <c r="M201" s="151"/>
      <c r="T201" s="152"/>
      <c r="AT201" s="147" t="s">
        <v>122</v>
      </c>
      <c r="AU201" s="147" t="s">
        <v>79</v>
      </c>
      <c r="AV201" s="13" t="s">
        <v>120</v>
      </c>
      <c r="AW201" s="13" t="s">
        <v>31</v>
      </c>
      <c r="AX201" s="13" t="s">
        <v>77</v>
      </c>
      <c r="AY201" s="147" t="s">
        <v>113</v>
      </c>
    </row>
    <row r="202" spans="2:65" s="1" customFormat="1" ht="24.15" customHeight="1">
      <c r="B202" s="32"/>
      <c r="C202" s="124" t="s">
        <v>292</v>
      </c>
      <c r="D202" s="124" t="s">
        <v>116</v>
      </c>
      <c r="E202" s="125" t="s">
        <v>293</v>
      </c>
      <c r="F202" s="126" t="s">
        <v>294</v>
      </c>
      <c r="G202" s="127" t="s">
        <v>119</v>
      </c>
      <c r="H202" s="128">
        <v>20.8</v>
      </c>
      <c r="I202" s="129"/>
      <c r="J202" s="130">
        <f>ROUND(I202*H202,2)</f>
        <v>0</v>
      </c>
      <c r="K202" s="131"/>
      <c r="L202" s="32"/>
      <c r="M202" s="132" t="s">
        <v>19</v>
      </c>
      <c r="N202" s="133" t="s">
        <v>40</v>
      </c>
      <c r="P202" s="134">
        <f>O202*H202</f>
        <v>0</v>
      </c>
      <c r="Q202" s="134">
        <v>8.3000000000000001E-4</v>
      </c>
      <c r="R202" s="134">
        <f>Q202*H202</f>
        <v>1.7264000000000002E-2</v>
      </c>
      <c r="S202" s="134">
        <v>0</v>
      </c>
      <c r="T202" s="135">
        <f>S202*H202</f>
        <v>0</v>
      </c>
      <c r="AR202" s="136" t="s">
        <v>148</v>
      </c>
      <c r="AT202" s="136" t="s">
        <v>116</v>
      </c>
      <c r="AU202" s="136" t="s">
        <v>79</v>
      </c>
      <c r="AY202" s="17" t="s">
        <v>113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7" t="s">
        <v>77</v>
      </c>
      <c r="BK202" s="137">
        <f>ROUND(I202*H202,2)</f>
        <v>0</v>
      </c>
      <c r="BL202" s="17" t="s">
        <v>148</v>
      </c>
      <c r="BM202" s="136" t="s">
        <v>295</v>
      </c>
    </row>
    <row r="203" spans="2:65" s="1" customFormat="1" ht="10.199999999999999">
      <c r="B203" s="32"/>
      <c r="D203" s="164" t="s">
        <v>140</v>
      </c>
      <c r="F203" s="165" t="s">
        <v>296</v>
      </c>
      <c r="I203" s="166"/>
      <c r="L203" s="32"/>
      <c r="M203" s="167"/>
      <c r="T203" s="53"/>
      <c r="AT203" s="17" t="s">
        <v>140</v>
      </c>
      <c r="AU203" s="17" t="s">
        <v>79</v>
      </c>
    </row>
    <row r="204" spans="2:65" s="14" customFormat="1" ht="10.199999999999999">
      <c r="B204" s="168"/>
      <c r="D204" s="139" t="s">
        <v>122</v>
      </c>
      <c r="E204" s="169" t="s">
        <v>19</v>
      </c>
      <c r="F204" s="170" t="s">
        <v>249</v>
      </c>
      <c r="H204" s="169" t="s">
        <v>19</v>
      </c>
      <c r="I204" s="171"/>
      <c r="L204" s="168"/>
      <c r="M204" s="172"/>
      <c r="T204" s="173"/>
      <c r="AT204" s="169" t="s">
        <v>122</v>
      </c>
      <c r="AU204" s="169" t="s">
        <v>79</v>
      </c>
      <c r="AV204" s="14" t="s">
        <v>77</v>
      </c>
      <c r="AW204" s="14" t="s">
        <v>31</v>
      </c>
      <c r="AX204" s="14" t="s">
        <v>69</v>
      </c>
      <c r="AY204" s="169" t="s">
        <v>113</v>
      </c>
    </row>
    <row r="205" spans="2:65" s="12" customFormat="1" ht="10.199999999999999">
      <c r="B205" s="138"/>
      <c r="D205" s="139" t="s">
        <v>122</v>
      </c>
      <c r="E205" s="140" t="s">
        <v>19</v>
      </c>
      <c r="F205" s="141" t="s">
        <v>278</v>
      </c>
      <c r="H205" s="142">
        <v>10.199999999999999</v>
      </c>
      <c r="I205" s="143"/>
      <c r="L205" s="138"/>
      <c r="M205" s="144"/>
      <c r="T205" s="145"/>
      <c r="AT205" s="140" t="s">
        <v>122</v>
      </c>
      <c r="AU205" s="140" t="s">
        <v>79</v>
      </c>
      <c r="AV205" s="12" t="s">
        <v>79</v>
      </c>
      <c r="AW205" s="12" t="s">
        <v>31</v>
      </c>
      <c r="AX205" s="12" t="s">
        <v>69</v>
      </c>
      <c r="AY205" s="140" t="s">
        <v>113</v>
      </c>
    </row>
    <row r="206" spans="2:65" s="12" customFormat="1" ht="10.199999999999999">
      <c r="B206" s="138"/>
      <c r="D206" s="139" t="s">
        <v>122</v>
      </c>
      <c r="E206" s="140" t="s">
        <v>19</v>
      </c>
      <c r="F206" s="141" t="s">
        <v>279</v>
      </c>
      <c r="H206" s="142">
        <v>0.4</v>
      </c>
      <c r="I206" s="143"/>
      <c r="L206" s="138"/>
      <c r="M206" s="144"/>
      <c r="T206" s="145"/>
      <c r="AT206" s="140" t="s">
        <v>122</v>
      </c>
      <c r="AU206" s="140" t="s">
        <v>79</v>
      </c>
      <c r="AV206" s="12" t="s">
        <v>79</v>
      </c>
      <c r="AW206" s="12" t="s">
        <v>31</v>
      </c>
      <c r="AX206" s="12" t="s">
        <v>69</v>
      </c>
      <c r="AY206" s="140" t="s">
        <v>113</v>
      </c>
    </row>
    <row r="207" spans="2:65" s="12" customFormat="1" ht="10.199999999999999">
      <c r="B207" s="138"/>
      <c r="D207" s="139" t="s">
        <v>122</v>
      </c>
      <c r="E207" s="140" t="s">
        <v>19</v>
      </c>
      <c r="F207" s="141" t="s">
        <v>273</v>
      </c>
      <c r="H207" s="142">
        <v>10.199999999999999</v>
      </c>
      <c r="I207" s="143"/>
      <c r="L207" s="138"/>
      <c r="M207" s="144"/>
      <c r="T207" s="145"/>
      <c r="AT207" s="140" t="s">
        <v>122</v>
      </c>
      <c r="AU207" s="140" t="s">
        <v>79</v>
      </c>
      <c r="AV207" s="12" t="s">
        <v>79</v>
      </c>
      <c r="AW207" s="12" t="s">
        <v>31</v>
      </c>
      <c r="AX207" s="12" t="s">
        <v>69</v>
      </c>
      <c r="AY207" s="140" t="s">
        <v>113</v>
      </c>
    </row>
    <row r="208" spans="2:65" s="13" customFormat="1" ht="10.199999999999999">
      <c r="B208" s="146"/>
      <c r="D208" s="139" t="s">
        <v>122</v>
      </c>
      <c r="E208" s="147" t="s">
        <v>19</v>
      </c>
      <c r="F208" s="148" t="s">
        <v>124</v>
      </c>
      <c r="H208" s="149">
        <v>20.799999999999997</v>
      </c>
      <c r="I208" s="150"/>
      <c r="L208" s="146"/>
      <c r="M208" s="151"/>
      <c r="T208" s="152"/>
      <c r="AT208" s="147" t="s">
        <v>122</v>
      </c>
      <c r="AU208" s="147" t="s">
        <v>79</v>
      </c>
      <c r="AV208" s="13" t="s">
        <v>120</v>
      </c>
      <c r="AW208" s="13" t="s">
        <v>31</v>
      </c>
      <c r="AX208" s="13" t="s">
        <v>77</v>
      </c>
      <c r="AY208" s="147" t="s">
        <v>113</v>
      </c>
    </row>
    <row r="209" spans="2:65" s="11" customFormat="1" ht="22.8" customHeight="1">
      <c r="B209" s="112"/>
      <c r="D209" s="113" t="s">
        <v>68</v>
      </c>
      <c r="E209" s="122" t="s">
        <v>297</v>
      </c>
      <c r="F209" s="122" t="s">
        <v>298</v>
      </c>
      <c r="I209" s="115"/>
      <c r="J209" s="123">
        <f>BK209</f>
        <v>0</v>
      </c>
      <c r="L209" s="112"/>
      <c r="M209" s="117"/>
      <c r="P209" s="118">
        <f>SUM(P210:P220)</f>
        <v>0</v>
      </c>
      <c r="R209" s="118">
        <f>SUM(R210:R220)</f>
        <v>0.12866350000000001</v>
      </c>
      <c r="T209" s="119">
        <f>SUM(T210:T220)</f>
        <v>0</v>
      </c>
      <c r="AR209" s="113" t="s">
        <v>79</v>
      </c>
      <c r="AT209" s="120" t="s">
        <v>68</v>
      </c>
      <c r="AU209" s="120" t="s">
        <v>77</v>
      </c>
      <c r="AY209" s="113" t="s">
        <v>113</v>
      </c>
      <c r="BK209" s="121">
        <f>SUM(BK210:BK220)</f>
        <v>0</v>
      </c>
    </row>
    <row r="210" spans="2:65" s="1" customFormat="1" ht="24.15" customHeight="1">
      <c r="B210" s="32"/>
      <c r="C210" s="124" t="s">
        <v>299</v>
      </c>
      <c r="D210" s="124" t="s">
        <v>116</v>
      </c>
      <c r="E210" s="125" t="s">
        <v>300</v>
      </c>
      <c r="F210" s="126" t="s">
        <v>301</v>
      </c>
      <c r="G210" s="127" t="s">
        <v>302</v>
      </c>
      <c r="H210" s="128">
        <v>2573.27</v>
      </c>
      <c r="I210" s="129"/>
      <c r="J210" s="130">
        <f>ROUND(I210*H210,2)</f>
        <v>0</v>
      </c>
      <c r="K210" s="131"/>
      <c r="L210" s="32"/>
      <c r="M210" s="132" t="s">
        <v>19</v>
      </c>
      <c r="N210" s="133" t="s">
        <v>40</v>
      </c>
      <c r="P210" s="134">
        <f>O210*H210</f>
        <v>0</v>
      </c>
      <c r="Q210" s="134">
        <v>5.0000000000000002E-5</v>
      </c>
      <c r="R210" s="134">
        <f>Q210*H210</f>
        <v>0.12866350000000001</v>
      </c>
      <c r="S210" s="134">
        <v>0</v>
      </c>
      <c r="T210" s="135">
        <f>S210*H210</f>
        <v>0</v>
      </c>
      <c r="AR210" s="136" t="s">
        <v>148</v>
      </c>
      <c r="AT210" s="136" t="s">
        <v>116</v>
      </c>
      <c r="AU210" s="136" t="s">
        <v>79</v>
      </c>
      <c r="AY210" s="17" t="s">
        <v>113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7" t="s">
        <v>77</v>
      </c>
      <c r="BK210" s="137">
        <f>ROUND(I210*H210,2)</f>
        <v>0</v>
      </c>
      <c r="BL210" s="17" t="s">
        <v>148</v>
      </c>
      <c r="BM210" s="136" t="s">
        <v>303</v>
      </c>
    </row>
    <row r="211" spans="2:65" s="14" customFormat="1" ht="10.199999999999999">
      <c r="B211" s="168"/>
      <c r="D211" s="139" t="s">
        <v>122</v>
      </c>
      <c r="E211" s="169" t="s">
        <v>19</v>
      </c>
      <c r="F211" s="170" t="s">
        <v>304</v>
      </c>
      <c r="H211" s="169" t="s">
        <v>19</v>
      </c>
      <c r="I211" s="171"/>
      <c r="L211" s="168"/>
      <c r="M211" s="172"/>
      <c r="T211" s="173"/>
      <c r="AT211" s="169" t="s">
        <v>122</v>
      </c>
      <c r="AU211" s="169" t="s">
        <v>79</v>
      </c>
      <c r="AV211" s="14" t="s">
        <v>77</v>
      </c>
      <c r="AW211" s="14" t="s">
        <v>31</v>
      </c>
      <c r="AX211" s="14" t="s">
        <v>69</v>
      </c>
      <c r="AY211" s="169" t="s">
        <v>113</v>
      </c>
    </row>
    <row r="212" spans="2:65" s="12" customFormat="1" ht="10.199999999999999">
      <c r="B212" s="138"/>
      <c r="D212" s="139" t="s">
        <v>122</v>
      </c>
      <c r="E212" s="140" t="s">
        <v>19</v>
      </c>
      <c r="F212" s="141" t="s">
        <v>305</v>
      </c>
      <c r="H212" s="142">
        <v>2573.27</v>
      </c>
      <c r="I212" s="143"/>
      <c r="L212" s="138"/>
      <c r="M212" s="144"/>
      <c r="T212" s="145"/>
      <c r="AT212" s="140" t="s">
        <v>122</v>
      </c>
      <c r="AU212" s="140" t="s">
        <v>79</v>
      </c>
      <c r="AV212" s="12" t="s">
        <v>79</v>
      </c>
      <c r="AW212" s="12" t="s">
        <v>31</v>
      </c>
      <c r="AX212" s="12" t="s">
        <v>69</v>
      </c>
      <c r="AY212" s="140" t="s">
        <v>113</v>
      </c>
    </row>
    <row r="213" spans="2:65" s="13" customFormat="1" ht="10.199999999999999">
      <c r="B213" s="146"/>
      <c r="D213" s="139" t="s">
        <v>122</v>
      </c>
      <c r="E213" s="147" t="s">
        <v>19</v>
      </c>
      <c r="F213" s="148" t="s">
        <v>124</v>
      </c>
      <c r="H213" s="149">
        <v>2573.27</v>
      </c>
      <c r="I213" s="150"/>
      <c r="L213" s="146"/>
      <c r="M213" s="151"/>
      <c r="T213" s="152"/>
      <c r="AT213" s="147" t="s">
        <v>122</v>
      </c>
      <c r="AU213" s="147" t="s">
        <v>79</v>
      </c>
      <c r="AV213" s="13" t="s">
        <v>120</v>
      </c>
      <c r="AW213" s="13" t="s">
        <v>31</v>
      </c>
      <c r="AX213" s="13" t="s">
        <v>77</v>
      </c>
      <c r="AY213" s="147" t="s">
        <v>113</v>
      </c>
    </row>
    <row r="214" spans="2:65" s="1" customFormat="1" ht="16.5" customHeight="1">
      <c r="B214" s="32"/>
      <c r="C214" s="124" t="s">
        <v>306</v>
      </c>
      <c r="D214" s="124" t="s">
        <v>116</v>
      </c>
      <c r="E214" s="125" t="s">
        <v>307</v>
      </c>
      <c r="F214" s="126" t="s">
        <v>308</v>
      </c>
      <c r="G214" s="127" t="s">
        <v>133</v>
      </c>
      <c r="H214" s="128">
        <v>1</v>
      </c>
      <c r="I214" s="129"/>
      <c r="J214" s="130">
        <f>ROUND(I214*H214,2)</f>
        <v>0</v>
      </c>
      <c r="K214" s="131"/>
      <c r="L214" s="32"/>
      <c r="M214" s="132" t="s">
        <v>19</v>
      </c>
      <c r="N214" s="133" t="s">
        <v>40</v>
      </c>
      <c r="P214" s="134">
        <f>O214*H214</f>
        <v>0</v>
      </c>
      <c r="Q214" s="134">
        <v>0</v>
      </c>
      <c r="R214" s="134">
        <f>Q214*H214</f>
        <v>0</v>
      </c>
      <c r="S214" s="134">
        <v>0</v>
      </c>
      <c r="T214" s="135">
        <f>S214*H214</f>
        <v>0</v>
      </c>
      <c r="AR214" s="136" t="s">
        <v>148</v>
      </c>
      <c r="AT214" s="136" t="s">
        <v>116</v>
      </c>
      <c r="AU214" s="136" t="s">
        <v>79</v>
      </c>
      <c r="AY214" s="17" t="s">
        <v>113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7" t="s">
        <v>77</v>
      </c>
      <c r="BK214" s="137">
        <f>ROUND(I214*H214,2)</f>
        <v>0</v>
      </c>
      <c r="BL214" s="17" t="s">
        <v>148</v>
      </c>
      <c r="BM214" s="136" t="s">
        <v>309</v>
      </c>
    </row>
    <row r="215" spans="2:65" s="12" customFormat="1" ht="10.199999999999999">
      <c r="B215" s="138"/>
      <c r="D215" s="139" t="s">
        <v>122</v>
      </c>
      <c r="E215" s="140" t="s">
        <v>19</v>
      </c>
      <c r="F215" s="141" t="s">
        <v>135</v>
      </c>
      <c r="H215" s="142">
        <v>1</v>
      </c>
      <c r="I215" s="143"/>
      <c r="L215" s="138"/>
      <c r="M215" s="144"/>
      <c r="T215" s="145"/>
      <c r="AT215" s="140" t="s">
        <v>122</v>
      </c>
      <c r="AU215" s="140" t="s">
        <v>79</v>
      </c>
      <c r="AV215" s="12" t="s">
        <v>79</v>
      </c>
      <c r="AW215" s="12" t="s">
        <v>31</v>
      </c>
      <c r="AX215" s="12" t="s">
        <v>69</v>
      </c>
      <c r="AY215" s="140" t="s">
        <v>113</v>
      </c>
    </row>
    <row r="216" spans="2:65" s="13" customFormat="1" ht="10.199999999999999">
      <c r="B216" s="146"/>
      <c r="D216" s="139" t="s">
        <v>122</v>
      </c>
      <c r="E216" s="147" t="s">
        <v>19</v>
      </c>
      <c r="F216" s="148" t="s">
        <v>124</v>
      </c>
      <c r="H216" s="149">
        <v>1</v>
      </c>
      <c r="I216" s="150"/>
      <c r="L216" s="146"/>
      <c r="M216" s="151"/>
      <c r="T216" s="152"/>
      <c r="AT216" s="147" t="s">
        <v>122</v>
      </c>
      <c r="AU216" s="147" t="s">
        <v>79</v>
      </c>
      <c r="AV216" s="13" t="s">
        <v>120</v>
      </c>
      <c r="AW216" s="13" t="s">
        <v>31</v>
      </c>
      <c r="AX216" s="13" t="s">
        <v>77</v>
      </c>
      <c r="AY216" s="147" t="s">
        <v>113</v>
      </c>
    </row>
    <row r="217" spans="2:65" s="1" customFormat="1" ht="16.5" customHeight="1">
      <c r="B217" s="32"/>
      <c r="C217" s="124" t="s">
        <v>310</v>
      </c>
      <c r="D217" s="124" t="s">
        <v>116</v>
      </c>
      <c r="E217" s="125" t="s">
        <v>311</v>
      </c>
      <c r="F217" s="126" t="s">
        <v>312</v>
      </c>
      <c r="G217" s="127" t="s">
        <v>133</v>
      </c>
      <c r="H217" s="128">
        <v>1</v>
      </c>
      <c r="I217" s="129"/>
      <c r="J217" s="130">
        <f>ROUND(I217*H217,2)</f>
        <v>0</v>
      </c>
      <c r="K217" s="131"/>
      <c r="L217" s="32"/>
      <c r="M217" s="132" t="s">
        <v>19</v>
      </c>
      <c r="N217" s="133" t="s">
        <v>40</v>
      </c>
      <c r="P217" s="134">
        <f>O217*H217</f>
        <v>0</v>
      </c>
      <c r="Q217" s="134">
        <v>0</v>
      </c>
      <c r="R217" s="134">
        <f>Q217*H217</f>
        <v>0</v>
      </c>
      <c r="S217" s="134">
        <v>0</v>
      </c>
      <c r="T217" s="135">
        <f>S217*H217</f>
        <v>0</v>
      </c>
      <c r="AR217" s="136" t="s">
        <v>148</v>
      </c>
      <c r="AT217" s="136" t="s">
        <v>116</v>
      </c>
      <c r="AU217" s="136" t="s">
        <v>79</v>
      </c>
      <c r="AY217" s="17" t="s">
        <v>113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7" t="s">
        <v>77</v>
      </c>
      <c r="BK217" s="137">
        <f>ROUND(I217*H217,2)</f>
        <v>0</v>
      </c>
      <c r="BL217" s="17" t="s">
        <v>148</v>
      </c>
      <c r="BM217" s="136" t="s">
        <v>313</v>
      </c>
    </row>
    <row r="218" spans="2:65" s="12" customFormat="1" ht="10.199999999999999">
      <c r="B218" s="138"/>
      <c r="D218" s="139" t="s">
        <v>122</v>
      </c>
      <c r="E218" s="140" t="s">
        <v>19</v>
      </c>
      <c r="F218" s="141" t="s">
        <v>135</v>
      </c>
      <c r="H218" s="142">
        <v>1</v>
      </c>
      <c r="I218" s="143"/>
      <c r="L218" s="138"/>
      <c r="M218" s="144"/>
      <c r="T218" s="145"/>
      <c r="AT218" s="140" t="s">
        <v>122</v>
      </c>
      <c r="AU218" s="140" t="s">
        <v>79</v>
      </c>
      <c r="AV218" s="12" t="s">
        <v>79</v>
      </c>
      <c r="AW218" s="12" t="s">
        <v>31</v>
      </c>
      <c r="AX218" s="12" t="s">
        <v>77</v>
      </c>
      <c r="AY218" s="140" t="s">
        <v>113</v>
      </c>
    </row>
    <row r="219" spans="2:65" s="1" customFormat="1" ht="16.5" customHeight="1">
      <c r="B219" s="32"/>
      <c r="C219" s="124" t="s">
        <v>314</v>
      </c>
      <c r="D219" s="124" t="s">
        <v>116</v>
      </c>
      <c r="E219" s="125" t="s">
        <v>315</v>
      </c>
      <c r="F219" s="126" t="s">
        <v>316</v>
      </c>
      <c r="G219" s="127" t="s">
        <v>133</v>
      </c>
      <c r="H219" s="128">
        <v>1</v>
      </c>
      <c r="I219" s="129"/>
      <c r="J219" s="130">
        <f>ROUND(I219*H219,2)</f>
        <v>0</v>
      </c>
      <c r="K219" s="131"/>
      <c r="L219" s="32"/>
      <c r="M219" s="132" t="s">
        <v>19</v>
      </c>
      <c r="N219" s="133" t="s">
        <v>40</v>
      </c>
      <c r="P219" s="134">
        <f>O219*H219</f>
        <v>0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148</v>
      </c>
      <c r="AT219" s="136" t="s">
        <v>116</v>
      </c>
      <c r="AU219" s="136" t="s">
        <v>79</v>
      </c>
      <c r="AY219" s="17" t="s">
        <v>113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7" t="s">
        <v>77</v>
      </c>
      <c r="BK219" s="137">
        <f>ROUND(I219*H219,2)</f>
        <v>0</v>
      </c>
      <c r="BL219" s="17" t="s">
        <v>148</v>
      </c>
      <c r="BM219" s="136" t="s">
        <v>317</v>
      </c>
    </row>
    <row r="220" spans="2:65" s="12" customFormat="1" ht="10.199999999999999">
      <c r="B220" s="138"/>
      <c r="D220" s="139" t="s">
        <v>122</v>
      </c>
      <c r="E220" s="140" t="s">
        <v>19</v>
      </c>
      <c r="F220" s="141" t="s">
        <v>135</v>
      </c>
      <c r="H220" s="142">
        <v>1</v>
      </c>
      <c r="I220" s="143"/>
      <c r="L220" s="138"/>
      <c r="M220" s="144"/>
      <c r="T220" s="145"/>
      <c r="AT220" s="140" t="s">
        <v>122</v>
      </c>
      <c r="AU220" s="140" t="s">
        <v>79</v>
      </c>
      <c r="AV220" s="12" t="s">
        <v>79</v>
      </c>
      <c r="AW220" s="12" t="s">
        <v>31</v>
      </c>
      <c r="AX220" s="12" t="s">
        <v>77</v>
      </c>
      <c r="AY220" s="140" t="s">
        <v>113</v>
      </c>
    </row>
    <row r="221" spans="2:65" s="11" customFormat="1" ht="25.95" customHeight="1">
      <c r="B221" s="112"/>
      <c r="D221" s="113" t="s">
        <v>68</v>
      </c>
      <c r="E221" s="114" t="s">
        <v>318</v>
      </c>
      <c r="F221" s="114" t="s">
        <v>319</v>
      </c>
      <c r="I221" s="115"/>
      <c r="J221" s="116">
        <f>BK221</f>
        <v>0</v>
      </c>
      <c r="L221" s="112"/>
      <c r="M221" s="117"/>
      <c r="P221" s="118">
        <f>P222</f>
        <v>0</v>
      </c>
      <c r="R221" s="118">
        <f>R222</f>
        <v>0</v>
      </c>
      <c r="T221" s="119">
        <f>T222</f>
        <v>0</v>
      </c>
      <c r="AR221" s="113" t="s">
        <v>144</v>
      </c>
      <c r="AT221" s="120" t="s">
        <v>68</v>
      </c>
      <c r="AU221" s="120" t="s">
        <v>69</v>
      </c>
      <c r="AY221" s="113" t="s">
        <v>113</v>
      </c>
      <c r="BK221" s="121">
        <f>BK222</f>
        <v>0</v>
      </c>
    </row>
    <row r="222" spans="2:65" s="11" customFormat="1" ht="22.8" customHeight="1">
      <c r="B222" s="112"/>
      <c r="D222" s="113" t="s">
        <v>68</v>
      </c>
      <c r="E222" s="122" t="s">
        <v>320</v>
      </c>
      <c r="F222" s="122" t="s">
        <v>321</v>
      </c>
      <c r="I222" s="115"/>
      <c r="J222" s="123">
        <f>BK222</f>
        <v>0</v>
      </c>
      <c r="L222" s="112"/>
      <c r="M222" s="117"/>
      <c r="P222" s="118">
        <f>SUM(P223:P224)</f>
        <v>0</v>
      </c>
      <c r="R222" s="118">
        <f>SUM(R223:R224)</f>
        <v>0</v>
      </c>
      <c r="T222" s="119">
        <f>SUM(T223:T224)</f>
        <v>0</v>
      </c>
      <c r="AR222" s="113" t="s">
        <v>144</v>
      </c>
      <c r="AT222" s="120" t="s">
        <v>68</v>
      </c>
      <c r="AU222" s="120" t="s">
        <v>77</v>
      </c>
      <c r="AY222" s="113" t="s">
        <v>113</v>
      </c>
      <c r="BK222" s="121">
        <f>SUM(BK223:BK224)</f>
        <v>0</v>
      </c>
    </row>
    <row r="223" spans="2:65" s="1" customFormat="1" ht="16.5" customHeight="1">
      <c r="B223" s="32"/>
      <c r="C223" s="124" t="s">
        <v>322</v>
      </c>
      <c r="D223" s="124" t="s">
        <v>116</v>
      </c>
      <c r="E223" s="125" t="s">
        <v>323</v>
      </c>
      <c r="F223" s="126" t="s">
        <v>324</v>
      </c>
      <c r="G223" s="127" t="s">
        <v>190</v>
      </c>
      <c r="H223" s="128">
        <v>1</v>
      </c>
      <c r="I223" s="129"/>
      <c r="J223" s="130">
        <f>ROUND(I223*H223,2)</f>
        <v>0</v>
      </c>
      <c r="K223" s="131"/>
      <c r="L223" s="32"/>
      <c r="M223" s="132" t="s">
        <v>19</v>
      </c>
      <c r="N223" s="133" t="s">
        <v>40</v>
      </c>
      <c r="P223" s="134">
        <f>O223*H223</f>
        <v>0</v>
      </c>
      <c r="Q223" s="134">
        <v>0</v>
      </c>
      <c r="R223" s="134">
        <f>Q223*H223</f>
        <v>0</v>
      </c>
      <c r="S223" s="134">
        <v>0</v>
      </c>
      <c r="T223" s="135">
        <f>S223*H223</f>
        <v>0</v>
      </c>
      <c r="AR223" s="136" t="s">
        <v>325</v>
      </c>
      <c r="AT223" s="136" t="s">
        <v>116</v>
      </c>
      <c r="AU223" s="136" t="s">
        <v>79</v>
      </c>
      <c r="AY223" s="17" t="s">
        <v>113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7" t="s">
        <v>77</v>
      </c>
      <c r="BK223" s="137">
        <f>ROUND(I223*H223,2)</f>
        <v>0</v>
      </c>
      <c r="BL223" s="17" t="s">
        <v>325</v>
      </c>
      <c r="BM223" s="136" t="s">
        <v>326</v>
      </c>
    </row>
    <row r="224" spans="2:65" s="12" customFormat="1" ht="10.199999999999999">
      <c r="B224" s="138"/>
      <c r="D224" s="139" t="s">
        <v>122</v>
      </c>
      <c r="E224" s="140" t="s">
        <v>19</v>
      </c>
      <c r="F224" s="141" t="s">
        <v>135</v>
      </c>
      <c r="H224" s="142">
        <v>1</v>
      </c>
      <c r="I224" s="143"/>
      <c r="L224" s="138"/>
      <c r="M224" s="174"/>
      <c r="N224" s="175"/>
      <c r="O224" s="175"/>
      <c r="P224" s="175"/>
      <c r="Q224" s="175"/>
      <c r="R224" s="175"/>
      <c r="S224" s="175"/>
      <c r="T224" s="176"/>
      <c r="AT224" s="140" t="s">
        <v>122</v>
      </c>
      <c r="AU224" s="140" t="s">
        <v>79</v>
      </c>
      <c r="AV224" s="12" t="s">
        <v>79</v>
      </c>
      <c r="AW224" s="12" t="s">
        <v>31</v>
      </c>
      <c r="AX224" s="12" t="s">
        <v>77</v>
      </c>
      <c r="AY224" s="140" t="s">
        <v>113</v>
      </c>
    </row>
    <row r="225" spans="2:12" s="1" customFormat="1" ht="6.9" customHeight="1">
      <c r="B225" s="41"/>
      <c r="C225" s="42"/>
      <c r="D225" s="42"/>
      <c r="E225" s="42"/>
      <c r="F225" s="42"/>
      <c r="G225" s="42"/>
      <c r="H225" s="42"/>
      <c r="I225" s="42"/>
      <c r="J225" s="42"/>
      <c r="K225" s="42"/>
      <c r="L225" s="32"/>
    </row>
  </sheetData>
  <sheetProtection algorithmName="SHA-512" hashValue="6SCw/FsepZw/K5kXE/It3mJ9cO9dfzWt6w2MEfVFLIj2nvdqGzgzx8slzOjxjnCmCNgr5VzFgvJJu0WtM5nRNQ==" saltValue="pOv3XvqLccehxxlo+WNc+OT1PakcphrsZJG+Fy9ofEL/TnOfjYMLzW2tIsdQD0Ec4cwIvMo/V5OocV8poVvT3w==" spinCount="100000" sheet="1" objects="1" scenarios="1" formatColumns="0" formatRows="0" autoFilter="0"/>
  <autoFilter ref="C89:K224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6" r:id="rId2" xr:uid="{00000000-0004-0000-0100-000001000000}"/>
    <hyperlink ref="F111" r:id="rId3" xr:uid="{00000000-0004-0000-0100-000002000000}"/>
    <hyperlink ref="F118" r:id="rId4" xr:uid="{00000000-0004-0000-0100-000003000000}"/>
    <hyperlink ref="F123" r:id="rId5" xr:uid="{00000000-0004-0000-0100-000004000000}"/>
    <hyperlink ref="F133" r:id="rId6" xr:uid="{00000000-0004-0000-0100-000005000000}"/>
    <hyperlink ref="F139" r:id="rId7" xr:uid="{00000000-0004-0000-0100-000006000000}"/>
    <hyperlink ref="F144" r:id="rId8" xr:uid="{00000000-0004-0000-0100-000007000000}"/>
    <hyperlink ref="F148" r:id="rId9" xr:uid="{00000000-0004-0000-0100-000008000000}"/>
    <hyperlink ref="F150" r:id="rId10" xr:uid="{00000000-0004-0000-0100-000009000000}"/>
    <hyperlink ref="F153" r:id="rId11" xr:uid="{00000000-0004-0000-0100-00000A000000}"/>
    <hyperlink ref="F155" r:id="rId12" xr:uid="{00000000-0004-0000-0100-00000B000000}"/>
    <hyperlink ref="F158" r:id="rId13" xr:uid="{00000000-0004-0000-0100-00000C000000}"/>
    <hyperlink ref="F162" r:id="rId14" xr:uid="{00000000-0004-0000-0100-00000D000000}"/>
    <hyperlink ref="F168" r:id="rId15" xr:uid="{00000000-0004-0000-0100-00000E000000}"/>
    <hyperlink ref="F179" r:id="rId16" xr:uid="{00000000-0004-0000-0100-00000F000000}"/>
    <hyperlink ref="F183" r:id="rId17" xr:uid="{00000000-0004-0000-0100-000010000000}"/>
    <hyperlink ref="F190" r:id="rId18" xr:uid="{00000000-0004-0000-0100-000011000000}"/>
    <hyperlink ref="F195" r:id="rId19" xr:uid="{00000000-0004-0000-0100-000012000000}"/>
    <hyperlink ref="F203" r:id="rId20" xr:uid="{00000000-0004-0000-0100-00001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7" customWidth="1"/>
    <col min="2" max="2" width="1.7109375" style="177" customWidth="1"/>
    <col min="3" max="4" width="5" style="177" customWidth="1"/>
    <col min="5" max="5" width="11.7109375" style="177" customWidth="1"/>
    <col min="6" max="6" width="9.140625" style="177" customWidth="1"/>
    <col min="7" max="7" width="5" style="177" customWidth="1"/>
    <col min="8" max="8" width="77.85546875" style="177" customWidth="1"/>
    <col min="9" max="10" width="20" style="177" customWidth="1"/>
    <col min="11" max="11" width="1.710937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327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328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329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330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331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332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333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334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335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336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337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338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339</v>
      </c>
      <c r="F19" s="303" t="s">
        <v>340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341</v>
      </c>
      <c r="F20" s="303" t="s">
        <v>342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343</v>
      </c>
      <c r="F21" s="303" t="s">
        <v>344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345</v>
      </c>
      <c r="F22" s="303" t="s">
        <v>346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347</v>
      </c>
      <c r="F23" s="303" t="s">
        <v>348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349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350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351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352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353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354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355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356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357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99</v>
      </c>
      <c r="F36" s="186"/>
      <c r="G36" s="303" t="s">
        <v>358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359</v>
      </c>
      <c r="F37" s="186"/>
      <c r="G37" s="303" t="s">
        <v>360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361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362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100</v>
      </c>
      <c r="F40" s="186"/>
      <c r="G40" s="303" t="s">
        <v>363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101</v>
      </c>
      <c r="F41" s="186"/>
      <c r="G41" s="303" t="s">
        <v>364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365</v>
      </c>
      <c r="F42" s="186"/>
      <c r="G42" s="303" t="s">
        <v>366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367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368</v>
      </c>
      <c r="F44" s="186"/>
      <c r="G44" s="303" t="s">
        <v>369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103</v>
      </c>
      <c r="F45" s="186"/>
      <c r="G45" s="303" t="s">
        <v>370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371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372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373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374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375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376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377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378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379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380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381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382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383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384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385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386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387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388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389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390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391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392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393</v>
      </c>
      <c r="D76" s="202"/>
      <c r="E76" s="202"/>
      <c r="F76" s="202" t="s">
        <v>394</v>
      </c>
      <c r="G76" s="203"/>
      <c r="H76" s="202" t="s">
        <v>51</v>
      </c>
      <c r="I76" s="202" t="s">
        <v>54</v>
      </c>
      <c r="J76" s="202" t="s">
        <v>395</v>
      </c>
      <c r="K76" s="201"/>
    </row>
    <row r="77" spans="2:11" customFormat="1" ht="17.25" customHeight="1">
      <c r="B77" s="200"/>
      <c r="C77" s="204" t="s">
        <v>396</v>
      </c>
      <c r="D77" s="204"/>
      <c r="E77" s="204"/>
      <c r="F77" s="205" t="s">
        <v>397</v>
      </c>
      <c r="G77" s="206"/>
      <c r="H77" s="204"/>
      <c r="I77" s="204"/>
      <c r="J77" s="204" t="s">
        <v>398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399</v>
      </c>
      <c r="G79" s="211"/>
      <c r="H79" s="189" t="s">
        <v>400</v>
      </c>
      <c r="I79" s="189" t="s">
        <v>401</v>
      </c>
      <c r="J79" s="189">
        <v>20</v>
      </c>
      <c r="K79" s="201"/>
    </row>
    <row r="80" spans="2:11" customFormat="1" ht="15" customHeight="1">
      <c r="B80" s="200"/>
      <c r="C80" s="189" t="s">
        <v>402</v>
      </c>
      <c r="D80" s="189"/>
      <c r="E80" s="189"/>
      <c r="F80" s="210" t="s">
        <v>399</v>
      </c>
      <c r="G80" s="211"/>
      <c r="H80" s="189" t="s">
        <v>403</v>
      </c>
      <c r="I80" s="189" t="s">
        <v>401</v>
      </c>
      <c r="J80" s="189">
        <v>120</v>
      </c>
      <c r="K80" s="201"/>
    </row>
    <row r="81" spans="2:11" customFormat="1" ht="15" customHeight="1">
      <c r="B81" s="212"/>
      <c r="C81" s="189" t="s">
        <v>404</v>
      </c>
      <c r="D81" s="189"/>
      <c r="E81" s="189"/>
      <c r="F81" s="210" t="s">
        <v>405</v>
      </c>
      <c r="G81" s="211"/>
      <c r="H81" s="189" t="s">
        <v>406</v>
      </c>
      <c r="I81" s="189" t="s">
        <v>401</v>
      </c>
      <c r="J81" s="189">
        <v>50</v>
      </c>
      <c r="K81" s="201"/>
    </row>
    <row r="82" spans="2:11" customFormat="1" ht="15" customHeight="1">
      <c r="B82" s="212"/>
      <c r="C82" s="189" t="s">
        <v>407</v>
      </c>
      <c r="D82" s="189"/>
      <c r="E82" s="189"/>
      <c r="F82" s="210" t="s">
        <v>399</v>
      </c>
      <c r="G82" s="211"/>
      <c r="H82" s="189" t="s">
        <v>408</v>
      </c>
      <c r="I82" s="189" t="s">
        <v>409</v>
      </c>
      <c r="J82" s="189"/>
      <c r="K82" s="201"/>
    </row>
    <row r="83" spans="2:11" customFormat="1" ht="15" customHeight="1">
      <c r="B83" s="212"/>
      <c r="C83" s="189" t="s">
        <v>410</v>
      </c>
      <c r="D83" s="189"/>
      <c r="E83" s="189"/>
      <c r="F83" s="210" t="s">
        <v>405</v>
      </c>
      <c r="G83" s="189"/>
      <c r="H83" s="189" t="s">
        <v>411</v>
      </c>
      <c r="I83" s="189" t="s">
        <v>401</v>
      </c>
      <c r="J83" s="189">
        <v>15</v>
      </c>
      <c r="K83" s="201"/>
    </row>
    <row r="84" spans="2:11" customFormat="1" ht="15" customHeight="1">
      <c r="B84" s="212"/>
      <c r="C84" s="189" t="s">
        <v>412</v>
      </c>
      <c r="D84" s="189"/>
      <c r="E84" s="189"/>
      <c r="F84" s="210" t="s">
        <v>405</v>
      </c>
      <c r="G84" s="189"/>
      <c r="H84" s="189" t="s">
        <v>413</v>
      </c>
      <c r="I84" s="189" t="s">
        <v>401</v>
      </c>
      <c r="J84" s="189">
        <v>15</v>
      </c>
      <c r="K84" s="201"/>
    </row>
    <row r="85" spans="2:11" customFormat="1" ht="15" customHeight="1">
      <c r="B85" s="212"/>
      <c r="C85" s="189" t="s">
        <v>414</v>
      </c>
      <c r="D85" s="189"/>
      <c r="E85" s="189"/>
      <c r="F85" s="210" t="s">
        <v>405</v>
      </c>
      <c r="G85" s="189"/>
      <c r="H85" s="189" t="s">
        <v>415</v>
      </c>
      <c r="I85" s="189" t="s">
        <v>401</v>
      </c>
      <c r="J85" s="189">
        <v>20</v>
      </c>
      <c r="K85" s="201"/>
    </row>
    <row r="86" spans="2:11" customFormat="1" ht="15" customHeight="1">
      <c r="B86" s="212"/>
      <c r="C86" s="189" t="s">
        <v>416</v>
      </c>
      <c r="D86" s="189"/>
      <c r="E86" s="189"/>
      <c r="F86" s="210" t="s">
        <v>405</v>
      </c>
      <c r="G86" s="189"/>
      <c r="H86" s="189" t="s">
        <v>417</v>
      </c>
      <c r="I86" s="189" t="s">
        <v>401</v>
      </c>
      <c r="J86" s="189">
        <v>20</v>
      </c>
      <c r="K86" s="201"/>
    </row>
    <row r="87" spans="2:11" customFormat="1" ht="15" customHeight="1">
      <c r="B87" s="212"/>
      <c r="C87" s="189" t="s">
        <v>418</v>
      </c>
      <c r="D87" s="189"/>
      <c r="E87" s="189"/>
      <c r="F87" s="210" t="s">
        <v>405</v>
      </c>
      <c r="G87" s="211"/>
      <c r="H87" s="189" t="s">
        <v>419</v>
      </c>
      <c r="I87" s="189" t="s">
        <v>401</v>
      </c>
      <c r="J87" s="189">
        <v>50</v>
      </c>
      <c r="K87" s="201"/>
    </row>
    <row r="88" spans="2:11" customFormat="1" ht="15" customHeight="1">
      <c r="B88" s="212"/>
      <c r="C88" s="189" t="s">
        <v>420</v>
      </c>
      <c r="D88" s="189"/>
      <c r="E88" s="189"/>
      <c r="F88" s="210" t="s">
        <v>405</v>
      </c>
      <c r="G88" s="211"/>
      <c r="H88" s="189" t="s">
        <v>421</v>
      </c>
      <c r="I88" s="189" t="s">
        <v>401</v>
      </c>
      <c r="J88" s="189">
        <v>20</v>
      </c>
      <c r="K88" s="201"/>
    </row>
    <row r="89" spans="2:11" customFormat="1" ht="15" customHeight="1">
      <c r="B89" s="212"/>
      <c r="C89" s="189" t="s">
        <v>422</v>
      </c>
      <c r="D89" s="189"/>
      <c r="E89" s="189"/>
      <c r="F89" s="210" t="s">
        <v>405</v>
      </c>
      <c r="G89" s="211"/>
      <c r="H89" s="189" t="s">
        <v>423</v>
      </c>
      <c r="I89" s="189" t="s">
        <v>401</v>
      </c>
      <c r="J89" s="189">
        <v>20</v>
      </c>
      <c r="K89" s="201"/>
    </row>
    <row r="90" spans="2:11" customFormat="1" ht="15" customHeight="1">
      <c r="B90" s="212"/>
      <c r="C90" s="189" t="s">
        <v>424</v>
      </c>
      <c r="D90" s="189"/>
      <c r="E90" s="189"/>
      <c r="F90" s="210" t="s">
        <v>405</v>
      </c>
      <c r="G90" s="211"/>
      <c r="H90" s="189" t="s">
        <v>425</v>
      </c>
      <c r="I90" s="189" t="s">
        <v>401</v>
      </c>
      <c r="J90" s="189">
        <v>50</v>
      </c>
      <c r="K90" s="201"/>
    </row>
    <row r="91" spans="2:11" customFormat="1" ht="15" customHeight="1">
      <c r="B91" s="212"/>
      <c r="C91" s="189" t="s">
        <v>426</v>
      </c>
      <c r="D91" s="189"/>
      <c r="E91" s="189"/>
      <c r="F91" s="210" t="s">
        <v>405</v>
      </c>
      <c r="G91" s="211"/>
      <c r="H91" s="189" t="s">
        <v>426</v>
      </c>
      <c r="I91" s="189" t="s">
        <v>401</v>
      </c>
      <c r="J91" s="189">
        <v>50</v>
      </c>
      <c r="K91" s="201"/>
    </row>
    <row r="92" spans="2:11" customFormat="1" ht="15" customHeight="1">
      <c r="B92" s="212"/>
      <c r="C92" s="189" t="s">
        <v>427</v>
      </c>
      <c r="D92" s="189"/>
      <c r="E92" s="189"/>
      <c r="F92" s="210" t="s">
        <v>405</v>
      </c>
      <c r="G92" s="211"/>
      <c r="H92" s="189" t="s">
        <v>428</v>
      </c>
      <c r="I92" s="189" t="s">
        <v>401</v>
      </c>
      <c r="J92" s="189">
        <v>255</v>
      </c>
      <c r="K92" s="201"/>
    </row>
    <row r="93" spans="2:11" customFormat="1" ht="15" customHeight="1">
      <c r="B93" s="212"/>
      <c r="C93" s="189" t="s">
        <v>429</v>
      </c>
      <c r="D93" s="189"/>
      <c r="E93" s="189"/>
      <c r="F93" s="210" t="s">
        <v>399</v>
      </c>
      <c r="G93" s="211"/>
      <c r="H93" s="189" t="s">
        <v>430</v>
      </c>
      <c r="I93" s="189" t="s">
        <v>431</v>
      </c>
      <c r="J93" s="189"/>
      <c r="K93" s="201"/>
    </row>
    <row r="94" spans="2:11" customFormat="1" ht="15" customHeight="1">
      <c r="B94" s="212"/>
      <c r="C94" s="189" t="s">
        <v>432</v>
      </c>
      <c r="D94" s="189"/>
      <c r="E94" s="189"/>
      <c r="F94" s="210" t="s">
        <v>399</v>
      </c>
      <c r="G94" s="211"/>
      <c r="H94" s="189" t="s">
        <v>433</v>
      </c>
      <c r="I94" s="189" t="s">
        <v>434</v>
      </c>
      <c r="J94" s="189"/>
      <c r="K94" s="201"/>
    </row>
    <row r="95" spans="2:11" customFormat="1" ht="15" customHeight="1">
      <c r="B95" s="212"/>
      <c r="C95" s="189" t="s">
        <v>435</v>
      </c>
      <c r="D95" s="189"/>
      <c r="E95" s="189"/>
      <c r="F95" s="210" t="s">
        <v>399</v>
      </c>
      <c r="G95" s="211"/>
      <c r="H95" s="189" t="s">
        <v>435</v>
      </c>
      <c r="I95" s="189" t="s">
        <v>434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399</v>
      </c>
      <c r="G96" s="211"/>
      <c r="H96" s="189" t="s">
        <v>436</v>
      </c>
      <c r="I96" s="189" t="s">
        <v>434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399</v>
      </c>
      <c r="G97" s="211"/>
      <c r="H97" s="189" t="s">
        <v>437</v>
      </c>
      <c r="I97" s="189" t="s">
        <v>434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438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393</v>
      </c>
      <c r="D103" s="202"/>
      <c r="E103" s="202"/>
      <c r="F103" s="202" t="s">
        <v>394</v>
      </c>
      <c r="G103" s="203"/>
      <c r="H103" s="202" t="s">
        <v>51</v>
      </c>
      <c r="I103" s="202" t="s">
        <v>54</v>
      </c>
      <c r="J103" s="202" t="s">
        <v>395</v>
      </c>
      <c r="K103" s="201"/>
    </row>
    <row r="104" spans="2:11" customFormat="1" ht="17.25" customHeight="1">
      <c r="B104" s="200"/>
      <c r="C104" s="204" t="s">
        <v>396</v>
      </c>
      <c r="D104" s="204"/>
      <c r="E104" s="204"/>
      <c r="F104" s="205" t="s">
        <v>397</v>
      </c>
      <c r="G104" s="206"/>
      <c r="H104" s="204"/>
      <c r="I104" s="204"/>
      <c r="J104" s="204" t="s">
        <v>398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399</v>
      </c>
      <c r="G106" s="189"/>
      <c r="H106" s="189" t="s">
        <v>439</v>
      </c>
      <c r="I106" s="189" t="s">
        <v>401</v>
      </c>
      <c r="J106" s="189">
        <v>20</v>
      </c>
      <c r="K106" s="201"/>
    </row>
    <row r="107" spans="2:11" customFormat="1" ht="15" customHeight="1">
      <c r="B107" s="200"/>
      <c r="C107" s="189" t="s">
        <v>402</v>
      </c>
      <c r="D107" s="189"/>
      <c r="E107" s="189"/>
      <c r="F107" s="210" t="s">
        <v>399</v>
      </c>
      <c r="G107" s="189"/>
      <c r="H107" s="189" t="s">
        <v>439</v>
      </c>
      <c r="I107" s="189" t="s">
        <v>401</v>
      </c>
      <c r="J107" s="189">
        <v>120</v>
      </c>
      <c r="K107" s="201"/>
    </row>
    <row r="108" spans="2:11" customFormat="1" ht="15" customHeight="1">
      <c r="B108" s="212"/>
      <c r="C108" s="189" t="s">
        <v>404</v>
      </c>
      <c r="D108" s="189"/>
      <c r="E108" s="189"/>
      <c r="F108" s="210" t="s">
        <v>405</v>
      </c>
      <c r="G108" s="189"/>
      <c r="H108" s="189" t="s">
        <v>439</v>
      </c>
      <c r="I108" s="189" t="s">
        <v>401</v>
      </c>
      <c r="J108" s="189">
        <v>50</v>
      </c>
      <c r="K108" s="201"/>
    </row>
    <row r="109" spans="2:11" customFormat="1" ht="15" customHeight="1">
      <c r="B109" s="212"/>
      <c r="C109" s="189" t="s">
        <v>407</v>
      </c>
      <c r="D109" s="189"/>
      <c r="E109" s="189"/>
      <c r="F109" s="210" t="s">
        <v>399</v>
      </c>
      <c r="G109" s="189"/>
      <c r="H109" s="189" t="s">
        <v>439</v>
      </c>
      <c r="I109" s="189" t="s">
        <v>409</v>
      </c>
      <c r="J109" s="189"/>
      <c r="K109" s="201"/>
    </row>
    <row r="110" spans="2:11" customFormat="1" ht="15" customHeight="1">
      <c r="B110" s="212"/>
      <c r="C110" s="189" t="s">
        <v>418</v>
      </c>
      <c r="D110" s="189"/>
      <c r="E110" s="189"/>
      <c r="F110" s="210" t="s">
        <v>405</v>
      </c>
      <c r="G110" s="189"/>
      <c r="H110" s="189" t="s">
        <v>439</v>
      </c>
      <c r="I110" s="189" t="s">
        <v>401</v>
      </c>
      <c r="J110" s="189">
        <v>50</v>
      </c>
      <c r="K110" s="201"/>
    </row>
    <row r="111" spans="2:11" customFormat="1" ht="15" customHeight="1">
      <c r="B111" s="212"/>
      <c r="C111" s="189" t="s">
        <v>426</v>
      </c>
      <c r="D111" s="189"/>
      <c r="E111" s="189"/>
      <c r="F111" s="210" t="s">
        <v>405</v>
      </c>
      <c r="G111" s="189"/>
      <c r="H111" s="189" t="s">
        <v>439</v>
      </c>
      <c r="I111" s="189" t="s">
        <v>401</v>
      </c>
      <c r="J111" s="189">
        <v>50</v>
      </c>
      <c r="K111" s="201"/>
    </row>
    <row r="112" spans="2:11" customFormat="1" ht="15" customHeight="1">
      <c r="B112" s="212"/>
      <c r="C112" s="189" t="s">
        <v>424</v>
      </c>
      <c r="D112" s="189"/>
      <c r="E112" s="189"/>
      <c r="F112" s="210" t="s">
        <v>405</v>
      </c>
      <c r="G112" s="189"/>
      <c r="H112" s="189" t="s">
        <v>439</v>
      </c>
      <c r="I112" s="189" t="s">
        <v>401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399</v>
      </c>
      <c r="G113" s="189"/>
      <c r="H113" s="189" t="s">
        <v>440</v>
      </c>
      <c r="I113" s="189" t="s">
        <v>401</v>
      </c>
      <c r="J113" s="189">
        <v>20</v>
      </c>
      <c r="K113" s="201"/>
    </row>
    <row r="114" spans="2:11" customFormat="1" ht="15" customHeight="1">
      <c r="B114" s="212"/>
      <c r="C114" s="189" t="s">
        <v>441</v>
      </c>
      <c r="D114" s="189"/>
      <c r="E114" s="189"/>
      <c r="F114" s="210" t="s">
        <v>399</v>
      </c>
      <c r="G114" s="189"/>
      <c r="H114" s="189" t="s">
        <v>442</v>
      </c>
      <c r="I114" s="189" t="s">
        <v>401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399</v>
      </c>
      <c r="G115" s="189"/>
      <c r="H115" s="189" t="s">
        <v>443</v>
      </c>
      <c r="I115" s="189" t="s">
        <v>434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399</v>
      </c>
      <c r="G116" s="189"/>
      <c r="H116" s="189" t="s">
        <v>444</v>
      </c>
      <c r="I116" s="189" t="s">
        <v>434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399</v>
      </c>
      <c r="G117" s="189"/>
      <c r="H117" s="189" t="s">
        <v>445</v>
      </c>
      <c r="I117" s="189" t="s">
        <v>446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447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393</v>
      </c>
      <c r="D123" s="202"/>
      <c r="E123" s="202"/>
      <c r="F123" s="202" t="s">
        <v>394</v>
      </c>
      <c r="G123" s="203"/>
      <c r="H123" s="202" t="s">
        <v>51</v>
      </c>
      <c r="I123" s="202" t="s">
        <v>54</v>
      </c>
      <c r="J123" s="202" t="s">
        <v>395</v>
      </c>
      <c r="K123" s="229"/>
    </row>
    <row r="124" spans="2:11" customFormat="1" ht="17.25" customHeight="1">
      <c r="B124" s="228"/>
      <c r="C124" s="204" t="s">
        <v>396</v>
      </c>
      <c r="D124" s="204"/>
      <c r="E124" s="204"/>
      <c r="F124" s="205" t="s">
        <v>397</v>
      </c>
      <c r="G124" s="206"/>
      <c r="H124" s="204"/>
      <c r="I124" s="204"/>
      <c r="J124" s="204" t="s">
        <v>398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402</v>
      </c>
      <c r="D126" s="209"/>
      <c r="E126" s="209"/>
      <c r="F126" s="210" t="s">
        <v>399</v>
      </c>
      <c r="G126" s="189"/>
      <c r="H126" s="189" t="s">
        <v>439</v>
      </c>
      <c r="I126" s="189" t="s">
        <v>401</v>
      </c>
      <c r="J126" s="189">
        <v>120</v>
      </c>
      <c r="K126" s="233"/>
    </row>
    <row r="127" spans="2:11" customFormat="1" ht="15" customHeight="1">
      <c r="B127" s="230"/>
      <c r="C127" s="189" t="s">
        <v>448</v>
      </c>
      <c r="D127" s="189"/>
      <c r="E127" s="189"/>
      <c r="F127" s="210" t="s">
        <v>399</v>
      </c>
      <c r="G127" s="189"/>
      <c r="H127" s="189" t="s">
        <v>449</v>
      </c>
      <c r="I127" s="189" t="s">
        <v>401</v>
      </c>
      <c r="J127" s="189" t="s">
        <v>450</v>
      </c>
      <c r="K127" s="233"/>
    </row>
    <row r="128" spans="2:11" customFormat="1" ht="15" customHeight="1">
      <c r="B128" s="230"/>
      <c r="C128" s="189" t="s">
        <v>347</v>
      </c>
      <c r="D128" s="189"/>
      <c r="E128" s="189"/>
      <c r="F128" s="210" t="s">
        <v>399</v>
      </c>
      <c r="G128" s="189"/>
      <c r="H128" s="189" t="s">
        <v>451</v>
      </c>
      <c r="I128" s="189" t="s">
        <v>401</v>
      </c>
      <c r="J128" s="189" t="s">
        <v>450</v>
      </c>
      <c r="K128" s="233"/>
    </row>
    <row r="129" spans="2:11" customFormat="1" ht="15" customHeight="1">
      <c r="B129" s="230"/>
      <c r="C129" s="189" t="s">
        <v>410</v>
      </c>
      <c r="D129" s="189"/>
      <c r="E129" s="189"/>
      <c r="F129" s="210" t="s">
        <v>405</v>
      </c>
      <c r="G129" s="189"/>
      <c r="H129" s="189" t="s">
        <v>411</v>
      </c>
      <c r="I129" s="189" t="s">
        <v>401</v>
      </c>
      <c r="J129" s="189">
        <v>15</v>
      </c>
      <c r="K129" s="233"/>
    </row>
    <row r="130" spans="2:11" customFormat="1" ht="15" customHeight="1">
      <c r="B130" s="230"/>
      <c r="C130" s="189" t="s">
        <v>412</v>
      </c>
      <c r="D130" s="189"/>
      <c r="E130" s="189"/>
      <c r="F130" s="210" t="s">
        <v>405</v>
      </c>
      <c r="G130" s="189"/>
      <c r="H130" s="189" t="s">
        <v>413</v>
      </c>
      <c r="I130" s="189" t="s">
        <v>401</v>
      </c>
      <c r="J130" s="189">
        <v>15</v>
      </c>
      <c r="K130" s="233"/>
    </row>
    <row r="131" spans="2:11" customFormat="1" ht="15" customHeight="1">
      <c r="B131" s="230"/>
      <c r="C131" s="189" t="s">
        <v>414</v>
      </c>
      <c r="D131" s="189"/>
      <c r="E131" s="189"/>
      <c r="F131" s="210" t="s">
        <v>405</v>
      </c>
      <c r="G131" s="189"/>
      <c r="H131" s="189" t="s">
        <v>415</v>
      </c>
      <c r="I131" s="189" t="s">
        <v>401</v>
      </c>
      <c r="J131" s="189">
        <v>20</v>
      </c>
      <c r="K131" s="233"/>
    </row>
    <row r="132" spans="2:11" customFormat="1" ht="15" customHeight="1">
      <c r="B132" s="230"/>
      <c r="C132" s="189" t="s">
        <v>416</v>
      </c>
      <c r="D132" s="189"/>
      <c r="E132" s="189"/>
      <c r="F132" s="210" t="s">
        <v>405</v>
      </c>
      <c r="G132" s="189"/>
      <c r="H132" s="189" t="s">
        <v>417</v>
      </c>
      <c r="I132" s="189" t="s">
        <v>401</v>
      </c>
      <c r="J132" s="189">
        <v>20</v>
      </c>
      <c r="K132" s="233"/>
    </row>
    <row r="133" spans="2:11" customFormat="1" ht="15" customHeight="1">
      <c r="B133" s="230"/>
      <c r="C133" s="189" t="s">
        <v>404</v>
      </c>
      <c r="D133" s="189"/>
      <c r="E133" s="189"/>
      <c r="F133" s="210" t="s">
        <v>405</v>
      </c>
      <c r="G133" s="189"/>
      <c r="H133" s="189" t="s">
        <v>439</v>
      </c>
      <c r="I133" s="189" t="s">
        <v>401</v>
      </c>
      <c r="J133" s="189">
        <v>50</v>
      </c>
      <c r="K133" s="233"/>
    </row>
    <row r="134" spans="2:11" customFormat="1" ht="15" customHeight="1">
      <c r="B134" s="230"/>
      <c r="C134" s="189" t="s">
        <v>418</v>
      </c>
      <c r="D134" s="189"/>
      <c r="E134" s="189"/>
      <c r="F134" s="210" t="s">
        <v>405</v>
      </c>
      <c r="G134" s="189"/>
      <c r="H134" s="189" t="s">
        <v>439</v>
      </c>
      <c r="I134" s="189" t="s">
        <v>401</v>
      </c>
      <c r="J134" s="189">
        <v>50</v>
      </c>
      <c r="K134" s="233"/>
    </row>
    <row r="135" spans="2:11" customFormat="1" ht="15" customHeight="1">
      <c r="B135" s="230"/>
      <c r="C135" s="189" t="s">
        <v>424</v>
      </c>
      <c r="D135" s="189"/>
      <c r="E135" s="189"/>
      <c r="F135" s="210" t="s">
        <v>405</v>
      </c>
      <c r="G135" s="189"/>
      <c r="H135" s="189" t="s">
        <v>439</v>
      </c>
      <c r="I135" s="189" t="s">
        <v>401</v>
      </c>
      <c r="J135" s="189">
        <v>50</v>
      </c>
      <c r="K135" s="233"/>
    </row>
    <row r="136" spans="2:11" customFormat="1" ht="15" customHeight="1">
      <c r="B136" s="230"/>
      <c r="C136" s="189" t="s">
        <v>426</v>
      </c>
      <c r="D136" s="189"/>
      <c r="E136" s="189"/>
      <c r="F136" s="210" t="s">
        <v>405</v>
      </c>
      <c r="G136" s="189"/>
      <c r="H136" s="189" t="s">
        <v>439</v>
      </c>
      <c r="I136" s="189" t="s">
        <v>401</v>
      </c>
      <c r="J136" s="189">
        <v>50</v>
      </c>
      <c r="K136" s="233"/>
    </row>
    <row r="137" spans="2:11" customFormat="1" ht="15" customHeight="1">
      <c r="B137" s="230"/>
      <c r="C137" s="189" t="s">
        <v>427</v>
      </c>
      <c r="D137" s="189"/>
      <c r="E137" s="189"/>
      <c r="F137" s="210" t="s">
        <v>405</v>
      </c>
      <c r="G137" s="189"/>
      <c r="H137" s="189" t="s">
        <v>452</v>
      </c>
      <c r="I137" s="189" t="s">
        <v>401</v>
      </c>
      <c r="J137" s="189">
        <v>255</v>
      </c>
      <c r="K137" s="233"/>
    </row>
    <row r="138" spans="2:11" customFormat="1" ht="15" customHeight="1">
      <c r="B138" s="230"/>
      <c r="C138" s="189" t="s">
        <v>429</v>
      </c>
      <c r="D138" s="189"/>
      <c r="E138" s="189"/>
      <c r="F138" s="210" t="s">
        <v>399</v>
      </c>
      <c r="G138" s="189"/>
      <c r="H138" s="189" t="s">
        <v>453</v>
      </c>
      <c r="I138" s="189" t="s">
        <v>431</v>
      </c>
      <c r="J138" s="189"/>
      <c r="K138" s="233"/>
    </row>
    <row r="139" spans="2:11" customFormat="1" ht="15" customHeight="1">
      <c r="B139" s="230"/>
      <c r="C139" s="189" t="s">
        <v>432</v>
      </c>
      <c r="D139" s="189"/>
      <c r="E139" s="189"/>
      <c r="F139" s="210" t="s">
        <v>399</v>
      </c>
      <c r="G139" s="189"/>
      <c r="H139" s="189" t="s">
        <v>454</v>
      </c>
      <c r="I139" s="189" t="s">
        <v>434</v>
      </c>
      <c r="J139" s="189"/>
      <c r="K139" s="233"/>
    </row>
    <row r="140" spans="2:11" customFormat="1" ht="15" customHeight="1">
      <c r="B140" s="230"/>
      <c r="C140" s="189" t="s">
        <v>435</v>
      </c>
      <c r="D140" s="189"/>
      <c r="E140" s="189"/>
      <c r="F140" s="210" t="s">
        <v>399</v>
      </c>
      <c r="G140" s="189"/>
      <c r="H140" s="189" t="s">
        <v>435</v>
      </c>
      <c r="I140" s="189" t="s">
        <v>434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399</v>
      </c>
      <c r="G141" s="189"/>
      <c r="H141" s="189" t="s">
        <v>455</v>
      </c>
      <c r="I141" s="189" t="s">
        <v>434</v>
      </c>
      <c r="J141" s="189"/>
      <c r="K141" s="233"/>
    </row>
    <row r="142" spans="2:11" customFormat="1" ht="15" customHeight="1">
      <c r="B142" s="230"/>
      <c r="C142" s="189" t="s">
        <v>456</v>
      </c>
      <c r="D142" s="189"/>
      <c r="E142" s="189"/>
      <c r="F142" s="210" t="s">
        <v>399</v>
      </c>
      <c r="G142" s="189"/>
      <c r="H142" s="189" t="s">
        <v>457</v>
      </c>
      <c r="I142" s="189" t="s">
        <v>434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458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393</v>
      </c>
      <c r="D148" s="202"/>
      <c r="E148" s="202"/>
      <c r="F148" s="202" t="s">
        <v>394</v>
      </c>
      <c r="G148" s="203"/>
      <c r="H148" s="202" t="s">
        <v>51</v>
      </c>
      <c r="I148" s="202" t="s">
        <v>54</v>
      </c>
      <c r="J148" s="202" t="s">
        <v>395</v>
      </c>
      <c r="K148" s="201"/>
    </row>
    <row r="149" spans="2:11" customFormat="1" ht="17.25" customHeight="1">
      <c r="B149" s="200"/>
      <c r="C149" s="204" t="s">
        <v>396</v>
      </c>
      <c r="D149" s="204"/>
      <c r="E149" s="204"/>
      <c r="F149" s="205" t="s">
        <v>397</v>
      </c>
      <c r="G149" s="206"/>
      <c r="H149" s="204"/>
      <c r="I149" s="204"/>
      <c r="J149" s="204" t="s">
        <v>398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402</v>
      </c>
      <c r="D151" s="189"/>
      <c r="E151" s="189"/>
      <c r="F151" s="238" t="s">
        <v>399</v>
      </c>
      <c r="G151" s="189"/>
      <c r="H151" s="237" t="s">
        <v>439</v>
      </c>
      <c r="I151" s="237" t="s">
        <v>401</v>
      </c>
      <c r="J151" s="237">
        <v>120</v>
      </c>
      <c r="K151" s="233"/>
    </row>
    <row r="152" spans="2:11" customFormat="1" ht="15" customHeight="1">
      <c r="B152" s="212"/>
      <c r="C152" s="237" t="s">
        <v>448</v>
      </c>
      <c r="D152" s="189"/>
      <c r="E152" s="189"/>
      <c r="F152" s="238" t="s">
        <v>399</v>
      </c>
      <c r="G152" s="189"/>
      <c r="H152" s="237" t="s">
        <v>459</v>
      </c>
      <c r="I152" s="237" t="s">
        <v>401</v>
      </c>
      <c r="J152" s="237" t="s">
        <v>450</v>
      </c>
      <c r="K152" s="233"/>
    </row>
    <row r="153" spans="2:11" customFormat="1" ht="15" customHeight="1">
      <c r="B153" s="212"/>
      <c r="C153" s="237" t="s">
        <v>347</v>
      </c>
      <c r="D153" s="189"/>
      <c r="E153" s="189"/>
      <c r="F153" s="238" t="s">
        <v>399</v>
      </c>
      <c r="G153" s="189"/>
      <c r="H153" s="237" t="s">
        <v>460</v>
      </c>
      <c r="I153" s="237" t="s">
        <v>401</v>
      </c>
      <c r="J153" s="237" t="s">
        <v>450</v>
      </c>
      <c r="K153" s="233"/>
    </row>
    <row r="154" spans="2:11" customFormat="1" ht="15" customHeight="1">
      <c r="B154" s="212"/>
      <c r="C154" s="237" t="s">
        <v>404</v>
      </c>
      <c r="D154" s="189"/>
      <c r="E154" s="189"/>
      <c r="F154" s="238" t="s">
        <v>405</v>
      </c>
      <c r="G154" s="189"/>
      <c r="H154" s="237" t="s">
        <v>439</v>
      </c>
      <c r="I154" s="237" t="s">
        <v>401</v>
      </c>
      <c r="J154" s="237">
        <v>50</v>
      </c>
      <c r="K154" s="233"/>
    </row>
    <row r="155" spans="2:11" customFormat="1" ht="15" customHeight="1">
      <c r="B155" s="212"/>
      <c r="C155" s="237" t="s">
        <v>407</v>
      </c>
      <c r="D155" s="189"/>
      <c r="E155" s="189"/>
      <c r="F155" s="238" t="s">
        <v>399</v>
      </c>
      <c r="G155" s="189"/>
      <c r="H155" s="237" t="s">
        <v>439</v>
      </c>
      <c r="I155" s="237" t="s">
        <v>409</v>
      </c>
      <c r="J155" s="237"/>
      <c r="K155" s="233"/>
    </row>
    <row r="156" spans="2:11" customFormat="1" ht="15" customHeight="1">
      <c r="B156" s="212"/>
      <c r="C156" s="237" t="s">
        <v>418</v>
      </c>
      <c r="D156" s="189"/>
      <c r="E156" s="189"/>
      <c r="F156" s="238" t="s">
        <v>405</v>
      </c>
      <c r="G156" s="189"/>
      <c r="H156" s="237" t="s">
        <v>439</v>
      </c>
      <c r="I156" s="237" t="s">
        <v>401</v>
      </c>
      <c r="J156" s="237">
        <v>50</v>
      </c>
      <c r="K156" s="233"/>
    </row>
    <row r="157" spans="2:11" customFormat="1" ht="15" customHeight="1">
      <c r="B157" s="212"/>
      <c r="C157" s="237" t="s">
        <v>426</v>
      </c>
      <c r="D157" s="189"/>
      <c r="E157" s="189"/>
      <c r="F157" s="238" t="s">
        <v>405</v>
      </c>
      <c r="G157" s="189"/>
      <c r="H157" s="237" t="s">
        <v>439</v>
      </c>
      <c r="I157" s="237" t="s">
        <v>401</v>
      </c>
      <c r="J157" s="237">
        <v>50</v>
      </c>
      <c r="K157" s="233"/>
    </row>
    <row r="158" spans="2:11" customFormat="1" ht="15" customHeight="1">
      <c r="B158" s="212"/>
      <c r="C158" s="237" t="s">
        <v>424</v>
      </c>
      <c r="D158" s="189"/>
      <c r="E158" s="189"/>
      <c r="F158" s="238" t="s">
        <v>405</v>
      </c>
      <c r="G158" s="189"/>
      <c r="H158" s="237" t="s">
        <v>439</v>
      </c>
      <c r="I158" s="237" t="s">
        <v>401</v>
      </c>
      <c r="J158" s="237">
        <v>50</v>
      </c>
      <c r="K158" s="233"/>
    </row>
    <row r="159" spans="2:11" customFormat="1" ht="15" customHeight="1">
      <c r="B159" s="212"/>
      <c r="C159" s="237" t="s">
        <v>84</v>
      </c>
      <c r="D159" s="189"/>
      <c r="E159" s="189"/>
      <c r="F159" s="238" t="s">
        <v>399</v>
      </c>
      <c r="G159" s="189"/>
      <c r="H159" s="237" t="s">
        <v>461</v>
      </c>
      <c r="I159" s="237" t="s">
        <v>401</v>
      </c>
      <c r="J159" s="237" t="s">
        <v>462</v>
      </c>
      <c r="K159" s="233"/>
    </row>
    <row r="160" spans="2:11" customFormat="1" ht="15" customHeight="1">
      <c r="B160" s="212"/>
      <c r="C160" s="237" t="s">
        <v>463</v>
      </c>
      <c r="D160" s="189"/>
      <c r="E160" s="189"/>
      <c r="F160" s="238" t="s">
        <v>399</v>
      </c>
      <c r="G160" s="189"/>
      <c r="H160" s="237" t="s">
        <v>464</v>
      </c>
      <c r="I160" s="237" t="s">
        <v>434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465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393</v>
      </c>
      <c r="D166" s="202"/>
      <c r="E166" s="202"/>
      <c r="F166" s="202" t="s">
        <v>394</v>
      </c>
      <c r="G166" s="242"/>
      <c r="H166" s="243" t="s">
        <v>51</v>
      </c>
      <c r="I166" s="243" t="s">
        <v>54</v>
      </c>
      <c r="J166" s="202" t="s">
        <v>395</v>
      </c>
      <c r="K166" s="182"/>
    </row>
    <row r="167" spans="2:11" customFormat="1" ht="17.25" customHeight="1">
      <c r="B167" s="183"/>
      <c r="C167" s="204" t="s">
        <v>396</v>
      </c>
      <c r="D167" s="204"/>
      <c r="E167" s="204"/>
      <c r="F167" s="205" t="s">
        <v>397</v>
      </c>
      <c r="G167" s="244"/>
      <c r="H167" s="245"/>
      <c r="I167" s="245"/>
      <c r="J167" s="204" t="s">
        <v>398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402</v>
      </c>
      <c r="D169" s="189"/>
      <c r="E169" s="189"/>
      <c r="F169" s="210" t="s">
        <v>399</v>
      </c>
      <c r="G169" s="189"/>
      <c r="H169" s="189" t="s">
        <v>439</v>
      </c>
      <c r="I169" s="189" t="s">
        <v>401</v>
      </c>
      <c r="J169" s="189">
        <v>120</v>
      </c>
      <c r="K169" s="233"/>
    </row>
    <row r="170" spans="2:11" customFormat="1" ht="15" customHeight="1">
      <c r="B170" s="212"/>
      <c r="C170" s="189" t="s">
        <v>448</v>
      </c>
      <c r="D170" s="189"/>
      <c r="E170" s="189"/>
      <c r="F170" s="210" t="s">
        <v>399</v>
      </c>
      <c r="G170" s="189"/>
      <c r="H170" s="189" t="s">
        <v>449</v>
      </c>
      <c r="I170" s="189" t="s">
        <v>401</v>
      </c>
      <c r="J170" s="189" t="s">
        <v>450</v>
      </c>
      <c r="K170" s="233"/>
    </row>
    <row r="171" spans="2:11" customFormat="1" ht="15" customHeight="1">
      <c r="B171" s="212"/>
      <c r="C171" s="189" t="s">
        <v>347</v>
      </c>
      <c r="D171" s="189"/>
      <c r="E171" s="189"/>
      <c r="F171" s="210" t="s">
        <v>399</v>
      </c>
      <c r="G171" s="189"/>
      <c r="H171" s="189" t="s">
        <v>466</v>
      </c>
      <c r="I171" s="189" t="s">
        <v>401</v>
      </c>
      <c r="J171" s="189" t="s">
        <v>450</v>
      </c>
      <c r="K171" s="233"/>
    </row>
    <row r="172" spans="2:11" customFormat="1" ht="15" customHeight="1">
      <c r="B172" s="212"/>
      <c r="C172" s="189" t="s">
        <v>404</v>
      </c>
      <c r="D172" s="189"/>
      <c r="E172" s="189"/>
      <c r="F172" s="210" t="s">
        <v>405</v>
      </c>
      <c r="G172" s="189"/>
      <c r="H172" s="189" t="s">
        <v>466</v>
      </c>
      <c r="I172" s="189" t="s">
        <v>401</v>
      </c>
      <c r="J172" s="189">
        <v>50</v>
      </c>
      <c r="K172" s="233"/>
    </row>
    <row r="173" spans="2:11" customFormat="1" ht="15" customHeight="1">
      <c r="B173" s="212"/>
      <c r="C173" s="189" t="s">
        <v>407</v>
      </c>
      <c r="D173" s="189"/>
      <c r="E173" s="189"/>
      <c r="F173" s="210" t="s">
        <v>399</v>
      </c>
      <c r="G173" s="189"/>
      <c r="H173" s="189" t="s">
        <v>466</v>
      </c>
      <c r="I173" s="189" t="s">
        <v>409</v>
      </c>
      <c r="J173" s="189"/>
      <c r="K173" s="233"/>
    </row>
    <row r="174" spans="2:11" customFormat="1" ht="15" customHeight="1">
      <c r="B174" s="212"/>
      <c r="C174" s="189" t="s">
        <v>418</v>
      </c>
      <c r="D174" s="189"/>
      <c r="E174" s="189"/>
      <c r="F174" s="210" t="s">
        <v>405</v>
      </c>
      <c r="G174" s="189"/>
      <c r="H174" s="189" t="s">
        <v>466</v>
      </c>
      <c r="I174" s="189" t="s">
        <v>401</v>
      </c>
      <c r="J174" s="189">
        <v>50</v>
      </c>
      <c r="K174" s="233"/>
    </row>
    <row r="175" spans="2:11" customFormat="1" ht="15" customHeight="1">
      <c r="B175" s="212"/>
      <c r="C175" s="189" t="s">
        <v>426</v>
      </c>
      <c r="D175" s="189"/>
      <c r="E175" s="189"/>
      <c r="F175" s="210" t="s">
        <v>405</v>
      </c>
      <c r="G175" s="189"/>
      <c r="H175" s="189" t="s">
        <v>466</v>
      </c>
      <c r="I175" s="189" t="s">
        <v>401</v>
      </c>
      <c r="J175" s="189">
        <v>50</v>
      </c>
      <c r="K175" s="233"/>
    </row>
    <row r="176" spans="2:11" customFormat="1" ht="15" customHeight="1">
      <c r="B176" s="212"/>
      <c r="C176" s="189" t="s">
        <v>424</v>
      </c>
      <c r="D176" s="189"/>
      <c r="E176" s="189"/>
      <c r="F176" s="210" t="s">
        <v>405</v>
      </c>
      <c r="G176" s="189"/>
      <c r="H176" s="189" t="s">
        <v>466</v>
      </c>
      <c r="I176" s="189" t="s">
        <v>401</v>
      </c>
      <c r="J176" s="189">
        <v>50</v>
      </c>
      <c r="K176" s="233"/>
    </row>
    <row r="177" spans="2:11" customFormat="1" ht="15" customHeight="1">
      <c r="B177" s="212"/>
      <c r="C177" s="189" t="s">
        <v>99</v>
      </c>
      <c r="D177" s="189"/>
      <c r="E177" s="189"/>
      <c r="F177" s="210" t="s">
        <v>399</v>
      </c>
      <c r="G177" s="189"/>
      <c r="H177" s="189" t="s">
        <v>467</v>
      </c>
      <c r="I177" s="189" t="s">
        <v>468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399</v>
      </c>
      <c r="G178" s="189"/>
      <c r="H178" s="189" t="s">
        <v>469</v>
      </c>
      <c r="I178" s="189" t="s">
        <v>470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399</v>
      </c>
      <c r="G179" s="189"/>
      <c r="H179" s="189" t="s">
        <v>471</v>
      </c>
      <c r="I179" s="189" t="s">
        <v>401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399</v>
      </c>
      <c r="G180" s="189"/>
      <c r="H180" s="189" t="s">
        <v>472</v>
      </c>
      <c r="I180" s="189" t="s">
        <v>401</v>
      </c>
      <c r="J180" s="189">
        <v>255</v>
      </c>
      <c r="K180" s="233"/>
    </row>
    <row r="181" spans="2:11" customFormat="1" ht="15" customHeight="1">
      <c r="B181" s="212"/>
      <c r="C181" s="189" t="s">
        <v>100</v>
      </c>
      <c r="D181" s="189"/>
      <c r="E181" s="189"/>
      <c r="F181" s="210" t="s">
        <v>399</v>
      </c>
      <c r="G181" s="189"/>
      <c r="H181" s="189" t="s">
        <v>363</v>
      </c>
      <c r="I181" s="189" t="s">
        <v>401</v>
      </c>
      <c r="J181" s="189">
        <v>10</v>
      </c>
      <c r="K181" s="233"/>
    </row>
    <row r="182" spans="2:11" customFormat="1" ht="15" customHeight="1">
      <c r="B182" s="212"/>
      <c r="C182" s="189" t="s">
        <v>101</v>
      </c>
      <c r="D182" s="189"/>
      <c r="E182" s="189"/>
      <c r="F182" s="210" t="s">
        <v>399</v>
      </c>
      <c r="G182" s="189"/>
      <c r="H182" s="189" t="s">
        <v>473</v>
      </c>
      <c r="I182" s="189" t="s">
        <v>434</v>
      </c>
      <c r="J182" s="189"/>
      <c r="K182" s="233"/>
    </row>
    <row r="183" spans="2:11" customFormat="1" ht="15" customHeight="1">
      <c r="B183" s="212"/>
      <c r="C183" s="189" t="s">
        <v>474</v>
      </c>
      <c r="D183" s="189"/>
      <c r="E183" s="189"/>
      <c r="F183" s="210" t="s">
        <v>399</v>
      </c>
      <c r="G183" s="189"/>
      <c r="H183" s="189" t="s">
        <v>475</v>
      </c>
      <c r="I183" s="189" t="s">
        <v>434</v>
      </c>
      <c r="J183" s="189"/>
      <c r="K183" s="233"/>
    </row>
    <row r="184" spans="2:11" customFormat="1" ht="15" customHeight="1">
      <c r="B184" s="212"/>
      <c r="C184" s="189" t="s">
        <v>463</v>
      </c>
      <c r="D184" s="189"/>
      <c r="E184" s="189"/>
      <c r="F184" s="210" t="s">
        <v>399</v>
      </c>
      <c r="G184" s="189"/>
      <c r="H184" s="189" t="s">
        <v>476</v>
      </c>
      <c r="I184" s="189" t="s">
        <v>434</v>
      </c>
      <c r="J184" s="189"/>
      <c r="K184" s="233"/>
    </row>
    <row r="185" spans="2:11" customFormat="1" ht="15" customHeight="1">
      <c r="B185" s="212"/>
      <c r="C185" s="189" t="s">
        <v>103</v>
      </c>
      <c r="D185" s="189"/>
      <c r="E185" s="189"/>
      <c r="F185" s="210" t="s">
        <v>405</v>
      </c>
      <c r="G185" s="189"/>
      <c r="H185" s="189" t="s">
        <v>477</v>
      </c>
      <c r="I185" s="189" t="s">
        <v>401</v>
      </c>
      <c r="J185" s="189">
        <v>50</v>
      </c>
      <c r="K185" s="233"/>
    </row>
    <row r="186" spans="2:11" customFormat="1" ht="15" customHeight="1">
      <c r="B186" s="212"/>
      <c r="C186" s="189" t="s">
        <v>478</v>
      </c>
      <c r="D186" s="189"/>
      <c r="E186" s="189"/>
      <c r="F186" s="210" t="s">
        <v>405</v>
      </c>
      <c r="G186" s="189"/>
      <c r="H186" s="189" t="s">
        <v>479</v>
      </c>
      <c r="I186" s="189" t="s">
        <v>480</v>
      </c>
      <c r="J186" s="189"/>
      <c r="K186" s="233"/>
    </row>
    <row r="187" spans="2:11" customFormat="1" ht="15" customHeight="1">
      <c r="B187" s="212"/>
      <c r="C187" s="189" t="s">
        <v>481</v>
      </c>
      <c r="D187" s="189"/>
      <c r="E187" s="189"/>
      <c r="F187" s="210" t="s">
        <v>405</v>
      </c>
      <c r="G187" s="189"/>
      <c r="H187" s="189" t="s">
        <v>482</v>
      </c>
      <c r="I187" s="189" t="s">
        <v>480</v>
      </c>
      <c r="J187" s="189"/>
      <c r="K187" s="233"/>
    </row>
    <row r="188" spans="2:11" customFormat="1" ht="15" customHeight="1">
      <c r="B188" s="212"/>
      <c r="C188" s="189" t="s">
        <v>483</v>
      </c>
      <c r="D188" s="189"/>
      <c r="E188" s="189"/>
      <c r="F188" s="210" t="s">
        <v>405</v>
      </c>
      <c r="G188" s="189"/>
      <c r="H188" s="189" t="s">
        <v>484</v>
      </c>
      <c r="I188" s="189" t="s">
        <v>480</v>
      </c>
      <c r="J188" s="189"/>
      <c r="K188" s="233"/>
    </row>
    <row r="189" spans="2:11" customFormat="1" ht="15" customHeight="1">
      <c r="B189" s="212"/>
      <c r="C189" s="246" t="s">
        <v>485</v>
      </c>
      <c r="D189" s="189"/>
      <c r="E189" s="189"/>
      <c r="F189" s="210" t="s">
        <v>405</v>
      </c>
      <c r="G189" s="189"/>
      <c r="H189" s="189" t="s">
        <v>486</v>
      </c>
      <c r="I189" s="189" t="s">
        <v>487</v>
      </c>
      <c r="J189" s="247" t="s">
        <v>488</v>
      </c>
      <c r="K189" s="233"/>
    </row>
    <row r="190" spans="2:11" customFormat="1" ht="15" customHeight="1">
      <c r="B190" s="248"/>
      <c r="C190" s="249" t="s">
        <v>489</v>
      </c>
      <c r="D190" s="250"/>
      <c r="E190" s="250"/>
      <c r="F190" s="251" t="s">
        <v>405</v>
      </c>
      <c r="G190" s="250"/>
      <c r="H190" s="250" t="s">
        <v>490</v>
      </c>
      <c r="I190" s="250" t="s">
        <v>487</v>
      </c>
      <c r="J190" s="252" t="s">
        <v>488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399</v>
      </c>
      <c r="G191" s="189"/>
      <c r="H191" s="186" t="s">
        <v>491</v>
      </c>
      <c r="I191" s="189" t="s">
        <v>492</v>
      </c>
      <c r="J191" s="189"/>
      <c r="K191" s="233"/>
    </row>
    <row r="192" spans="2:11" customFormat="1" ht="15" customHeight="1">
      <c r="B192" s="212"/>
      <c r="C192" s="246" t="s">
        <v>493</v>
      </c>
      <c r="D192" s="189"/>
      <c r="E192" s="189"/>
      <c r="F192" s="210" t="s">
        <v>399</v>
      </c>
      <c r="G192" s="189"/>
      <c r="H192" s="189" t="s">
        <v>494</v>
      </c>
      <c r="I192" s="189" t="s">
        <v>434</v>
      </c>
      <c r="J192" s="189"/>
      <c r="K192" s="233"/>
    </row>
    <row r="193" spans="2:11" customFormat="1" ht="15" customHeight="1">
      <c r="B193" s="212"/>
      <c r="C193" s="246" t="s">
        <v>495</v>
      </c>
      <c r="D193" s="189"/>
      <c r="E193" s="189"/>
      <c r="F193" s="210" t="s">
        <v>399</v>
      </c>
      <c r="G193" s="189"/>
      <c r="H193" s="189" t="s">
        <v>496</v>
      </c>
      <c r="I193" s="189" t="s">
        <v>434</v>
      </c>
      <c r="J193" s="189"/>
      <c r="K193" s="233"/>
    </row>
    <row r="194" spans="2:11" customFormat="1" ht="15" customHeight="1">
      <c r="B194" s="212"/>
      <c r="C194" s="246" t="s">
        <v>497</v>
      </c>
      <c r="D194" s="189"/>
      <c r="E194" s="189"/>
      <c r="F194" s="210" t="s">
        <v>405</v>
      </c>
      <c r="G194" s="189"/>
      <c r="H194" s="189" t="s">
        <v>498</v>
      </c>
      <c r="I194" s="189" t="s">
        <v>434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2.2">
      <c r="B200" s="181"/>
      <c r="C200" s="305" t="s">
        <v>499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500</v>
      </c>
      <c r="D201" s="255"/>
      <c r="E201" s="255"/>
      <c r="F201" s="255" t="s">
        <v>501</v>
      </c>
      <c r="G201" s="256"/>
      <c r="H201" s="308" t="s">
        <v>502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492</v>
      </c>
      <c r="D203" s="189"/>
      <c r="E203" s="189"/>
      <c r="F203" s="210" t="s">
        <v>40</v>
      </c>
      <c r="G203" s="189"/>
      <c r="H203" s="309" t="s">
        <v>503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504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505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506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507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446</v>
      </c>
      <c r="D209" s="189"/>
      <c r="E209" s="189"/>
      <c r="F209" s="210" t="s">
        <v>76</v>
      </c>
      <c r="G209" s="189"/>
      <c r="H209" s="309" t="s">
        <v>508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341</v>
      </c>
      <c r="G210" s="189"/>
      <c r="H210" s="309" t="s">
        <v>342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339</v>
      </c>
      <c r="G211" s="189"/>
      <c r="H211" s="309" t="s">
        <v>509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343</v>
      </c>
      <c r="G212" s="246"/>
      <c r="H212" s="310" t="s">
        <v>344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345</v>
      </c>
      <c r="G213" s="246"/>
      <c r="H213" s="310" t="s">
        <v>510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470</v>
      </c>
      <c r="D215" s="189"/>
      <c r="E215" s="189"/>
      <c r="F215" s="210">
        <v>1</v>
      </c>
      <c r="G215" s="246"/>
      <c r="H215" s="310" t="s">
        <v>511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512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513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514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66E79D-9786-4ECB-8495-21953C662562}"/>
</file>

<file path=customXml/itemProps2.xml><?xml version="1.0" encoding="utf-8"?>
<ds:datastoreItem xmlns:ds="http://schemas.openxmlformats.org/officeDocument/2006/customXml" ds:itemID="{83D33DF8-5F14-4AB2-964D-6638BC2685E5}"/>
</file>

<file path=customXml/itemProps3.xml><?xml version="1.0" encoding="utf-8"?>
<ds:datastoreItem xmlns:ds="http://schemas.openxmlformats.org/officeDocument/2006/customXml" ds:itemID="{3A8BD014-610A-4E20-954A-2C7B8E3FE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1010-3a - Rekonstrukce st...</vt:lpstr>
      <vt:lpstr>Pokyny pro vyplnění</vt:lpstr>
      <vt:lpstr>'1010-3a - Rekonstrukce st...'!Názvy_tisku</vt:lpstr>
      <vt:lpstr>'Rekapitulace stavby'!Názvy_tisku</vt:lpstr>
      <vt:lpstr>'1010-3a - Rekonstrukce st...'!Oblast_tisku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2026-03-06T12:57:43Z</dcterms:created>
  <dcterms:modified xsi:type="dcterms:W3CDTF">2026-03-10T13:24:46Z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