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 - stavební práce/01_Zadávací dokumentace/final/"/>
    </mc:Choice>
  </mc:AlternateContent>
  <xr:revisionPtr revIDLastSave="0" documentId="8_{AF21F828-2E4E-4D47-84F3-80C52D245C65}" xr6:coauthVersionLast="47" xr6:coauthVersionMax="47" xr10:uidLastSave="{00000000-0000-0000-0000-000000000000}"/>
  <bookViews>
    <workbookView xWindow="33210" yWindow="2205" windowWidth="17685" windowHeight="18345" xr2:uid="{00000000-000D-0000-FFFF-FFFF00000000}"/>
  </bookViews>
  <sheets>
    <sheet name="Rekapitulace stavby" sheetId="1" r:id="rId1"/>
    <sheet name="1010-2a - Výměna otvorový..." sheetId="2" r:id="rId2"/>
    <sheet name="Pokyny pro vyplnění" sheetId="3" r:id="rId3"/>
  </sheets>
  <definedNames>
    <definedName name="_xlnm._FilterDatabase" localSheetId="1" hidden="1">'1010-2a - Výměna otvorový...'!$C$86:$K$185</definedName>
    <definedName name="_xlnm.Print_Titles" localSheetId="1">'1010-2a - Výměna otvorový...'!$86:$86</definedName>
    <definedName name="_xlnm.Print_Titles" localSheetId="0">'Rekapitulace stavby'!$52:$52</definedName>
    <definedName name="_xlnm.Print_Area" localSheetId="1">'1010-2a - Výměna otvorový...'!$C$4:$J$39,'1010-2a - Výměna otvorový...'!$C$45:$J$68,'1010-2a - Výměna otvorový...'!$C$74:$J$185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184" i="2"/>
  <c r="BH184" i="2"/>
  <c r="BG184" i="2"/>
  <c r="BF184" i="2"/>
  <c r="T184" i="2"/>
  <c r="T183" i="2"/>
  <c r="T182" i="2"/>
  <c r="R184" i="2"/>
  <c r="R183" i="2"/>
  <c r="R182" i="2" s="1"/>
  <c r="P184" i="2"/>
  <c r="P183" i="2"/>
  <c r="P182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T120" i="2"/>
  <c r="R121" i="2"/>
  <c r="R120" i="2"/>
  <c r="P121" i="2"/>
  <c r="P120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BI94" i="2"/>
  <c r="BH94" i="2"/>
  <c r="BG94" i="2"/>
  <c r="BF94" i="2"/>
  <c r="T94" i="2"/>
  <c r="T89" i="2" s="1"/>
  <c r="R94" i="2"/>
  <c r="R89" i="2" s="1"/>
  <c r="P94" i="2"/>
  <c r="P89" i="2" s="1"/>
  <c r="BI90" i="2"/>
  <c r="BH90" i="2"/>
  <c r="BG90" i="2"/>
  <c r="BF90" i="2"/>
  <c r="T90" i="2"/>
  <c r="R90" i="2"/>
  <c r="P90" i="2"/>
  <c r="J84" i="2"/>
  <c r="F83" i="2"/>
  <c r="F81" i="2"/>
  <c r="E79" i="2"/>
  <c r="J55" i="2"/>
  <c r="F54" i="2"/>
  <c r="F52" i="2"/>
  <c r="E50" i="2"/>
  <c r="J21" i="2"/>
  <c r="E21" i="2"/>
  <c r="J83" i="2"/>
  <c r="J20" i="2"/>
  <c r="J18" i="2"/>
  <c r="E18" i="2"/>
  <c r="F55" i="2"/>
  <c r="J17" i="2"/>
  <c r="J12" i="2"/>
  <c r="J81" i="2"/>
  <c r="E7" i="2"/>
  <c r="E77" i="2" s="1"/>
  <c r="L50" i="1"/>
  <c r="AM50" i="1"/>
  <c r="AM49" i="1"/>
  <c r="L49" i="1"/>
  <c r="AM47" i="1"/>
  <c r="L47" i="1"/>
  <c r="L45" i="1"/>
  <c r="L44" i="1"/>
  <c r="J180" i="2"/>
  <c r="BK159" i="2"/>
  <c r="J143" i="2"/>
  <c r="J124" i="2"/>
  <c r="J100" i="2"/>
  <c r="BK184" i="2"/>
  <c r="BK166" i="2"/>
  <c r="BK138" i="2"/>
  <c r="BK129" i="2"/>
  <c r="J104" i="2"/>
  <c r="J116" i="2"/>
  <c r="J172" i="2"/>
  <c r="J156" i="2"/>
  <c r="BK126" i="2"/>
  <c r="J108" i="2"/>
  <c r="J159" i="2"/>
  <c r="BK180" i="2"/>
  <c r="J169" i="2"/>
  <c r="J152" i="2"/>
  <c r="BK134" i="2"/>
  <c r="J126" i="2"/>
  <c r="BK112" i="2"/>
  <c r="J97" i="2"/>
  <c r="AS54" i="1"/>
  <c r="BK90" i="2"/>
  <c r="J184" i="2"/>
  <c r="J166" i="2"/>
  <c r="BK152" i="2"/>
  <c r="J138" i="2"/>
  <c r="BK124" i="2"/>
  <c r="J112" i="2"/>
  <c r="BK100" i="2"/>
  <c r="BK176" i="2"/>
  <c r="BK162" i="2"/>
  <c r="J147" i="2"/>
  <c r="J134" i="2"/>
  <c r="J131" i="2"/>
  <c r="BK116" i="2"/>
  <c r="J94" i="2"/>
  <c r="BK104" i="2"/>
  <c r="J176" i="2"/>
  <c r="BK169" i="2"/>
  <c r="BK147" i="2"/>
  <c r="J129" i="2"/>
  <c r="BK121" i="2"/>
  <c r="J162" i="2"/>
  <c r="BK97" i="2"/>
  <c r="BK172" i="2"/>
  <c r="BK156" i="2"/>
  <c r="BK143" i="2"/>
  <c r="BK131" i="2"/>
  <c r="J121" i="2"/>
  <c r="BK108" i="2"/>
  <c r="J90" i="2"/>
  <c r="BK94" i="2"/>
  <c r="BK123" i="2" l="1"/>
  <c r="J123" i="2"/>
  <c r="J63" i="2"/>
  <c r="R123" i="2"/>
  <c r="R88" i="2"/>
  <c r="R137" i="2"/>
  <c r="R136" i="2"/>
  <c r="P137" i="2"/>
  <c r="P136" i="2"/>
  <c r="P123" i="2"/>
  <c r="P88" i="2"/>
  <c r="P87" i="2"/>
  <c r="AU55" i="1"/>
  <c r="AU54" i="1" s="1"/>
  <c r="T123" i="2"/>
  <c r="T88" i="2" s="1"/>
  <c r="BK137" i="2"/>
  <c r="J137" i="2"/>
  <c r="J65" i="2"/>
  <c r="T137" i="2"/>
  <c r="T136" i="2"/>
  <c r="E48" i="2"/>
  <c r="BE94" i="2"/>
  <c r="BE97" i="2"/>
  <c r="BE100" i="2"/>
  <c r="BE104" i="2"/>
  <c r="BE112" i="2"/>
  <c r="BE159" i="2"/>
  <c r="J54" i="2"/>
  <c r="BE108" i="2"/>
  <c r="BE116" i="2"/>
  <c r="BE126" i="2"/>
  <c r="BE129" i="2"/>
  <c r="BE131" i="2"/>
  <c r="BE134" i="2"/>
  <c r="BE152" i="2"/>
  <c r="BE162" i="2"/>
  <c r="BE172" i="2"/>
  <c r="BE176" i="2"/>
  <c r="BE180" i="2"/>
  <c r="BE184" i="2"/>
  <c r="F84" i="2"/>
  <c r="BE147" i="2"/>
  <c r="J52" i="2"/>
  <c r="BE90" i="2"/>
  <c r="BE121" i="2"/>
  <c r="BE124" i="2"/>
  <c r="BE138" i="2"/>
  <c r="BE143" i="2"/>
  <c r="BE156" i="2"/>
  <c r="BE166" i="2"/>
  <c r="BE169" i="2"/>
  <c r="BK120" i="2"/>
  <c r="BK89" i="2" s="1"/>
  <c r="J89" i="2" s="1"/>
  <c r="J61" i="2" s="1"/>
  <c r="J120" i="2"/>
  <c r="J62" i="2" s="1"/>
  <c r="BK183" i="2"/>
  <c r="J183" i="2"/>
  <c r="J67" i="2"/>
  <c r="F34" i="2"/>
  <c r="BA55" i="1"/>
  <c r="BA54" i="1"/>
  <c r="W30" i="1"/>
  <c r="F37" i="2"/>
  <c r="BD55" i="1"/>
  <c r="BD54" i="1"/>
  <c r="W33" i="1"/>
  <c r="F35" i="2"/>
  <c r="BB55" i="1"/>
  <c r="BB54" i="1" s="1"/>
  <c r="AX54" i="1" s="1"/>
  <c r="F36" i="2"/>
  <c r="BC55" i="1"/>
  <c r="BC54" i="1"/>
  <c r="W32" i="1"/>
  <c r="J34" i="2"/>
  <c r="AW55" i="1"/>
  <c r="R87" i="2" l="1"/>
  <c r="T87" i="2"/>
  <c r="BK88" i="2"/>
  <c r="BK136" i="2"/>
  <c r="J136" i="2"/>
  <c r="J64" i="2"/>
  <c r="BK182" i="2"/>
  <c r="J182" i="2"/>
  <c r="J66" i="2"/>
  <c r="AW54" i="1"/>
  <c r="AK30" i="1"/>
  <c r="W31" i="1"/>
  <c r="F33" i="2"/>
  <c r="AZ55" i="1"/>
  <c r="AZ54" i="1" s="1"/>
  <c r="AV54" i="1" s="1"/>
  <c r="AK29" i="1" s="1"/>
  <c r="AY54" i="1"/>
  <c r="J33" i="2"/>
  <c r="AV55" i="1"/>
  <c r="AT55" i="1"/>
  <c r="BK87" i="2" l="1"/>
  <c r="J87" i="2"/>
  <c r="J88" i="2"/>
  <c r="J60" i="2"/>
  <c r="J30" i="2"/>
  <c r="AG55" i="1"/>
  <c r="AG54" i="1"/>
  <c r="AK26" i="1"/>
  <c r="AK35" i="1"/>
  <c r="W29" i="1"/>
  <c r="AT54" i="1"/>
  <c r="AN55" i="1" l="1"/>
  <c r="J39" i="2"/>
  <c r="J59" i="2"/>
  <c r="AN54" i="1"/>
</calcChain>
</file>

<file path=xl/sharedStrings.xml><?xml version="1.0" encoding="utf-8"?>
<sst xmlns="http://schemas.openxmlformats.org/spreadsheetml/2006/main" count="1646" uniqueCount="472">
  <si>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</si>
  <si>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</si>
  <si>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</si>
  <si>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</si>
  <si>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</si>
  <si>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</si>
  <si>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</si>
  <si>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</si>
  <si>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</si>
  <si>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</si>
  <si>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</si>
  <si>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</si>
  <si>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</si>
  <si>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</si>
  <si>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</si>
  <si>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</si>
  <si>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</si>
  <si>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</si>
  <si>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</si>
  <si>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</si>
  <si>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</si>
  <si>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</si>
  <si>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</si>
  <si>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</si>
  <si>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</si>
  <si>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</si>
  <si>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</si>
  <si>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</si>
  <si>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</si>
  <si>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</si>
  <si>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</si>
  <si>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</si>
  <si>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</si>
  <si>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</si>
  <si>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</si>
  <si>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</si>
  <si>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</si>
  <si>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</si>
  <si>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</si>
  <si>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</si>
  <si>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</si>
  <si>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</si>
  <si>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</si>
  <si>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</si>
  <si>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</si>
  <si>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</si>
  <si>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</si>
  <si>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</si>
  <si>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</si>
  <si>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</si>
  <si>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</si>
  <si>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</si>
  <si>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</si>
  <si>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</si>
  <si>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</si>
  <si>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</si>
  <si>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</si>
  <si>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</si>
  <si>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</si>
  <si>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</si>
  <si>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</si>
  <si>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</si>
  <si>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</si>
  <si>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</si>
  <si>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</si>
  <si>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</si>
  <si>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</si>
  <si>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</si>
  <si>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</si>
  <si>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</si>
  <si>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</si>
  <si>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</si>
  <si>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</si>
  <si>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</si>
  <si>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1010-2a</t>
  </si>
  <si>
    <t>Výměna otvorových výplní-objekt SO 101</t>
  </si>
  <si>
    <t>STA</t>
  </si>
  <si>
    <t>1</t>
  </si>
  <si>
    <t>{84b6f26c-60e5-4e9c-8f78-998bb42286e1}</t>
  </si>
  <si>
    <t>2</t>
  </si>
  <si>
    <t>KRYCÍ LIST SOUPISU PRACÍ</t>
  </si>
  <si>
    <t>Objekt:</t>
  </si>
  <si>
    <t>1010-2a - Výměna otvorových výplní-objekt SO 101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</si>
  <si>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</si>
  <si>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</si>
  <si>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</si>
  <si>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</si>
  <si>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</si>
  <si>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</si>
  <si>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  95 - Dokončovací konstrukce a práce pozemních staveb</t>
  </si>
  <si>
    <t xml:space="preserve">    997 - Doprava suti a vybouraných hmot</t>
  </si>
  <si>
    <t>PSV - Práce a dodávky PSV</t>
  </si>
  <si>
    <t xml:space="preserve">    766 - Konstrukce truhlářské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</si>
  <si>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</si>
  <si>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</si>
  <si>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</si>
  <si>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</si>
  <si>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</si>
  <si>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</si>
  <si>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</si>
  <si>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</si>
  <si>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</si>
  <si>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</si>
  <si>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</si>
  <si>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</si>
  <si>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</si>
  <si>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</si>
  <si>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</si>
  <si>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</si>
  <si>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</si>
  <si>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</si>
  <si>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</si>
  <si>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</si>
  <si>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110</t>
  </si>
  <si>
    <t>K</t>
  </si>
  <si>
    <t>764002851</t>
  </si>
  <si>
    <t>Demontáž klempířských konstrukcí oplechování parapetů do suti</t>
  </si>
  <si>
    <t>m</t>
  </si>
  <si>
    <t>16</t>
  </si>
  <si>
    <t>-1618324601</t>
  </si>
  <si>
    <t>Online PSC</t>
  </si>
  <si>
    <t>https://podminky.urs.cz/item/CS_URS_2025_02/764002851</t>
  </si>
  <si>
    <t>VV</t>
  </si>
  <si>
    <t>4,65+4,65+4,65+4,65+4,65+4,65+4,65+1,150+0,8+0,8+0,95</t>
  </si>
  <si>
    <t>Součet</t>
  </si>
  <si>
    <t>4</t>
  </si>
  <si>
    <t>111</t>
  </si>
  <si>
    <t>767661811RV62</t>
  </si>
  <si>
    <t>Demontáž mříží pevných nebo otevíravých</t>
  </si>
  <si>
    <t>Soubor</t>
  </si>
  <si>
    <t>-1371543372</t>
  </si>
  <si>
    <t>1*1</t>
  </si>
  <si>
    <t>50</t>
  </si>
  <si>
    <t>76766181RV63</t>
  </si>
  <si>
    <t>Demontáž mříží ocelových vnitřních,zpětná montáž</t>
  </si>
  <si>
    <t>1978222394</t>
  </si>
  <si>
    <t>62</t>
  </si>
  <si>
    <t>968072455</t>
  </si>
  <si>
    <t>Vybourání kovových rámů oken s křídly, dveřních zárubní, vrat, stěn, ostění nebo obkladů dveřních zárubní, plochy do 2 m2</t>
  </si>
  <si>
    <t>m2</t>
  </si>
  <si>
    <t>1814890222</t>
  </si>
  <si>
    <t>https://podminky.urs.cz/item/CS_URS_2025_02/968072455</t>
  </si>
  <si>
    <t>0,8*2,55</t>
  </si>
  <si>
    <t>63</t>
  </si>
  <si>
    <t>968072559</t>
  </si>
  <si>
    <t>Vybourání kovových rámů oken s křídly, dveřních zárubní, vrat, stěn, ostění nebo obkladů vrat, mimo posuvných a skládacích, plochy přes 5 m2</t>
  </si>
  <si>
    <t>-1749162520</t>
  </si>
  <si>
    <t>https://podminky.urs.cz/item/CS_URS_2025_02/968072559</t>
  </si>
  <si>
    <t>4,9*2,97+2,34*3</t>
  </si>
  <si>
    <t>64</t>
  </si>
  <si>
    <t>968082016</t>
  </si>
  <si>
    <t>Vybourání plastových rámů oken s křídly, dveřních zárubní, vrat rámu oken s křídly, plochy přes 1 do 2 m2</t>
  </si>
  <si>
    <t>1829031315</t>
  </si>
  <si>
    <t>https://podminky.urs.cz/item/CS_URS_2025_02/968082016</t>
  </si>
  <si>
    <t>0,8*1,16*2+0,95*1,16</t>
  </si>
  <si>
    <t>65</t>
  </si>
  <si>
    <t>968082017</t>
  </si>
  <si>
    <t>Vybourání plastových rámů oken s křídly, dveřních zárubní, vrat rámu oken s křídly, plochy přes 2 do 4 m2</t>
  </si>
  <si>
    <t>191060408</t>
  </si>
  <si>
    <t>https://podminky.urs.cz/item/CS_URS_2025_02/968082017</t>
  </si>
  <si>
    <t>1,15*1,94</t>
  </si>
  <si>
    <t>66</t>
  </si>
  <si>
    <t>968082018</t>
  </si>
  <si>
    <t>Vybourání plastových rámů oken s křídly, dveřních zárubní, vrat rámu oken s křídly, plochy přes 4 m2</t>
  </si>
  <si>
    <t>-376579926</t>
  </si>
  <si>
    <t>https://podminky.urs.cz/item/CS_URS_2025_02/968082018</t>
  </si>
  <si>
    <t>7*9,02</t>
  </si>
  <si>
    <t>95</t>
  </si>
  <si>
    <t>Dokončovací konstrukce a práce pozemních staveb</t>
  </si>
  <si>
    <t>68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</si>
  <si>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</si>
  <si>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</si>
  <si>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3</t>
  </si>
  <si>
    <t>1869458947</t>
  </si>
  <si>
    <t>https://podminky.urs.cz/item/CS_URS_2025_02/952901221</t>
  </si>
  <si>
    <t>997</t>
  </si>
  <si>
    <t>Doprava suti a vybouraných hmot</t>
  </si>
  <si>
    <t>112</t>
  </si>
  <si>
    <t>997013112</t>
  </si>
  <si>
    <t>Vnitrostaveništní doprava suti a vybouraných hmot vodorovně do 50 m s naložením základní pro budovy a haly výšky přes 6 do 9 m</t>
  </si>
  <si>
    <t>t</t>
  </si>
  <si>
    <t>-1088618242</t>
  </si>
  <si>
    <t>https://podminky.urs.cz/item/CS_URS_2026_01/997013112</t>
  </si>
  <si>
    <t>114</t>
  </si>
  <si>
    <t>997013219</t>
  </si>
  <si>
    <t>Příplatek k vnitrostaveništní dopravě suti a vybouraných hmot za zvětšenou dopravu suti ZKD 10 m</t>
  </si>
  <si>
    <t>535380192</t>
  </si>
  <si>
    <t>https://podminky.urs.cz/item/CS_URS_2024_01/997013219</t>
  </si>
  <si>
    <t>4,663*10 'Přepočtené koeficientem množství</t>
  </si>
  <si>
    <t>71</t>
  </si>
  <si>
    <t>997013501</t>
  </si>
  <si>
    <t>Odvoz suti a vybouraných hmot na skládku nebo meziskládku se složením, na vzdálenost do 1 km</t>
  </si>
  <si>
    <t>-1804449164</t>
  </si>
  <si>
    <t>https://podminky.urs.cz/item/CS_URS_2024_01/997013501</t>
  </si>
  <si>
    <t>72</t>
  </si>
  <si>
    <t>997013509</t>
  </si>
  <si>
    <t>Příplatek k odvozu suti a vybouraných hmot na skládku ZKD 1 km přes 1 km</t>
  </si>
  <si>
    <t>341358841</t>
  </si>
  <si>
    <t>https://podminky.urs.cz/item/CS_URS_2024_01/997013509</t>
  </si>
  <si>
    <t>4,663*20 'Přepočtené koeficientem množství</t>
  </si>
  <si>
    <t>113</t>
  </si>
  <si>
    <t>997013871</t>
  </si>
  <si>
    <t>Poplatek za uložení stavebního odpadu na recyklační skládce (skládkovné) směsného stavebního a demoličního zatříděného do Katalogu odpadů pod kódem 17 09 04</t>
  </si>
  <si>
    <t>909094152</t>
  </si>
  <si>
    <t>https://podminky.urs.cz/item/CS_URS_2024_01/997013871</t>
  </si>
  <si>
    <t>PSV</t>
  </si>
  <si>
    <t>Práce a dodávky PSV</t>
  </si>
  <si>
    <t>766</t>
  </si>
  <si>
    <t>Konstrukce truhlářské</t>
  </si>
  <si>
    <t>86</t>
  </si>
  <si>
    <t>766622132</t>
  </si>
  <si>
    <t>Montáž oken plastových včetně montáže rámu plochy přes 1 m2 otevíravých do zdiva, výšky přes 1,5 do 2,5 m</t>
  </si>
  <si>
    <t>1887184117</t>
  </si>
  <si>
    <t>https://podminky.urs.cz/item/CS_URS_2024_01/766622132</t>
  </si>
  <si>
    <t>Výplně O/1, O/2, O/3</t>
  </si>
  <si>
    <t>7*4,65*1,94+1,15*1,94+0,95*1,16</t>
  </si>
  <si>
    <t>87</t>
  </si>
  <si>
    <t>M</t>
  </si>
  <si>
    <t>61140054</t>
  </si>
  <si>
    <t>okno plastové otevíravé/sklopné trojsklo přes plochu 1m2 v 1,5-2,5m</t>
  </si>
  <si>
    <t>32</t>
  </si>
  <si>
    <t>1468426965</t>
  </si>
  <si>
    <t>88</t>
  </si>
  <si>
    <t>766622216</t>
  </si>
  <si>
    <t>Montáž oken plastových plochy do 1 m2 včetně montáže rámu otevíravých do zdiva</t>
  </si>
  <si>
    <t>kus</t>
  </si>
  <si>
    <t>-980615235</t>
  </si>
  <si>
    <t>https://podminky.urs.cz/item/CS_URS_2024_01/766622216</t>
  </si>
  <si>
    <t>Výplň O/4</t>
  </si>
  <si>
    <t>0,8*1,16</t>
  </si>
  <si>
    <t>89</t>
  </si>
  <si>
    <t>61140050</t>
  </si>
  <si>
    <t>okno plastové otevíravé/sklopné trojsklo do plochy 1m2</t>
  </si>
  <si>
    <t>355234213</t>
  </si>
  <si>
    <t>90</t>
  </si>
  <si>
    <t>766629315RV201</t>
  </si>
  <si>
    <t>Výplň připojovací spáry výplní otvorů d+m</t>
  </si>
  <si>
    <t>471043406</t>
  </si>
  <si>
    <t>(4,65+1,94)*7+2*(1,15+1,94)+2*(0,8+1,16)+2*(0,8+1,16)+2*(0,95+1,16)</t>
  </si>
  <si>
    <t>91</t>
  </si>
  <si>
    <t>60794102R08</t>
  </si>
  <si>
    <t>parapet plastový š=300mm</t>
  </si>
  <si>
    <t>-2048018957</t>
  </si>
  <si>
    <t>4,65*7+1,15+0,8+0,8+0,95</t>
  </si>
  <si>
    <t>92</t>
  </si>
  <si>
    <t>766694116</t>
  </si>
  <si>
    <t>Montáž ostatních truhlářských konstrukcí parapetních desek dřevěných nebo plastových šířky do 300 mm</t>
  </si>
  <si>
    <t>-702424422</t>
  </si>
  <si>
    <t>https://podminky.urs.cz/item/CS_URS_2024_01/766694116</t>
  </si>
  <si>
    <t>93</t>
  </si>
  <si>
    <t>766698112R13-1</t>
  </si>
  <si>
    <t>Montáž ostatních truhlářských konstrukcí otvíravých garážových vrat do ocelové nebo dřevěné zárubně, velikosti přes 6,00 m2</t>
  </si>
  <si>
    <t>594557463</t>
  </si>
  <si>
    <t>94</t>
  </si>
  <si>
    <t>55345868R12-01</t>
  </si>
  <si>
    <t>vrata garážová sekční z ocelových lamel, zateplená PUR tl 42mm 3,0x2,25m</t>
  </si>
  <si>
    <t>-965187275</t>
  </si>
  <si>
    <t>VýplňV/6</t>
  </si>
  <si>
    <t>55345868R15</t>
  </si>
  <si>
    <t>Vrata plastová otevíravá (u=max1,2 W/M2k)2,34x3m dodávka+montáž</t>
  </si>
  <si>
    <t>ks</t>
  </si>
  <si>
    <t>499931168</t>
  </si>
  <si>
    <t>Výplň V/7</t>
  </si>
  <si>
    <t>96</t>
  </si>
  <si>
    <t>766-R09</t>
  </si>
  <si>
    <t>D+M dveří plastových(u=do 1,2Wm2K)vč dodávky a montáže ocel. zárubně 900/2000mm</t>
  </si>
  <si>
    <t>549434979</t>
  </si>
  <si>
    <t>Výplň D/5</t>
  </si>
  <si>
    <t>97</t>
  </si>
  <si>
    <t>998766101</t>
  </si>
  <si>
    <t>Přesun hmot pro konstrukce truhlářské stanovený z hmotnosti přesunovaného materiálu vodorovná dopravní vzdálenost do 50 m základní v objektech výšky do 6 m</t>
  </si>
  <si>
    <t>977759008</t>
  </si>
  <si>
    <t>https://podminky.urs.cz/item/CS_URS_2025_02/998766101</t>
  </si>
  <si>
    <t>VRN</t>
  </si>
  <si>
    <t>Vedlejší rozpočtové náklady</t>
  </si>
  <si>
    <t>5</t>
  </si>
  <si>
    <t>VRN3</t>
  </si>
  <si>
    <t>Zařízení staveniště</t>
  </si>
  <si>
    <t>109</t>
  </si>
  <si>
    <t>032002000RV15</t>
  </si>
  <si>
    <t>Vedlejší rozpočtové náklady-zařízení staveniště, provozní vlivy</t>
  </si>
  <si>
    <t>Soub</t>
  </si>
  <si>
    <t>1024</t>
  </si>
  <si>
    <t>1383380725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</si>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</sst>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23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97013112" TargetMode="External"/><Relationship Id="rId13" Type="http://schemas.openxmlformats.org/officeDocument/2006/relationships/hyperlink" Target="https://podminky.urs.cz/item/CS_URS_2024_01/766622132" TargetMode="External"/><Relationship Id="rId3" Type="http://schemas.openxmlformats.org/officeDocument/2006/relationships/hyperlink" Target="https://podminky.urs.cz/item/CS_URS_2025_02/968072559" TargetMode="External"/><Relationship Id="rId7" Type="http://schemas.openxmlformats.org/officeDocument/2006/relationships/hyperlink" Target="https://podminky.urs.cz/item/CS_URS_2025_02/952901221" TargetMode="External"/><Relationship Id="rId12" Type="http://schemas.openxmlformats.org/officeDocument/2006/relationships/hyperlink" Target="https://podminky.urs.cz/item/CS_URS_2024_01/997013871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968072455" TargetMode="External"/><Relationship Id="rId16" Type="http://schemas.openxmlformats.org/officeDocument/2006/relationships/hyperlink" Target="https://podminky.urs.cz/item/CS_URS_2025_02/998766101" TargetMode="External"/><Relationship Id="rId1" Type="http://schemas.openxmlformats.org/officeDocument/2006/relationships/hyperlink" Target="https://podminky.urs.cz/item/CS_URS_2025_02/764002851" TargetMode="External"/><Relationship Id="rId6" Type="http://schemas.openxmlformats.org/officeDocument/2006/relationships/hyperlink" Target="https://podminky.urs.cz/item/CS_URS_2025_02/968082018" TargetMode="External"/><Relationship Id="rId11" Type="http://schemas.openxmlformats.org/officeDocument/2006/relationships/hyperlink" Target="https://podminky.urs.cz/item/CS_URS_2024_01/997013509" TargetMode="External"/><Relationship Id="rId5" Type="http://schemas.openxmlformats.org/officeDocument/2006/relationships/hyperlink" Target="https://podminky.urs.cz/item/CS_URS_2025_02/968082017" TargetMode="External"/><Relationship Id="rId15" Type="http://schemas.openxmlformats.org/officeDocument/2006/relationships/hyperlink" Target="https://podminky.urs.cz/item/CS_URS_2024_01/766694116" TargetMode="External"/><Relationship Id="rId10" Type="http://schemas.openxmlformats.org/officeDocument/2006/relationships/hyperlink" Target="https://podminky.urs.cz/item/CS_URS_2024_01/997013501" TargetMode="External"/><Relationship Id="rId4" Type="http://schemas.openxmlformats.org/officeDocument/2006/relationships/hyperlink" Target="https://podminky.urs.cz/item/CS_URS_2025_02/968082016" TargetMode="External"/><Relationship Id="rId9" Type="http://schemas.openxmlformats.org/officeDocument/2006/relationships/hyperlink" Target="https://podminky.urs.cz/item/CS_URS_2024_01/997013219" TargetMode="External"/><Relationship Id="rId14" Type="http://schemas.openxmlformats.org/officeDocument/2006/relationships/hyperlink" Target="https://podminky.urs.cz/item/CS_URS_2024_01/76662221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62" t="s">
        <v>15</v>
      </c>
      <c r="BS5" s="17" t="s">
        <v>6</v>
      </c>
    </row>
    <row r="6" spans="1:74" ht="36.9" customHeight="1">
      <c r="B6" s="20"/>
      <c r="D6" s="26" t="s">
        <v>16</v>
      </c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6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3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3"/>
      <c r="BS8" s="17" t="s">
        <v>6</v>
      </c>
    </row>
    <row r="9" spans="1:74" ht="14.4" customHeight="1">
      <c r="B9" s="20"/>
      <c r="AR9" s="20"/>
      <c r="BE9" s="263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3"/>
      <c r="BS10" s="17" t="s">
        <v>6</v>
      </c>
    </row>
    <row r="11" spans="1:74" ht="18.45" customHeight="1">
      <c r="B11" s="20"/>
      <c r="E11" s="25" t="s">
        <v>22</v>
      </c>
      <c r="AK11" s="27" t="s">
        <v>27</v>
      </c>
      <c r="AN11" s="25" t="s">
        <v>19</v>
      </c>
      <c r="AR11" s="20"/>
      <c r="BE11" s="263"/>
      <c r="BS11" s="17" t="s">
        <v>6</v>
      </c>
    </row>
    <row r="12" spans="1:74" ht="6.9" customHeight="1">
      <c r="B12" s="20"/>
      <c r="AR12" s="20"/>
      <c r="BE12" s="263"/>
      <c r="BS12" s="17" t="s">
        <v>6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E13" s="263"/>
      <c r="BS13" s="17" t="s">
        <v>6</v>
      </c>
    </row>
    <row r="14" spans="1:74" ht="13.2">
      <c r="B14" s="20"/>
      <c r="E14" s="268" t="s">
        <v>29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7" t="s">
        <v>27</v>
      </c>
      <c r="AN14" s="29" t="s">
        <v>29</v>
      </c>
      <c r="AR14" s="20"/>
      <c r="BE14" s="263"/>
      <c r="BS14" s="17" t="s">
        <v>6</v>
      </c>
    </row>
    <row r="15" spans="1:74" ht="6.9" customHeight="1">
      <c r="B15" s="20"/>
      <c r="AR15" s="20"/>
      <c r="BE15" s="263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19</v>
      </c>
      <c r="AR16" s="20"/>
      <c r="BE16" s="263"/>
      <c r="BS16" s="17" t="s">
        <v>4</v>
      </c>
    </row>
    <row r="17" spans="2:71" ht="18.45" customHeight="1">
      <c r="B17" s="20"/>
      <c r="E17" s="25" t="s">
        <v>22</v>
      </c>
      <c r="AK17" s="27" t="s">
        <v>27</v>
      </c>
      <c r="AN17" s="25" t="s">
        <v>19</v>
      </c>
      <c r="AR17" s="20"/>
      <c r="BE17" s="263"/>
      <c r="BS17" s="17" t="s">
        <v>31</v>
      </c>
    </row>
    <row r="18" spans="2:71" ht="6.9" customHeight="1">
      <c r="B18" s="20"/>
      <c r="AR18" s="20"/>
      <c r="BE18" s="263"/>
      <c r="BS18" s="17" t="s">
        <v>6</v>
      </c>
    </row>
    <row r="19" spans="2:71" ht="12" customHeight="1">
      <c r="B19" s="20"/>
      <c r="D19" s="27" t="s">
        <v>32</v>
      </c>
      <c r="AK19" s="27" t="s">
        <v>26</v>
      </c>
      <c r="AN19" s="25" t="s">
        <v>19</v>
      </c>
      <c r="AR19" s="20"/>
      <c r="BE19" s="263"/>
      <c r="BS19" s="17" t="s">
        <v>6</v>
      </c>
    </row>
    <row r="20" spans="2:71" ht="18.45" customHeight="1">
      <c r="B20" s="20"/>
      <c r="E20" s="25" t="s">
        <v>22</v>
      </c>
      <c r="AK20" s="27" t="s">
        <v>27</v>
      </c>
      <c r="AN20" s="25" t="s">
        <v>19</v>
      </c>
      <c r="AR20" s="20"/>
      <c r="BE20" s="263"/>
      <c r="BS20" s="17" t="s">
        <v>4</v>
      </c>
    </row>
    <row r="21" spans="2:71" ht="6.9" customHeight="1">
      <c r="B21" s="20"/>
      <c r="AR21" s="20"/>
      <c r="BE21" s="263"/>
    </row>
    <row r="22" spans="2:71" ht="12" customHeight="1">
      <c r="B22" s="20"/>
      <c r="D22" s="27" t="s">
        <v>33</v>
      </c>
      <c r="AR22" s="20"/>
      <c r="BE22" s="263"/>
    </row>
    <row r="23" spans="2:71" ht="47.25" customHeight="1">
      <c r="B23" s="20"/>
      <c r="E23" s="270" t="s">
        <v>34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0"/>
      <c r="BE23" s="263"/>
    </row>
    <row r="24" spans="2:71" ht="6.9" customHeight="1">
      <c r="B24" s="20"/>
      <c r="AR24" s="20"/>
      <c r="BE24" s="26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3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1">
        <f>ROUND(AG54,2)</f>
        <v>0</v>
      </c>
      <c r="AL26" s="272"/>
      <c r="AM26" s="272"/>
      <c r="AN26" s="272"/>
      <c r="AO26" s="272"/>
      <c r="AR26" s="32"/>
      <c r="BE26" s="263"/>
    </row>
    <row r="27" spans="2:71" s="1" customFormat="1" ht="6.9" customHeight="1">
      <c r="B27" s="32"/>
      <c r="AR27" s="32"/>
      <c r="BE27" s="263"/>
    </row>
    <row r="28" spans="2:71" s="1" customFormat="1" ht="13.2">
      <c r="B28" s="32"/>
      <c r="L28" s="273" t="s">
        <v>36</v>
      </c>
      <c r="M28" s="273"/>
      <c r="N28" s="273"/>
      <c r="O28" s="273"/>
      <c r="P28" s="273"/>
      <c r="W28" s="273" t="s">
        <v>37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38</v>
      </c>
      <c r="AL28" s="273"/>
      <c r="AM28" s="273"/>
      <c r="AN28" s="273"/>
      <c r="AO28" s="273"/>
      <c r="AR28" s="32"/>
      <c r="BE28" s="263"/>
    </row>
    <row r="29" spans="2:71" s="2" customFormat="1" ht="14.4" customHeight="1">
      <c r="B29" s="36"/>
      <c r="D29" s="27" t="s">
        <v>39</v>
      </c>
      <c r="F29" s="27" t="s">
        <v>40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6"/>
      <c r="BE29" s="264"/>
    </row>
    <row r="30" spans="2:71" s="2" customFormat="1" ht="14.4" customHeight="1">
      <c r="B30" s="36"/>
      <c r="F30" s="27" t="s">
        <v>41</v>
      </c>
      <c r="L30" s="276">
        <v>0.12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6"/>
      <c r="BE30" s="264"/>
    </row>
    <row r="31" spans="2:71" s="2" customFormat="1" ht="14.4" hidden="1" customHeight="1">
      <c r="B31" s="36"/>
      <c r="F31" s="27" t="s">
        <v>42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6"/>
      <c r="BE31" s="264"/>
    </row>
    <row r="32" spans="2:71" s="2" customFormat="1" ht="14.4" hidden="1" customHeight="1">
      <c r="B32" s="36"/>
      <c r="F32" s="27" t="s">
        <v>43</v>
      </c>
      <c r="L32" s="276">
        <v>0.12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6"/>
      <c r="BE32" s="264"/>
    </row>
    <row r="33" spans="2:44" s="2" customFormat="1" ht="14.4" hidden="1" customHeight="1">
      <c r="B33" s="36"/>
      <c r="F33" s="27" t="s">
        <v>44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77" t="s">
        <v>47</v>
      </c>
      <c r="Y35" s="278"/>
      <c r="Z35" s="278"/>
      <c r="AA35" s="278"/>
      <c r="AB35" s="278"/>
      <c r="AC35" s="39"/>
      <c r="AD35" s="39"/>
      <c r="AE35" s="39"/>
      <c r="AF35" s="39"/>
      <c r="AG35" s="39"/>
      <c r="AH35" s="39"/>
      <c r="AI35" s="39"/>
      <c r="AJ35" s="39"/>
      <c r="AK35" s="279">
        <f>SUM(AK26:AK33)</f>
        <v>0</v>
      </c>
      <c r="AL35" s="278"/>
      <c r="AM35" s="278"/>
      <c r="AN35" s="278"/>
      <c r="AO35" s="280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48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302</v>
      </c>
      <c r="AR44" s="45"/>
    </row>
    <row r="45" spans="2:44" s="4" customFormat="1" ht="36.9" customHeight="1">
      <c r="B45" s="46"/>
      <c r="C45" s="47" t="s">
        <v>16</v>
      </c>
      <c r="L45" s="281" t="str">
        <f>K6</f>
        <v>ABC-ŠROUB – ÚSPORNÁ OPATŘENÍ ČEBÍN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83" t="str">
        <f>IF(AN8= "","",AN8)</f>
        <v>8.12.2025</v>
      </c>
      <c r="AN47" s="283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 xml:space="preserve"> </v>
      </c>
      <c r="AI49" s="27" t="s">
        <v>30</v>
      </c>
      <c r="AM49" s="284" t="str">
        <f>IF(E17="","",E17)</f>
        <v xml:space="preserve"> </v>
      </c>
      <c r="AN49" s="285"/>
      <c r="AO49" s="285"/>
      <c r="AP49" s="285"/>
      <c r="AR49" s="32"/>
      <c r="AS49" s="286" t="s">
        <v>49</v>
      </c>
      <c r="AT49" s="28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28</v>
      </c>
      <c r="L50" s="3" t="str">
        <f>IF(E14= "Vyplň údaj","",E14)</f>
        <v/>
      </c>
      <c r="AI50" s="27" t="s">
        <v>32</v>
      </c>
      <c r="AM50" s="284" t="str">
        <f>IF(E20="","",E20)</f>
        <v xml:space="preserve"> </v>
      </c>
      <c r="AN50" s="285"/>
      <c r="AO50" s="285"/>
      <c r="AP50" s="285"/>
      <c r="AR50" s="32"/>
      <c r="AS50" s="288"/>
      <c r="AT50" s="289"/>
      <c r="BD50" s="53"/>
    </row>
    <row r="51" spans="1:91" s="1" customFormat="1" ht="10.8" customHeight="1">
      <c r="B51" s="32"/>
      <c r="AR51" s="32"/>
      <c r="AS51" s="288"/>
      <c r="AT51" s="289"/>
      <c r="BD51" s="53"/>
    </row>
    <row r="52" spans="1:91" s="1" customFormat="1" ht="29.25" customHeight="1">
      <c r="B52" s="32"/>
      <c r="C52" s="290" t="s">
        <v>50</v>
      </c>
      <c r="D52" s="291"/>
      <c r="E52" s="291"/>
      <c r="F52" s="291"/>
      <c r="G52" s="291"/>
      <c r="H52" s="54"/>
      <c r="I52" s="292" t="s">
        <v>51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3" t="s">
        <v>52</v>
      </c>
      <c r="AH52" s="291"/>
      <c r="AI52" s="291"/>
      <c r="AJ52" s="291"/>
      <c r="AK52" s="291"/>
      <c r="AL52" s="291"/>
      <c r="AM52" s="291"/>
      <c r="AN52" s="292" t="s">
        <v>53</v>
      </c>
      <c r="AO52" s="291"/>
      <c r="AP52" s="291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7">
        <f>ROUND(AG55,2)</f>
        <v>0</v>
      </c>
      <c r="AH54" s="297"/>
      <c r="AI54" s="297"/>
      <c r="AJ54" s="297"/>
      <c r="AK54" s="297"/>
      <c r="AL54" s="297"/>
      <c r="AM54" s="297"/>
      <c r="AN54" s="298">
        <f>SUM(AG54,AT54)</f>
        <v>0</v>
      </c>
      <c r="AO54" s="298"/>
      <c r="AP54" s="298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68</v>
      </c>
      <c r="BT54" s="69" t="s">
        <v>69</v>
      </c>
      <c r="BU54" s="70" t="s">
        <v>70</v>
      </c>
      <c r="BV54" s="69" t="s">
        <v>71</v>
      </c>
      <c r="BW54" s="69" t="s">
        <v>5</v>
      </c>
      <c r="BX54" s="69" t="s">
        <v>72</v>
      </c>
      <c r="CL54" s="69" t="s">
        <v>19</v>
      </c>
    </row>
    <row r="55" spans="1:91" s="6" customFormat="1" ht="16.5" customHeight="1">
      <c r="A55" s="71" t="s">
        <v>73</v>
      </c>
      <c r="B55" s="72"/>
      <c r="C55" s="73"/>
      <c r="D55" s="296" t="s">
        <v>74</v>
      </c>
      <c r="E55" s="296"/>
      <c r="F55" s="296"/>
      <c r="G55" s="296"/>
      <c r="H55" s="296"/>
      <c r="I55" s="74"/>
      <c r="J55" s="296" t="s">
        <v>75</v>
      </c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4">
        <f>'1010-2a - Výměna otvorový...'!J30</f>
        <v>0</v>
      </c>
      <c r="AH55" s="295"/>
      <c r="AI55" s="295"/>
      <c r="AJ55" s="295"/>
      <c r="AK55" s="295"/>
      <c r="AL55" s="295"/>
      <c r="AM55" s="295"/>
      <c r="AN55" s="294">
        <f>SUM(AG55,AT55)</f>
        <v>0</v>
      </c>
      <c r="AO55" s="295"/>
      <c r="AP55" s="295"/>
      <c r="AQ55" s="75" t="s">
        <v>76</v>
      </c>
      <c r="AR55" s="72"/>
      <c r="AS55" s="76">
        <v>0</v>
      </c>
      <c r="AT55" s="77">
        <f>ROUND(SUM(AV55:AW55),2)</f>
        <v>0</v>
      </c>
      <c r="AU55" s="78">
        <f>'1010-2a - Výměna otvorový...'!P87</f>
        <v>0</v>
      </c>
      <c r="AV55" s="77">
        <f>'1010-2a - Výměna otvorový...'!J33</f>
        <v>0</v>
      </c>
      <c r="AW55" s="77">
        <f>'1010-2a - Výměna otvorový...'!J34</f>
        <v>0</v>
      </c>
      <c r="AX55" s="77">
        <f>'1010-2a - Výměna otvorový...'!J35</f>
        <v>0</v>
      </c>
      <c r="AY55" s="77">
        <f>'1010-2a - Výměna otvorový...'!J36</f>
        <v>0</v>
      </c>
      <c r="AZ55" s="77">
        <f>'1010-2a - Výměna otvorový...'!F33</f>
        <v>0</v>
      </c>
      <c r="BA55" s="77">
        <f>'1010-2a - Výměna otvorový...'!F34</f>
        <v>0</v>
      </c>
      <c r="BB55" s="77">
        <f>'1010-2a - Výměna otvorový...'!F35</f>
        <v>0</v>
      </c>
      <c r="BC55" s="77">
        <f>'1010-2a - Výměna otvorový...'!F36</f>
        <v>0</v>
      </c>
      <c r="BD55" s="79">
        <f>'1010-2a - Výměna otvorový...'!F37</f>
        <v>0</v>
      </c>
      <c r="BT55" s="80" t="s">
        <v>77</v>
      </c>
      <c r="BV55" s="80" t="s">
        <v>71</v>
      </c>
      <c r="BW55" s="80" t="s">
        <v>78</v>
      </c>
      <c r="BX55" s="80" t="s">
        <v>5</v>
      </c>
      <c r="CL55" s="80" t="s">
        <v>19</v>
      </c>
      <c r="CM55" s="80" t="s">
        <v>79</v>
      </c>
    </row>
    <row r="56" spans="1:91" s="1" customFormat="1" ht="30" customHeight="1">
      <c r="B56" s="32"/>
      <c r="AR56" s="32"/>
    </row>
    <row r="57" spans="1:91" s="1" customFormat="1" ht="6.9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Ws/Tvao/a1tkuykvk4SmrzuUaJR9Cw/xSrN8Q1/OT6UKVZzzV/KNHDC/ZTQL3M5IGacHrKd+LUfypkPxUu+r7Q==" saltValue="q0Mr/SjqUb5c/AvquolaKIsDBbhKAzQQeWJq642cq7X+z7kHYEybP7za8p6jMzU24+SgLVmddNnIPVFb9hOHR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2a - Výměna otvorový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78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>
      <c r="B4" s="20"/>
      <c r="D4" s="21" t="s">
        <v>80</v>
      </c>
      <c r="L4" s="20"/>
      <c r="M4" s="81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9" t="str">
        <f>'Rekapitulace stavby'!K6</f>
        <v>ABC-ŠROUB – ÚSPORNÁ OPATŘENÍ ČEBÍN</v>
      </c>
      <c r="F7" s="300"/>
      <c r="G7" s="300"/>
      <c r="H7" s="300"/>
      <c r="L7" s="20"/>
    </row>
    <row r="8" spans="2:46" s="1" customFormat="1" ht="12" customHeight="1">
      <c r="B8" s="32"/>
      <c r="D8" s="27" t="s">
        <v>81</v>
      </c>
      <c r="L8" s="32"/>
    </row>
    <row r="9" spans="2:46" s="1" customFormat="1" ht="16.5" customHeight="1">
      <c r="B9" s="32"/>
      <c r="E9" s="281" t="s">
        <v>82</v>
      </c>
      <c r="F9" s="301"/>
      <c r="G9" s="301"/>
      <c r="H9" s="301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8.12.2025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22</v>
      </c>
      <c r="I15" s="27" t="s">
        <v>27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22</v>
      </c>
      <c r="I24" s="27" t="s">
        <v>27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2"/>
      <c r="E27" s="270" t="s">
        <v>19</v>
      </c>
      <c r="F27" s="270"/>
      <c r="G27" s="270"/>
      <c r="H27" s="270"/>
      <c r="L27" s="8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35</v>
      </c>
      <c r="J30" s="63">
        <f>ROUND(J87,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4">
        <f>ROUND((SUM(BE87:BE185)),  2)</f>
        <v>0</v>
      </c>
      <c r="I33" s="85">
        <v>0.21</v>
      </c>
      <c r="J33" s="84">
        <f>ROUND(((SUM(BE87:BE185))*I33),  2)</f>
        <v>0</v>
      </c>
      <c r="L33" s="32"/>
    </row>
    <row r="34" spans="2:12" s="1" customFormat="1" ht="14.4" customHeight="1">
      <c r="B34" s="32"/>
      <c r="E34" s="27" t="s">
        <v>41</v>
      </c>
      <c r="F34" s="84">
        <f>ROUND((SUM(BF87:BF185)),  2)</f>
        <v>0</v>
      </c>
      <c r="I34" s="85">
        <v>0.12</v>
      </c>
      <c r="J34" s="84">
        <f>ROUND(((SUM(BF87:BF185))*I34),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4">
        <f>ROUND((SUM(BG87:BG185)),  2)</f>
        <v>0</v>
      </c>
      <c r="I35" s="85">
        <v>0.21</v>
      </c>
      <c r="J35" s="84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4">
        <f>ROUND((SUM(BH87:BH185)),  2)</f>
        <v>0</v>
      </c>
      <c r="I36" s="85">
        <v>0.12</v>
      </c>
      <c r="J36" s="84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4">
        <f>ROUND((SUM(BI87:BI185)),  2)</f>
        <v>0</v>
      </c>
      <c r="I37" s="85">
        <v>0</v>
      </c>
      <c r="J37" s="8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86"/>
      <c r="D39" s="87" t="s">
        <v>45</v>
      </c>
      <c r="E39" s="54"/>
      <c r="F39" s="54"/>
      <c r="G39" s="88" t="s">
        <v>46</v>
      </c>
      <c r="H39" s="89" t="s">
        <v>47</v>
      </c>
      <c r="I39" s="54"/>
      <c r="J39" s="90">
        <f>SUM(J30:J37)</f>
        <v>0</v>
      </c>
      <c r="K39" s="91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83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9" t="str">
        <f>E7</f>
        <v>ABC-ŠROUB – ÚSPORNÁ OPATŘENÍ ČEBÍN</v>
      </c>
      <c r="F48" s="300"/>
      <c r="G48" s="300"/>
      <c r="H48" s="300"/>
      <c r="L48" s="32"/>
    </row>
    <row r="49" spans="2:47" s="1" customFormat="1" ht="12" customHeight="1">
      <c r="B49" s="32"/>
      <c r="C49" s="27" t="s">
        <v>81</v>
      </c>
      <c r="L49" s="32"/>
    </row>
    <row r="50" spans="2:47" s="1" customFormat="1" ht="16.5" customHeight="1">
      <c r="B50" s="32"/>
      <c r="E50" s="281" t="str">
        <f>E9</f>
        <v>1010-2a - Výměna otvorových výplní-objekt SO 101</v>
      </c>
      <c r="F50" s="301"/>
      <c r="G50" s="301"/>
      <c r="H50" s="30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8.12.2025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84</v>
      </c>
      <c r="D57" s="86"/>
      <c r="E57" s="86"/>
      <c r="F57" s="86"/>
      <c r="G57" s="86"/>
      <c r="H57" s="86"/>
      <c r="I57" s="86"/>
      <c r="J57" s="93" t="s">
        <v>85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4" t="s">
        <v>67</v>
      </c>
      <c r="J59" s="63">
        <f>J87</f>
        <v>0</v>
      </c>
      <c r="L59" s="32"/>
      <c r="AU59" s="17" t="s">
        <v>86</v>
      </c>
    </row>
    <row r="60" spans="2:47" s="8" customFormat="1" ht="24.9" customHeight="1">
      <c r="B60" s="95"/>
      <c r="D60" s="96" t="s">
        <v>87</v>
      </c>
      <c r="E60" s="97"/>
      <c r="F60" s="97"/>
      <c r="G60" s="97"/>
      <c r="H60" s="97"/>
      <c r="I60" s="97"/>
      <c r="J60" s="98">
        <f>J88</f>
        <v>0</v>
      </c>
      <c r="L60" s="95"/>
    </row>
    <row r="61" spans="2:47" s="9" customFormat="1" ht="19.95" customHeight="1">
      <c r="B61" s="99"/>
      <c r="D61" s="100" t="s">
        <v>88</v>
      </c>
      <c r="E61" s="101"/>
      <c r="F61" s="101"/>
      <c r="G61" s="101"/>
      <c r="H61" s="101"/>
      <c r="I61" s="101"/>
      <c r="J61" s="102">
        <f>J89</f>
        <v>0</v>
      </c>
      <c r="L61" s="99"/>
    </row>
    <row r="62" spans="2:47" s="9" customFormat="1" ht="14.85" customHeight="1">
      <c r="B62" s="99"/>
      <c r="D62" s="100" t="s">
        <v>89</v>
      </c>
      <c r="E62" s="101"/>
      <c r="F62" s="101"/>
      <c r="G62" s="101"/>
      <c r="H62" s="101"/>
      <c r="I62" s="101"/>
      <c r="J62" s="102">
        <f>J120</f>
        <v>0</v>
      </c>
      <c r="L62" s="99"/>
    </row>
    <row r="63" spans="2:47" s="9" customFormat="1" ht="19.95" customHeight="1">
      <c r="B63" s="99"/>
      <c r="D63" s="100" t="s">
        <v>90</v>
      </c>
      <c r="E63" s="101"/>
      <c r="F63" s="101"/>
      <c r="G63" s="101"/>
      <c r="H63" s="101"/>
      <c r="I63" s="101"/>
      <c r="J63" s="102">
        <f>J123</f>
        <v>0</v>
      </c>
      <c r="L63" s="99"/>
    </row>
    <row r="64" spans="2:47" s="8" customFormat="1" ht="24.9" customHeight="1">
      <c r="B64" s="95"/>
      <c r="D64" s="96" t="s">
        <v>91</v>
      </c>
      <c r="E64" s="97"/>
      <c r="F64" s="97"/>
      <c r="G64" s="97"/>
      <c r="H64" s="97"/>
      <c r="I64" s="97"/>
      <c r="J64" s="98">
        <f>J136</f>
        <v>0</v>
      </c>
      <c r="L64" s="95"/>
    </row>
    <row r="65" spans="2:12" s="9" customFormat="1" ht="19.95" customHeight="1">
      <c r="B65" s="99"/>
      <c r="D65" s="100" t="s">
        <v>92</v>
      </c>
      <c r="E65" s="101"/>
      <c r="F65" s="101"/>
      <c r="G65" s="101"/>
      <c r="H65" s="101"/>
      <c r="I65" s="101"/>
      <c r="J65" s="102">
        <f>J137</f>
        <v>0</v>
      </c>
      <c r="L65" s="99"/>
    </row>
    <row r="66" spans="2:12" s="8" customFormat="1" ht="24.9" customHeight="1">
      <c r="B66" s="95"/>
      <c r="D66" s="96" t="s">
        <v>93</v>
      </c>
      <c r="E66" s="97"/>
      <c r="F66" s="97"/>
      <c r="G66" s="97"/>
      <c r="H66" s="97"/>
      <c r="I66" s="97"/>
      <c r="J66" s="98">
        <f>J182</f>
        <v>0</v>
      </c>
      <c r="L66" s="95"/>
    </row>
    <row r="67" spans="2:12" s="9" customFormat="1" ht="19.95" customHeight="1">
      <c r="B67" s="99"/>
      <c r="D67" s="100" t="s">
        <v>94</v>
      </c>
      <c r="E67" s="101"/>
      <c r="F67" s="101"/>
      <c r="G67" s="101"/>
      <c r="H67" s="101"/>
      <c r="I67" s="101"/>
      <c r="J67" s="102">
        <f>J183</f>
        <v>0</v>
      </c>
      <c r="L67" s="99"/>
    </row>
    <row r="68" spans="2:12" s="1" customFormat="1" ht="21.75" customHeight="1">
      <c r="B68" s="32"/>
      <c r="L68" s="32"/>
    </row>
    <row r="69" spans="2:12" s="1" customFormat="1" ht="6.9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" customHeight="1">
      <c r="B74" s="32"/>
      <c r="C74" s="21" t="s">
        <v>95</v>
      </c>
      <c r="L74" s="32"/>
    </row>
    <row r="75" spans="2:12" s="1" customFormat="1" ht="6.9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299" t="str">
        <f>E7</f>
        <v>ABC-ŠROUB – ÚSPORNÁ OPATŘENÍ ČEBÍN</v>
      </c>
      <c r="F77" s="300"/>
      <c r="G77" s="300"/>
      <c r="H77" s="300"/>
      <c r="L77" s="32"/>
    </row>
    <row r="78" spans="2:12" s="1" customFormat="1" ht="12" customHeight="1">
      <c r="B78" s="32"/>
      <c r="C78" s="27" t="s">
        <v>81</v>
      </c>
      <c r="L78" s="32"/>
    </row>
    <row r="79" spans="2:12" s="1" customFormat="1" ht="16.5" customHeight="1">
      <c r="B79" s="32"/>
      <c r="E79" s="281" t="str">
        <f>E9</f>
        <v>1010-2a - Výměna otvorových výplní-objekt SO 101</v>
      </c>
      <c r="F79" s="301"/>
      <c r="G79" s="301"/>
      <c r="H79" s="301"/>
      <c r="L79" s="32"/>
    </row>
    <row r="80" spans="2:12" s="1" customFormat="1" ht="6.9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 xml:space="preserve"> </v>
      </c>
      <c r="I81" s="27" t="s">
        <v>23</v>
      </c>
      <c r="J81" s="49" t="str">
        <f>IF(J12="","",J12)</f>
        <v>8.12.2025</v>
      </c>
      <c r="L81" s="32"/>
    </row>
    <row r="82" spans="2:65" s="1" customFormat="1" ht="6.9" customHeight="1">
      <c r="B82" s="32"/>
      <c r="L82" s="32"/>
    </row>
    <row r="83" spans="2:65" s="1" customFormat="1" ht="15.15" customHeight="1">
      <c r="B83" s="32"/>
      <c r="C83" s="27" t="s">
        <v>25</v>
      </c>
      <c r="F83" s="25" t="str">
        <f>E15</f>
        <v xml:space="preserve"> </v>
      </c>
      <c r="I83" s="27" t="s">
        <v>30</v>
      </c>
      <c r="J83" s="30" t="str">
        <f>E21</f>
        <v xml:space="preserve"> </v>
      </c>
      <c r="L83" s="32"/>
    </row>
    <row r="84" spans="2:65" s="1" customFormat="1" ht="15.15" customHeight="1">
      <c r="B84" s="32"/>
      <c r="C84" s="27" t="s">
        <v>28</v>
      </c>
      <c r="F84" s="25" t="str">
        <f>IF(E18="","",E18)</f>
        <v>Vyplň údaj</v>
      </c>
      <c r="I84" s="27" t="s">
        <v>32</v>
      </c>
      <c r="J84" s="30" t="str">
        <f>E24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3"/>
      <c r="C86" s="104" t="s">
        <v>96</v>
      </c>
      <c r="D86" s="105" t="s">
        <v>54</v>
      </c>
      <c r="E86" s="105" t="s">
        <v>50</v>
      </c>
      <c r="F86" s="105" t="s">
        <v>51</v>
      </c>
      <c r="G86" s="105" t="s">
        <v>97</v>
      </c>
      <c r="H86" s="105" t="s">
        <v>98</v>
      </c>
      <c r="I86" s="105" t="s">
        <v>99</v>
      </c>
      <c r="J86" s="106" t="s">
        <v>85</v>
      </c>
      <c r="K86" s="107" t="s">
        <v>100</v>
      </c>
      <c r="L86" s="103"/>
      <c r="M86" s="56" t="s">
        <v>19</v>
      </c>
      <c r="N86" s="57" t="s">
        <v>39</v>
      </c>
      <c r="O86" s="57" t="s">
        <v>101</v>
      </c>
      <c r="P86" s="57" t="s">
        <v>102</v>
      </c>
      <c r="Q86" s="57" t="s">
        <v>103</v>
      </c>
      <c r="R86" s="57" t="s">
        <v>104</v>
      </c>
      <c r="S86" s="57" t="s">
        <v>105</v>
      </c>
      <c r="T86" s="58" t="s">
        <v>106</v>
      </c>
    </row>
    <row r="87" spans="2:65" s="1" customFormat="1" ht="22.8" customHeight="1">
      <c r="B87" s="32"/>
      <c r="C87" s="61" t="s">
        <v>107</v>
      </c>
      <c r="J87" s="108">
        <f>BK87</f>
        <v>0</v>
      </c>
      <c r="L87" s="32"/>
      <c r="M87" s="59"/>
      <c r="N87" s="50"/>
      <c r="O87" s="50"/>
      <c r="P87" s="109">
        <f>P88+P136+P182</f>
        <v>0</v>
      </c>
      <c r="Q87" s="50"/>
      <c r="R87" s="109">
        <f>R88+R136+R182</f>
        <v>2.7008274000000005</v>
      </c>
      <c r="S87" s="50"/>
      <c r="T87" s="110">
        <f>T88+T136+T182</f>
        <v>4.6627184999999995</v>
      </c>
      <c r="AT87" s="17" t="s">
        <v>68</v>
      </c>
      <c r="AU87" s="17" t="s">
        <v>86</v>
      </c>
      <c r="BK87" s="111">
        <f>BK88+BK136+BK182</f>
        <v>0</v>
      </c>
    </row>
    <row r="88" spans="2:65" s="11" customFormat="1" ht="25.95" customHeight="1">
      <c r="B88" s="112"/>
      <c r="D88" s="113" t="s">
        <v>68</v>
      </c>
      <c r="E88" s="114" t="s">
        <v>108</v>
      </c>
      <c r="F88" s="114" t="s">
        <v>109</v>
      </c>
      <c r="I88" s="115"/>
      <c r="J88" s="116">
        <f>BK88</f>
        <v>0</v>
      </c>
      <c r="L88" s="112"/>
      <c r="M88" s="117"/>
      <c r="P88" s="118">
        <f>P89+P123</f>
        <v>0</v>
      </c>
      <c r="R88" s="118">
        <f>R89+R123</f>
        <v>1.395E-3</v>
      </c>
      <c r="T88" s="119">
        <f>T89+T123</f>
        <v>4.6627184999999995</v>
      </c>
      <c r="AR88" s="113" t="s">
        <v>77</v>
      </c>
      <c r="AT88" s="120" t="s">
        <v>68</v>
      </c>
      <c r="AU88" s="120" t="s">
        <v>69</v>
      </c>
      <c r="AY88" s="113" t="s">
        <v>110</v>
      </c>
      <c r="BK88" s="121">
        <f>BK89+BK123</f>
        <v>0</v>
      </c>
    </row>
    <row r="89" spans="2:65" s="11" customFormat="1" ht="22.8" customHeight="1">
      <c r="B89" s="112"/>
      <c r="D89" s="113" t="s">
        <v>68</v>
      </c>
      <c r="E89" s="122" t="s">
        <v>111</v>
      </c>
      <c r="F89" s="122" t="s">
        <v>112</v>
      </c>
      <c r="I89" s="115"/>
      <c r="J89" s="123">
        <f>BK89</f>
        <v>0</v>
      </c>
      <c r="L89" s="112"/>
      <c r="M89" s="117"/>
      <c r="P89" s="118">
        <f>P90+SUM(P91:P120)</f>
        <v>0</v>
      </c>
      <c r="R89" s="118">
        <f>R90+SUM(R91:R120)</f>
        <v>1.395E-3</v>
      </c>
      <c r="T89" s="119">
        <f>T90+SUM(T91:T120)</f>
        <v>4.6627184999999995</v>
      </c>
      <c r="AR89" s="113" t="s">
        <v>77</v>
      </c>
      <c r="AT89" s="120" t="s">
        <v>68</v>
      </c>
      <c r="AU89" s="120" t="s">
        <v>77</v>
      </c>
      <c r="AY89" s="113" t="s">
        <v>110</v>
      </c>
      <c r="BK89" s="121">
        <f>BK90+SUM(BK91:BK120)</f>
        <v>0</v>
      </c>
    </row>
    <row r="90" spans="2:65" s="1" customFormat="1" ht="16.5" customHeight="1">
      <c r="B90" s="32"/>
      <c r="C90" s="124" t="s">
        <v>113</v>
      </c>
      <c r="D90" s="124" t="s">
        <v>114</v>
      </c>
      <c r="E90" s="125" t="s">
        <v>115</v>
      </c>
      <c r="F90" s="126" t="s">
        <v>116</v>
      </c>
      <c r="G90" s="127" t="s">
        <v>117</v>
      </c>
      <c r="H90" s="128">
        <v>36.25</v>
      </c>
      <c r="I90" s="129"/>
      <c r="J90" s="130">
        <f>ROUND(I90*H90,2)</f>
        <v>0</v>
      </c>
      <c r="K90" s="131"/>
      <c r="L90" s="32"/>
      <c r="M90" s="132" t="s">
        <v>19</v>
      </c>
      <c r="N90" s="133" t="s">
        <v>40</v>
      </c>
      <c r="P90" s="134">
        <f>O90*H90</f>
        <v>0</v>
      </c>
      <c r="Q90" s="134">
        <v>0</v>
      </c>
      <c r="R90" s="134">
        <f>Q90*H90</f>
        <v>0</v>
      </c>
      <c r="S90" s="134">
        <v>1.67E-3</v>
      </c>
      <c r="T90" s="135">
        <f>S90*H90</f>
        <v>6.0537500000000001E-2</v>
      </c>
      <c r="AR90" s="136" t="s">
        <v>118</v>
      </c>
      <c r="AT90" s="136" t="s">
        <v>114</v>
      </c>
      <c r="AU90" s="136" t="s">
        <v>79</v>
      </c>
      <c r="AY90" s="17" t="s">
        <v>110</v>
      </c>
      <c r="BE90" s="137">
        <f>IF(N90="základní",J90,0)</f>
        <v>0</v>
      </c>
      <c r="BF90" s="137">
        <f>IF(N90="snížená",J90,0)</f>
        <v>0</v>
      </c>
      <c r="BG90" s="137">
        <f>IF(N90="zákl. přenesená",J90,0)</f>
        <v>0</v>
      </c>
      <c r="BH90" s="137">
        <f>IF(N90="sníž. přenesená",J90,0)</f>
        <v>0</v>
      </c>
      <c r="BI90" s="137">
        <f>IF(N90="nulová",J90,0)</f>
        <v>0</v>
      </c>
      <c r="BJ90" s="17" t="s">
        <v>77</v>
      </c>
      <c r="BK90" s="137">
        <f>ROUND(I90*H90,2)</f>
        <v>0</v>
      </c>
      <c r="BL90" s="17" t="s">
        <v>118</v>
      </c>
      <c r="BM90" s="136" t="s">
        <v>119</v>
      </c>
    </row>
    <row r="91" spans="2:65" s="1" customFormat="1" ht="10.199999999999999">
      <c r="B91" s="32"/>
      <c r="D91" s="138" t="s">
        <v>120</v>
      </c>
      <c r="F91" s="139" t="s">
        <v>121</v>
      </c>
      <c r="I91" s="140"/>
      <c r="L91" s="32"/>
      <c r="M91" s="141"/>
      <c r="T91" s="53"/>
      <c r="AT91" s="17" t="s">
        <v>120</v>
      </c>
      <c r="AU91" s="17" t="s">
        <v>79</v>
      </c>
    </row>
    <row r="92" spans="2:65" s="12" customFormat="1" ht="10.199999999999999">
      <c r="B92" s="142"/>
      <c r="D92" s="143" t="s">
        <v>122</v>
      </c>
      <c r="E92" s="144" t="s">
        <v>19</v>
      </c>
      <c r="F92" s="145" t="s">
        <v>123</v>
      </c>
      <c r="H92" s="146">
        <v>36.25</v>
      </c>
      <c r="I92" s="147"/>
      <c r="L92" s="142"/>
      <c r="M92" s="148"/>
      <c r="T92" s="149"/>
      <c r="AT92" s="144" t="s">
        <v>122</v>
      </c>
      <c r="AU92" s="144" t="s">
        <v>79</v>
      </c>
      <c r="AV92" s="12" t="s">
        <v>79</v>
      </c>
      <c r="AW92" s="12" t="s">
        <v>31</v>
      </c>
      <c r="AX92" s="12" t="s">
        <v>69</v>
      </c>
      <c r="AY92" s="144" t="s">
        <v>110</v>
      </c>
    </row>
    <row r="93" spans="2:65" s="13" customFormat="1" ht="10.199999999999999">
      <c r="B93" s="150"/>
      <c r="D93" s="143" t="s">
        <v>122</v>
      </c>
      <c r="E93" s="151" t="s">
        <v>19</v>
      </c>
      <c r="F93" s="152" t="s">
        <v>124</v>
      </c>
      <c r="H93" s="153">
        <v>36.25</v>
      </c>
      <c r="I93" s="154"/>
      <c r="L93" s="150"/>
      <c r="M93" s="155"/>
      <c r="T93" s="156"/>
      <c r="AT93" s="151" t="s">
        <v>122</v>
      </c>
      <c r="AU93" s="151" t="s">
        <v>79</v>
      </c>
      <c r="AV93" s="13" t="s">
        <v>125</v>
      </c>
      <c r="AW93" s="13" t="s">
        <v>31</v>
      </c>
      <c r="AX93" s="13" t="s">
        <v>77</v>
      </c>
      <c r="AY93" s="151" t="s">
        <v>110</v>
      </c>
    </row>
    <row r="94" spans="2:65" s="1" customFormat="1" ht="16.5" customHeight="1">
      <c r="B94" s="32"/>
      <c r="C94" s="124" t="s">
        <v>126</v>
      </c>
      <c r="D94" s="124" t="s">
        <v>114</v>
      </c>
      <c r="E94" s="125" t="s">
        <v>127</v>
      </c>
      <c r="F94" s="126" t="s">
        <v>128</v>
      </c>
      <c r="G94" s="127" t="s">
        <v>129</v>
      </c>
      <c r="H94" s="128">
        <v>1</v>
      </c>
      <c r="I94" s="129"/>
      <c r="J94" s="130">
        <f>ROUND(I94*H94,2)</f>
        <v>0</v>
      </c>
      <c r="K94" s="131"/>
      <c r="L94" s="32"/>
      <c r="M94" s="132" t="s">
        <v>19</v>
      </c>
      <c r="N94" s="133" t="s">
        <v>40</v>
      </c>
      <c r="P94" s="134">
        <f>O94*H94</f>
        <v>0</v>
      </c>
      <c r="Q94" s="134">
        <v>0</v>
      </c>
      <c r="R94" s="134">
        <f>Q94*H94</f>
        <v>0</v>
      </c>
      <c r="S94" s="134">
        <v>0.02</v>
      </c>
      <c r="T94" s="135">
        <f>S94*H94</f>
        <v>0.02</v>
      </c>
      <c r="AR94" s="136" t="s">
        <v>118</v>
      </c>
      <c r="AT94" s="136" t="s">
        <v>114</v>
      </c>
      <c r="AU94" s="136" t="s">
        <v>79</v>
      </c>
      <c r="AY94" s="17" t="s">
        <v>110</v>
      </c>
      <c r="BE94" s="137">
        <f>IF(N94="základní",J94,0)</f>
        <v>0</v>
      </c>
      <c r="BF94" s="137">
        <f>IF(N94="snížená",J94,0)</f>
        <v>0</v>
      </c>
      <c r="BG94" s="137">
        <f>IF(N94="zákl. přenesená",J94,0)</f>
        <v>0</v>
      </c>
      <c r="BH94" s="137">
        <f>IF(N94="sníž. přenesená",J94,0)</f>
        <v>0</v>
      </c>
      <c r="BI94" s="137">
        <f>IF(N94="nulová",J94,0)</f>
        <v>0</v>
      </c>
      <c r="BJ94" s="17" t="s">
        <v>77</v>
      </c>
      <c r="BK94" s="137">
        <f>ROUND(I94*H94,2)</f>
        <v>0</v>
      </c>
      <c r="BL94" s="17" t="s">
        <v>118</v>
      </c>
      <c r="BM94" s="136" t="s">
        <v>130</v>
      </c>
    </row>
    <row r="95" spans="2:65" s="12" customFormat="1" ht="10.199999999999999">
      <c r="B95" s="142"/>
      <c r="D95" s="143" t="s">
        <v>122</v>
      </c>
      <c r="E95" s="144" t="s">
        <v>19</v>
      </c>
      <c r="F95" s="145" t="s">
        <v>131</v>
      </c>
      <c r="H95" s="146">
        <v>1</v>
      </c>
      <c r="I95" s="147"/>
      <c r="L95" s="142"/>
      <c r="M95" s="148"/>
      <c r="T95" s="149"/>
      <c r="AT95" s="144" t="s">
        <v>122</v>
      </c>
      <c r="AU95" s="144" t="s">
        <v>79</v>
      </c>
      <c r="AV95" s="12" t="s">
        <v>79</v>
      </c>
      <c r="AW95" s="12" t="s">
        <v>31</v>
      </c>
      <c r="AX95" s="12" t="s">
        <v>69</v>
      </c>
      <c r="AY95" s="144" t="s">
        <v>110</v>
      </c>
    </row>
    <row r="96" spans="2:65" s="13" customFormat="1" ht="10.199999999999999">
      <c r="B96" s="150"/>
      <c r="D96" s="143" t="s">
        <v>122</v>
      </c>
      <c r="E96" s="151" t="s">
        <v>19</v>
      </c>
      <c r="F96" s="152" t="s">
        <v>124</v>
      </c>
      <c r="H96" s="153">
        <v>1</v>
      </c>
      <c r="I96" s="154"/>
      <c r="L96" s="150"/>
      <c r="M96" s="155"/>
      <c r="T96" s="156"/>
      <c r="AT96" s="151" t="s">
        <v>122</v>
      </c>
      <c r="AU96" s="151" t="s">
        <v>79</v>
      </c>
      <c r="AV96" s="13" t="s">
        <v>125</v>
      </c>
      <c r="AW96" s="13" t="s">
        <v>31</v>
      </c>
      <c r="AX96" s="13" t="s">
        <v>77</v>
      </c>
      <c r="AY96" s="151" t="s">
        <v>110</v>
      </c>
    </row>
    <row r="97" spans="2:65" s="1" customFormat="1" ht="16.5" customHeight="1">
      <c r="B97" s="32"/>
      <c r="C97" s="124" t="s">
        <v>132</v>
      </c>
      <c r="D97" s="124" t="s">
        <v>114</v>
      </c>
      <c r="E97" s="125" t="s">
        <v>133</v>
      </c>
      <c r="F97" s="126" t="s">
        <v>134</v>
      </c>
      <c r="G97" s="127" t="s">
        <v>129</v>
      </c>
      <c r="H97" s="128">
        <v>1</v>
      </c>
      <c r="I97" s="129"/>
      <c r="J97" s="130">
        <f>ROUND(I97*H97,2)</f>
        <v>0</v>
      </c>
      <c r="K97" s="131"/>
      <c r="L97" s="32"/>
      <c r="M97" s="132" t="s">
        <v>19</v>
      </c>
      <c r="N97" s="133" t="s">
        <v>40</v>
      </c>
      <c r="P97" s="134">
        <f>O97*H97</f>
        <v>0</v>
      </c>
      <c r="Q97" s="134">
        <v>0</v>
      </c>
      <c r="R97" s="134">
        <f>Q97*H97</f>
        <v>0</v>
      </c>
      <c r="S97" s="134">
        <v>0</v>
      </c>
      <c r="T97" s="135">
        <f>S97*H97</f>
        <v>0</v>
      </c>
      <c r="AR97" s="136" t="s">
        <v>118</v>
      </c>
      <c r="AT97" s="136" t="s">
        <v>114</v>
      </c>
      <c r="AU97" s="136" t="s">
        <v>79</v>
      </c>
      <c r="AY97" s="17" t="s">
        <v>110</v>
      </c>
      <c r="BE97" s="137">
        <f>IF(N97="základní",J97,0)</f>
        <v>0</v>
      </c>
      <c r="BF97" s="137">
        <f>IF(N97="snížená",J97,0)</f>
        <v>0</v>
      </c>
      <c r="BG97" s="137">
        <f>IF(N97="zákl. přenesená",J97,0)</f>
        <v>0</v>
      </c>
      <c r="BH97" s="137">
        <f>IF(N97="sníž. přenesená",J97,0)</f>
        <v>0</v>
      </c>
      <c r="BI97" s="137">
        <f>IF(N97="nulová",J97,0)</f>
        <v>0</v>
      </c>
      <c r="BJ97" s="17" t="s">
        <v>77</v>
      </c>
      <c r="BK97" s="137">
        <f>ROUND(I97*H97,2)</f>
        <v>0</v>
      </c>
      <c r="BL97" s="17" t="s">
        <v>118</v>
      </c>
      <c r="BM97" s="136" t="s">
        <v>135</v>
      </c>
    </row>
    <row r="98" spans="2:65" s="12" customFormat="1" ht="10.199999999999999">
      <c r="B98" s="142"/>
      <c r="D98" s="143" t="s">
        <v>122</v>
      </c>
      <c r="E98" s="144" t="s">
        <v>19</v>
      </c>
      <c r="F98" s="145" t="s">
        <v>131</v>
      </c>
      <c r="H98" s="146">
        <v>1</v>
      </c>
      <c r="I98" s="147"/>
      <c r="L98" s="142"/>
      <c r="M98" s="148"/>
      <c r="T98" s="149"/>
      <c r="AT98" s="144" t="s">
        <v>122</v>
      </c>
      <c r="AU98" s="144" t="s">
        <v>79</v>
      </c>
      <c r="AV98" s="12" t="s">
        <v>79</v>
      </c>
      <c r="AW98" s="12" t="s">
        <v>31</v>
      </c>
      <c r="AX98" s="12" t="s">
        <v>69</v>
      </c>
      <c r="AY98" s="144" t="s">
        <v>110</v>
      </c>
    </row>
    <row r="99" spans="2:65" s="13" customFormat="1" ht="10.199999999999999">
      <c r="B99" s="150"/>
      <c r="D99" s="143" t="s">
        <v>122</v>
      </c>
      <c r="E99" s="151" t="s">
        <v>19</v>
      </c>
      <c r="F99" s="152" t="s">
        <v>124</v>
      </c>
      <c r="H99" s="153">
        <v>1</v>
      </c>
      <c r="I99" s="154"/>
      <c r="L99" s="150"/>
      <c r="M99" s="155"/>
      <c r="T99" s="156"/>
      <c r="AT99" s="151" t="s">
        <v>122</v>
      </c>
      <c r="AU99" s="151" t="s">
        <v>79</v>
      </c>
      <c r="AV99" s="13" t="s">
        <v>125</v>
      </c>
      <c r="AW99" s="13" t="s">
        <v>31</v>
      </c>
      <c r="AX99" s="13" t="s">
        <v>77</v>
      </c>
      <c r="AY99" s="151" t="s">
        <v>110</v>
      </c>
    </row>
    <row r="100" spans="2:65" s="1" customFormat="1" ht="24.15" customHeight="1">
      <c r="B100" s="32"/>
      <c r="C100" s="124" t="s">
        <v>136</v>
      </c>
      <c r="D100" s="124" t="s">
        <v>114</v>
      </c>
      <c r="E100" s="125" t="s">
        <v>137</v>
      </c>
      <c r="F100" s="126" t="s">
        <v>138</v>
      </c>
      <c r="G100" s="127" t="s">
        <v>139</v>
      </c>
      <c r="H100" s="128">
        <v>2.04</v>
      </c>
      <c r="I100" s="129"/>
      <c r="J100" s="130">
        <f>ROUND(I100*H100,2)</f>
        <v>0</v>
      </c>
      <c r="K100" s="131"/>
      <c r="L100" s="32"/>
      <c r="M100" s="132" t="s">
        <v>19</v>
      </c>
      <c r="N100" s="133" t="s">
        <v>40</v>
      </c>
      <c r="P100" s="134">
        <f>O100*H100</f>
        <v>0</v>
      </c>
      <c r="Q100" s="134">
        <v>0</v>
      </c>
      <c r="R100" s="134">
        <f>Q100*H100</f>
        <v>0</v>
      </c>
      <c r="S100" s="134">
        <v>7.5999999999999998E-2</v>
      </c>
      <c r="T100" s="135">
        <f>S100*H100</f>
        <v>0.15504000000000001</v>
      </c>
      <c r="AR100" s="136" t="s">
        <v>125</v>
      </c>
      <c r="AT100" s="136" t="s">
        <v>114</v>
      </c>
      <c r="AU100" s="136" t="s">
        <v>79</v>
      </c>
      <c r="AY100" s="17" t="s">
        <v>110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17" t="s">
        <v>77</v>
      </c>
      <c r="BK100" s="137">
        <f>ROUND(I100*H100,2)</f>
        <v>0</v>
      </c>
      <c r="BL100" s="17" t="s">
        <v>125</v>
      </c>
      <c r="BM100" s="136" t="s">
        <v>140</v>
      </c>
    </row>
    <row r="101" spans="2:65" s="1" customFormat="1" ht="10.199999999999999">
      <c r="B101" s="32"/>
      <c r="D101" s="138" t="s">
        <v>120</v>
      </c>
      <c r="F101" s="139" t="s">
        <v>141</v>
      </c>
      <c r="I101" s="140"/>
      <c r="L101" s="32"/>
      <c r="M101" s="141"/>
      <c r="T101" s="53"/>
      <c r="AT101" s="17" t="s">
        <v>120</v>
      </c>
      <c r="AU101" s="17" t="s">
        <v>79</v>
      </c>
    </row>
    <row r="102" spans="2:65" s="12" customFormat="1" ht="10.199999999999999">
      <c r="B102" s="142"/>
      <c r="D102" s="143" t="s">
        <v>122</v>
      </c>
      <c r="E102" s="144" t="s">
        <v>19</v>
      </c>
      <c r="F102" s="145" t="s">
        <v>142</v>
      </c>
      <c r="H102" s="146">
        <v>2.04</v>
      </c>
      <c r="I102" s="147"/>
      <c r="L102" s="142"/>
      <c r="M102" s="148"/>
      <c r="T102" s="149"/>
      <c r="AT102" s="144" t="s">
        <v>122</v>
      </c>
      <c r="AU102" s="144" t="s">
        <v>79</v>
      </c>
      <c r="AV102" s="12" t="s">
        <v>79</v>
      </c>
      <c r="AW102" s="12" t="s">
        <v>31</v>
      </c>
      <c r="AX102" s="12" t="s">
        <v>69</v>
      </c>
      <c r="AY102" s="144" t="s">
        <v>110</v>
      </c>
    </row>
    <row r="103" spans="2:65" s="13" customFormat="1" ht="10.199999999999999">
      <c r="B103" s="150"/>
      <c r="D103" s="143" t="s">
        <v>122</v>
      </c>
      <c r="E103" s="151" t="s">
        <v>19</v>
      </c>
      <c r="F103" s="152" t="s">
        <v>124</v>
      </c>
      <c r="H103" s="153">
        <v>2.04</v>
      </c>
      <c r="I103" s="154"/>
      <c r="L103" s="150"/>
      <c r="M103" s="155"/>
      <c r="T103" s="156"/>
      <c r="AT103" s="151" t="s">
        <v>122</v>
      </c>
      <c r="AU103" s="151" t="s">
        <v>79</v>
      </c>
      <c r="AV103" s="13" t="s">
        <v>125</v>
      </c>
      <c r="AW103" s="13" t="s">
        <v>31</v>
      </c>
      <c r="AX103" s="13" t="s">
        <v>77</v>
      </c>
      <c r="AY103" s="151" t="s">
        <v>110</v>
      </c>
    </row>
    <row r="104" spans="2:65" s="1" customFormat="1" ht="24.15" customHeight="1">
      <c r="B104" s="32"/>
      <c r="C104" s="124" t="s">
        <v>143</v>
      </c>
      <c r="D104" s="124" t="s">
        <v>114</v>
      </c>
      <c r="E104" s="125" t="s">
        <v>144</v>
      </c>
      <c r="F104" s="126" t="s">
        <v>145</v>
      </c>
      <c r="G104" s="127" t="s">
        <v>139</v>
      </c>
      <c r="H104" s="128">
        <v>21.573</v>
      </c>
      <c r="I104" s="129"/>
      <c r="J104" s="130">
        <f>ROUND(I104*H104,2)</f>
        <v>0</v>
      </c>
      <c r="K104" s="131"/>
      <c r="L104" s="32"/>
      <c r="M104" s="132" t="s">
        <v>19</v>
      </c>
      <c r="N104" s="133" t="s">
        <v>40</v>
      </c>
      <c r="P104" s="134">
        <f>O104*H104</f>
        <v>0</v>
      </c>
      <c r="Q104" s="134">
        <v>0</v>
      </c>
      <c r="R104" s="134">
        <f>Q104*H104</f>
        <v>0</v>
      </c>
      <c r="S104" s="134">
        <v>6.6000000000000003E-2</v>
      </c>
      <c r="T104" s="135">
        <f>S104*H104</f>
        <v>1.423818</v>
      </c>
      <c r="AR104" s="136" t="s">
        <v>125</v>
      </c>
      <c r="AT104" s="136" t="s">
        <v>114</v>
      </c>
      <c r="AU104" s="136" t="s">
        <v>79</v>
      </c>
      <c r="AY104" s="17" t="s">
        <v>110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17" t="s">
        <v>77</v>
      </c>
      <c r="BK104" s="137">
        <f>ROUND(I104*H104,2)</f>
        <v>0</v>
      </c>
      <c r="BL104" s="17" t="s">
        <v>125</v>
      </c>
      <c r="BM104" s="136" t="s">
        <v>146</v>
      </c>
    </row>
    <row r="105" spans="2:65" s="1" customFormat="1" ht="10.199999999999999">
      <c r="B105" s="32"/>
      <c r="D105" s="138" t="s">
        <v>120</v>
      </c>
      <c r="F105" s="139" t="s">
        <v>147</v>
      </c>
      <c r="I105" s="140"/>
      <c r="L105" s="32"/>
      <c r="M105" s="141"/>
      <c r="T105" s="53"/>
      <c r="AT105" s="17" t="s">
        <v>120</v>
      </c>
      <c r="AU105" s="17" t="s">
        <v>79</v>
      </c>
    </row>
    <row r="106" spans="2:65" s="12" customFormat="1" ht="10.199999999999999">
      <c r="B106" s="142"/>
      <c r="D106" s="143" t="s">
        <v>122</v>
      </c>
      <c r="E106" s="144" t="s">
        <v>19</v>
      </c>
      <c r="F106" s="145" t="s">
        <v>148</v>
      </c>
      <c r="H106" s="146">
        <v>21.573</v>
      </c>
      <c r="I106" s="147"/>
      <c r="L106" s="142"/>
      <c r="M106" s="148"/>
      <c r="T106" s="149"/>
      <c r="AT106" s="144" t="s">
        <v>122</v>
      </c>
      <c r="AU106" s="144" t="s">
        <v>79</v>
      </c>
      <c r="AV106" s="12" t="s">
        <v>79</v>
      </c>
      <c r="AW106" s="12" t="s">
        <v>31</v>
      </c>
      <c r="AX106" s="12" t="s">
        <v>69</v>
      </c>
      <c r="AY106" s="144" t="s">
        <v>110</v>
      </c>
    </row>
    <row r="107" spans="2:65" s="13" customFormat="1" ht="10.199999999999999">
      <c r="B107" s="150"/>
      <c r="D107" s="143" t="s">
        <v>122</v>
      </c>
      <c r="E107" s="151" t="s">
        <v>19</v>
      </c>
      <c r="F107" s="152" t="s">
        <v>124</v>
      </c>
      <c r="H107" s="153">
        <v>21.573</v>
      </c>
      <c r="I107" s="154"/>
      <c r="L107" s="150"/>
      <c r="M107" s="155"/>
      <c r="T107" s="156"/>
      <c r="AT107" s="151" t="s">
        <v>122</v>
      </c>
      <c r="AU107" s="151" t="s">
        <v>79</v>
      </c>
      <c r="AV107" s="13" t="s">
        <v>125</v>
      </c>
      <c r="AW107" s="13" t="s">
        <v>31</v>
      </c>
      <c r="AX107" s="13" t="s">
        <v>77</v>
      </c>
      <c r="AY107" s="151" t="s">
        <v>110</v>
      </c>
    </row>
    <row r="108" spans="2:65" s="1" customFormat="1" ht="21.75" customHeight="1">
      <c r="B108" s="32"/>
      <c r="C108" s="124" t="s">
        <v>149</v>
      </c>
      <c r="D108" s="124" t="s">
        <v>114</v>
      </c>
      <c r="E108" s="125" t="s">
        <v>150</v>
      </c>
      <c r="F108" s="126" t="s">
        <v>151</v>
      </c>
      <c r="G108" s="127" t="s">
        <v>139</v>
      </c>
      <c r="H108" s="128">
        <v>2.9580000000000002</v>
      </c>
      <c r="I108" s="129"/>
      <c r="J108" s="130">
        <f>ROUND(I108*H108,2)</f>
        <v>0</v>
      </c>
      <c r="K108" s="131"/>
      <c r="L108" s="32"/>
      <c r="M108" s="132" t="s">
        <v>19</v>
      </c>
      <c r="N108" s="133" t="s">
        <v>40</v>
      </c>
      <c r="P108" s="134">
        <f>O108*H108</f>
        <v>0</v>
      </c>
      <c r="Q108" s="134">
        <v>0</v>
      </c>
      <c r="R108" s="134">
        <f>Q108*H108</f>
        <v>0</v>
      </c>
      <c r="S108" s="134">
        <v>5.8999999999999997E-2</v>
      </c>
      <c r="T108" s="135">
        <f>S108*H108</f>
        <v>0.17452200000000001</v>
      </c>
      <c r="AR108" s="136" t="s">
        <v>125</v>
      </c>
      <c r="AT108" s="136" t="s">
        <v>114</v>
      </c>
      <c r="AU108" s="136" t="s">
        <v>79</v>
      </c>
      <c r="AY108" s="17" t="s">
        <v>110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17" t="s">
        <v>77</v>
      </c>
      <c r="BK108" s="137">
        <f>ROUND(I108*H108,2)</f>
        <v>0</v>
      </c>
      <c r="BL108" s="17" t="s">
        <v>125</v>
      </c>
      <c r="BM108" s="136" t="s">
        <v>152</v>
      </c>
    </row>
    <row r="109" spans="2:65" s="1" customFormat="1" ht="10.199999999999999">
      <c r="B109" s="32"/>
      <c r="D109" s="138" t="s">
        <v>120</v>
      </c>
      <c r="F109" s="139" t="s">
        <v>153</v>
      </c>
      <c r="I109" s="140"/>
      <c r="L109" s="32"/>
      <c r="M109" s="141"/>
      <c r="T109" s="53"/>
      <c r="AT109" s="17" t="s">
        <v>120</v>
      </c>
      <c r="AU109" s="17" t="s">
        <v>79</v>
      </c>
    </row>
    <row r="110" spans="2:65" s="12" customFormat="1" ht="10.199999999999999">
      <c r="B110" s="142"/>
      <c r="D110" s="143" t="s">
        <v>122</v>
      </c>
      <c r="E110" s="144" t="s">
        <v>19</v>
      </c>
      <c r="F110" s="145" t="s">
        <v>154</v>
      </c>
      <c r="H110" s="146">
        <v>2.9580000000000002</v>
      </c>
      <c r="I110" s="147"/>
      <c r="L110" s="142"/>
      <c r="M110" s="148"/>
      <c r="T110" s="149"/>
      <c r="AT110" s="144" t="s">
        <v>122</v>
      </c>
      <c r="AU110" s="144" t="s">
        <v>79</v>
      </c>
      <c r="AV110" s="12" t="s">
        <v>79</v>
      </c>
      <c r="AW110" s="12" t="s">
        <v>31</v>
      </c>
      <c r="AX110" s="12" t="s">
        <v>69</v>
      </c>
      <c r="AY110" s="144" t="s">
        <v>110</v>
      </c>
    </row>
    <row r="111" spans="2:65" s="13" customFormat="1" ht="10.199999999999999">
      <c r="B111" s="150"/>
      <c r="D111" s="143" t="s">
        <v>122</v>
      </c>
      <c r="E111" s="151" t="s">
        <v>19</v>
      </c>
      <c r="F111" s="152" t="s">
        <v>124</v>
      </c>
      <c r="H111" s="153">
        <v>2.9580000000000002</v>
      </c>
      <c r="I111" s="154"/>
      <c r="L111" s="150"/>
      <c r="M111" s="155"/>
      <c r="T111" s="156"/>
      <c r="AT111" s="151" t="s">
        <v>122</v>
      </c>
      <c r="AU111" s="151" t="s">
        <v>79</v>
      </c>
      <c r="AV111" s="13" t="s">
        <v>125</v>
      </c>
      <c r="AW111" s="13" t="s">
        <v>31</v>
      </c>
      <c r="AX111" s="13" t="s">
        <v>77</v>
      </c>
      <c r="AY111" s="151" t="s">
        <v>110</v>
      </c>
    </row>
    <row r="112" spans="2:65" s="1" customFormat="1" ht="21.75" customHeight="1">
      <c r="B112" s="32"/>
      <c r="C112" s="124" t="s">
        <v>155</v>
      </c>
      <c r="D112" s="124" t="s">
        <v>114</v>
      </c>
      <c r="E112" s="125" t="s">
        <v>156</v>
      </c>
      <c r="F112" s="126" t="s">
        <v>157</v>
      </c>
      <c r="G112" s="127" t="s">
        <v>139</v>
      </c>
      <c r="H112" s="128">
        <v>2.2309999999999999</v>
      </c>
      <c r="I112" s="129"/>
      <c r="J112" s="130">
        <f>ROUND(I112*H112,2)</f>
        <v>0</v>
      </c>
      <c r="K112" s="131"/>
      <c r="L112" s="32"/>
      <c r="M112" s="132" t="s">
        <v>19</v>
      </c>
      <c r="N112" s="133" t="s">
        <v>40</v>
      </c>
      <c r="P112" s="134">
        <f>O112*H112</f>
        <v>0</v>
      </c>
      <c r="Q112" s="134">
        <v>0</v>
      </c>
      <c r="R112" s="134">
        <f>Q112*H112</f>
        <v>0</v>
      </c>
      <c r="S112" s="134">
        <v>5.0999999999999997E-2</v>
      </c>
      <c r="T112" s="135">
        <f>S112*H112</f>
        <v>0.11378099999999998</v>
      </c>
      <c r="AR112" s="136" t="s">
        <v>125</v>
      </c>
      <c r="AT112" s="136" t="s">
        <v>114</v>
      </c>
      <c r="AU112" s="136" t="s">
        <v>79</v>
      </c>
      <c r="AY112" s="17" t="s">
        <v>110</v>
      </c>
      <c r="BE112" s="137">
        <f>IF(N112="základní",J112,0)</f>
        <v>0</v>
      </c>
      <c r="BF112" s="137">
        <f>IF(N112="snížená",J112,0)</f>
        <v>0</v>
      </c>
      <c r="BG112" s="137">
        <f>IF(N112="zákl. přenesená",J112,0)</f>
        <v>0</v>
      </c>
      <c r="BH112" s="137">
        <f>IF(N112="sníž. přenesená",J112,0)</f>
        <v>0</v>
      </c>
      <c r="BI112" s="137">
        <f>IF(N112="nulová",J112,0)</f>
        <v>0</v>
      </c>
      <c r="BJ112" s="17" t="s">
        <v>77</v>
      </c>
      <c r="BK112" s="137">
        <f>ROUND(I112*H112,2)</f>
        <v>0</v>
      </c>
      <c r="BL112" s="17" t="s">
        <v>125</v>
      </c>
      <c r="BM112" s="136" t="s">
        <v>158</v>
      </c>
    </row>
    <row r="113" spans="2:65" s="1" customFormat="1" ht="10.199999999999999">
      <c r="B113" s="32"/>
      <c r="D113" s="138" t="s">
        <v>120</v>
      </c>
      <c r="F113" s="139" t="s">
        <v>159</v>
      </c>
      <c r="I113" s="140"/>
      <c r="L113" s="32"/>
      <c r="M113" s="141"/>
      <c r="T113" s="53"/>
      <c r="AT113" s="17" t="s">
        <v>120</v>
      </c>
      <c r="AU113" s="17" t="s">
        <v>79</v>
      </c>
    </row>
    <row r="114" spans="2:65" s="12" customFormat="1" ht="10.199999999999999">
      <c r="B114" s="142"/>
      <c r="D114" s="143" t="s">
        <v>122</v>
      </c>
      <c r="E114" s="144" t="s">
        <v>19</v>
      </c>
      <c r="F114" s="145" t="s">
        <v>160</v>
      </c>
      <c r="H114" s="146">
        <v>2.2309999999999999</v>
      </c>
      <c r="I114" s="147"/>
      <c r="L114" s="142"/>
      <c r="M114" s="148"/>
      <c r="T114" s="149"/>
      <c r="AT114" s="144" t="s">
        <v>122</v>
      </c>
      <c r="AU114" s="144" t="s">
        <v>79</v>
      </c>
      <c r="AV114" s="12" t="s">
        <v>79</v>
      </c>
      <c r="AW114" s="12" t="s">
        <v>31</v>
      </c>
      <c r="AX114" s="12" t="s">
        <v>69</v>
      </c>
      <c r="AY114" s="144" t="s">
        <v>110</v>
      </c>
    </row>
    <row r="115" spans="2:65" s="13" customFormat="1" ht="10.199999999999999">
      <c r="B115" s="150"/>
      <c r="D115" s="143" t="s">
        <v>122</v>
      </c>
      <c r="E115" s="151" t="s">
        <v>19</v>
      </c>
      <c r="F115" s="152" t="s">
        <v>124</v>
      </c>
      <c r="H115" s="153">
        <v>2.2309999999999999</v>
      </c>
      <c r="I115" s="154"/>
      <c r="L115" s="150"/>
      <c r="M115" s="155"/>
      <c r="T115" s="156"/>
      <c r="AT115" s="151" t="s">
        <v>122</v>
      </c>
      <c r="AU115" s="151" t="s">
        <v>79</v>
      </c>
      <c r="AV115" s="13" t="s">
        <v>125</v>
      </c>
      <c r="AW115" s="13" t="s">
        <v>31</v>
      </c>
      <c r="AX115" s="13" t="s">
        <v>77</v>
      </c>
      <c r="AY115" s="151" t="s">
        <v>110</v>
      </c>
    </row>
    <row r="116" spans="2:65" s="1" customFormat="1" ht="21.75" customHeight="1">
      <c r="B116" s="32"/>
      <c r="C116" s="124" t="s">
        <v>161</v>
      </c>
      <c r="D116" s="124" t="s">
        <v>114</v>
      </c>
      <c r="E116" s="125" t="s">
        <v>162</v>
      </c>
      <c r="F116" s="126" t="s">
        <v>163</v>
      </c>
      <c r="G116" s="127" t="s">
        <v>139</v>
      </c>
      <c r="H116" s="128">
        <v>63.14</v>
      </c>
      <c r="I116" s="129"/>
      <c r="J116" s="130">
        <f>ROUND(I116*H116,2)</f>
        <v>0</v>
      </c>
      <c r="K116" s="131"/>
      <c r="L116" s="32"/>
      <c r="M116" s="132" t="s">
        <v>19</v>
      </c>
      <c r="N116" s="133" t="s">
        <v>40</v>
      </c>
      <c r="P116" s="134">
        <f>O116*H116</f>
        <v>0</v>
      </c>
      <c r="Q116" s="134">
        <v>0</v>
      </c>
      <c r="R116" s="134">
        <f>Q116*H116</f>
        <v>0</v>
      </c>
      <c r="S116" s="134">
        <v>4.2999999999999997E-2</v>
      </c>
      <c r="T116" s="135">
        <f>S116*H116</f>
        <v>2.71502</v>
      </c>
      <c r="AR116" s="136" t="s">
        <v>125</v>
      </c>
      <c r="AT116" s="136" t="s">
        <v>114</v>
      </c>
      <c r="AU116" s="136" t="s">
        <v>79</v>
      </c>
      <c r="AY116" s="17" t="s">
        <v>110</v>
      </c>
      <c r="BE116" s="137">
        <f>IF(N116="základní",J116,0)</f>
        <v>0</v>
      </c>
      <c r="BF116" s="137">
        <f>IF(N116="snížená",J116,0)</f>
        <v>0</v>
      </c>
      <c r="BG116" s="137">
        <f>IF(N116="zákl. přenesená",J116,0)</f>
        <v>0</v>
      </c>
      <c r="BH116" s="137">
        <f>IF(N116="sníž. přenesená",J116,0)</f>
        <v>0</v>
      </c>
      <c r="BI116" s="137">
        <f>IF(N116="nulová",J116,0)</f>
        <v>0</v>
      </c>
      <c r="BJ116" s="17" t="s">
        <v>77</v>
      </c>
      <c r="BK116" s="137">
        <f>ROUND(I116*H116,2)</f>
        <v>0</v>
      </c>
      <c r="BL116" s="17" t="s">
        <v>125</v>
      </c>
      <c r="BM116" s="136" t="s">
        <v>164</v>
      </c>
    </row>
    <row r="117" spans="2:65" s="1" customFormat="1" ht="10.199999999999999">
      <c r="B117" s="32"/>
      <c r="D117" s="138" t="s">
        <v>120</v>
      </c>
      <c r="F117" s="139" t="s">
        <v>165</v>
      </c>
      <c r="I117" s="140"/>
      <c r="L117" s="32"/>
      <c r="M117" s="141"/>
      <c r="T117" s="53"/>
      <c r="AT117" s="17" t="s">
        <v>120</v>
      </c>
      <c r="AU117" s="17" t="s">
        <v>79</v>
      </c>
    </row>
    <row r="118" spans="2:65" s="12" customFormat="1" ht="10.199999999999999">
      <c r="B118" s="142"/>
      <c r="D118" s="143" t="s">
        <v>122</v>
      </c>
      <c r="E118" s="144" t="s">
        <v>19</v>
      </c>
      <c r="F118" s="145" t="s">
        <v>166</v>
      </c>
      <c r="H118" s="146">
        <v>63.14</v>
      </c>
      <c r="I118" s="147"/>
      <c r="L118" s="142"/>
      <c r="M118" s="148"/>
      <c r="T118" s="149"/>
      <c r="AT118" s="144" t="s">
        <v>122</v>
      </c>
      <c r="AU118" s="144" t="s">
        <v>79</v>
      </c>
      <c r="AV118" s="12" t="s">
        <v>79</v>
      </c>
      <c r="AW118" s="12" t="s">
        <v>31</v>
      </c>
      <c r="AX118" s="12" t="s">
        <v>69</v>
      </c>
      <c r="AY118" s="144" t="s">
        <v>110</v>
      </c>
    </row>
    <row r="119" spans="2:65" s="13" customFormat="1" ht="10.199999999999999">
      <c r="B119" s="150"/>
      <c r="D119" s="143" t="s">
        <v>122</v>
      </c>
      <c r="E119" s="151" t="s">
        <v>19</v>
      </c>
      <c r="F119" s="152" t="s">
        <v>124</v>
      </c>
      <c r="H119" s="153">
        <v>63.14</v>
      </c>
      <c r="I119" s="154"/>
      <c r="L119" s="150"/>
      <c r="M119" s="155"/>
      <c r="T119" s="156"/>
      <c r="AT119" s="151" t="s">
        <v>122</v>
      </c>
      <c r="AU119" s="151" t="s">
        <v>79</v>
      </c>
      <c r="AV119" s="13" t="s">
        <v>125</v>
      </c>
      <c r="AW119" s="13" t="s">
        <v>31</v>
      </c>
      <c r="AX119" s="13" t="s">
        <v>77</v>
      </c>
      <c r="AY119" s="151" t="s">
        <v>110</v>
      </c>
    </row>
    <row r="120" spans="2:65" s="11" customFormat="1" ht="20.85" customHeight="1">
      <c r="B120" s="112"/>
      <c r="D120" s="113" t="s">
        <v>68</v>
      </c>
      <c r="E120" s="122" t="s">
        <v>167</v>
      </c>
      <c r="F120" s="122" t="s">
        <v>168</v>
      </c>
      <c r="I120" s="115"/>
      <c r="J120" s="123">
        <f>BK120</f>
        <v>0</v>
      </c>
      <c r="L120" s="112"/>
      <c r="M120" s="117"/>
      <c r="P120" s="118">
        <f>SUM(P121:P122)</f>
        <v>0</v>
      </c>
      <c r="R120" s="118">
        <f>SUM(R121:R122)</f>
        <v>1.395E-3</v>
      </c>
      <c r="T120" s="119">
        <f>SUM(T121:T122)</f>
        <v>0</v>
      </c>
      <c r="AR120" s="113" t="s">
        <v>77</v>
      </c>
      <c r="AT120" s="120" t="s">
        <v>68</v>
      </c>
      <c r="AU120" s="120" t="s">
        <v>79</v>
      </c>
      <c r="AY120" s="113" t="s">
        <v>110</v>
      </c>
      <c r="BK120" s="121">
        <f>SUM(BK121:BK122)</f>
        <v>0</v>
      </c>
    </row>
    <row r="121" spans="2:65" s="1" customFormat="1" ht="24.15" customHeight="1">
      <c r="B121" s="32"/>
      <c r="C121" s="124" t="s">
        <v>169</v>
      </c>
      <c r="D121" s="124" t="s">
        <v>114</v>
      </c>
      <c r="E121" s="125" t="s">
        <v>170</v>
      </c>
      <c r="F121" s="126" t="s">
        <v>171</v>
      </c>
      <c r="G121" s="127" t="s">
        <v>139</v>
      </c>
      <c r="H121" s="128">
        <v>46.5</v>
      </c>
      <c r="I121" s="129"/>
      <c r="J121" s="130">
        <f>ROUND(I121*H121,2)</f>
        <v>0</v>
      </c>
      <c r="K121" s="131"/>
      <c r="L121" s="32"/>
      <c r="M121" s="132" t="s">
        <v>19</v>
      </c>
      <c r="N121" s="133" t="s">
        <v>40</v>
      </c>
      <c r="P121" s="134">
        <f>O121*H121</f>
        <v>0</v>
      </c>
      <c r="Q121" s="134">
        <v>3.0000000000000001E-5</v>
      </c>
      <c r="R121" s="134">
        <f>Q121*H121</f>
        <v>1.395E-3</v>
      </c>
      <c r="S121" s="134">
        <v>0</v>
      </c>
      <c r="T121" s="135">
        <f>S121*H121</f>
        <v>0</v>
      </c>
      <c r="AR121" s="136" t="s">
        <v>125</v>
      </c>
      <c r="AT121" s="136" t="s">
        <v>114</v>
      </c>
      <c r="AU121" s="136" t="s">
        <v>172</v>
      </c>
      <c r="AY121" s="17" t="s">
        <v>110</v>
      </c>
      <c r="BE121" s="137">
        <f>IF(N121="základní",J121,0)</f>
        <v>0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17" t="s">
        <v>77</v>
      </c>
      <c r="BK121" s="137">
        <f>ROUND(I121*H121,2)</f>
        <v>0</v>
      </c>
      <c r="BL121" s="17" t="s">
        <v>125</v>
      </c>
      <c r="BM121" s="136" t="s">
        <v>173</v>
      </c>
    </row>
    <row r="122" spans="2:65" s="1" customFormat="1" ht="10.199999999999999">
      <c r="B122" s="32"/>
      <c r="D122" s="138" t="s">
        <v>120</v>
      </c>
      <c r="F122" s="139" t="s">
        <v>174</v>
      </c>
      <c r="I122" s="140"/>
      <c r="L122" s="32"/>
      <c r="M122" s="141"/>
      <c r="T122" s="53"/>
      <c r="AT122" s="17" t="s">
        <v>120</v>
      </c>
      <c r="AU122" s="17" t="s">
        <v>172</v>
      </c>
    </row>
    <row r="123" spans="2:65" s="11" customFormat="1" ht="22.8" customHeight="1">
      <c r="B123" s="112"/>
      <c r="D123" s="113" t="s">
        <v>68</v>
      </c>
      <c r="E123" s="122" t="s">
        <v>175</v>
      </c>
      <c r="F123" s="122" t="s">
        <v>176</v>
      </c>
      <c r="I123" s="115"/>
      <c r="J123" s="123">
        <f>BK123</f>
        <v>0</v>
      </c>
      <c r="L123" s="112"/>
      <c r="M123" s="117"/>
      <c r="P123" s="118">
        <f>SUM(P124:P135)</f>
        <v>0</v>
      </c>
      <c r="R123" s="118">
        <f>SUM(R124:R135)</f>
        <v>0</v>
      </c>
      <c r="T123" s="119">
        <f>SUM(T124:T135)</f>
        <v>0</v>
      </c>
      <c r="AR123" s="113" t="s">
        <v>77</v>
      </c>
      <c r="AT123" s="120" t="s">
        <v>68</v>
      </c>
      <c r="AU123" s="120" t="s">
        <v>77</v>
      </c>
      <c r="AY123" s="113" t="s">
        <v>110</v>
      </c>
      <c r="BK123" s="121">
        <f>SUM(BK124:BK135)</f>
        <v>0</v>
      </c>
    </row>
    <row r="124" spans="2:65" s="1" customFormat="1" ht="24.15" customHeight="1">
      <c r="B124" s="32"/>
      <c r="C124" s="124" t="s">
        <v>177</v>
      </c>
      <c r="D124" s="124" t="s">
        <v>114</v>
      </c>
      <c r="E124" s="125" t="s">
        <v>178</v>
      </c>
      <c r="F124" s="126" t="s">
        <v>179</v>
      </c>
      <c r="G124" s="127" t="s">
        <v>180</v>
      </c>
      <c r="H124" s="128">
        <v>4.6630000000000003</v>
      </c>
      <c r="I124" s="129"/>
      <c r="J124" s="130">
        <f>ROUND(I124*H124,2)</f>
        <v>0</v>
      </c>
      <c r="K124" s="131"/>
      <c r="L124" s="32"/>
      <c r="M124" s="132" t="s">
        <v>19</v>
      </c>
      <c r="N124" s="133" t="s">
        <v>40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125</v>
      </c>
      <c r="AT124" s="136" t="s">
        <v>114</v>
      </c>
      <c r="AU124" s="136" t="s">
        <v>79</v>
      </c>
      <c r="AY124" s="17" t="s">
        <v>110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7" t="s">
        <v>77</v>
      </c>
      <c r="BK124" s="137">
        <f>ROUND(I124*H124,2)</f>
        <v>0</v>
      </c>
      <c r="BL124" s="17" t="s">
        <v>125</v>
      </c>
      <c r="BM124" s="136" t="s">
        <v>181</v>
      </c>
    </row>
    <row r="125" spans="2:65" s="1" customFormat="1" ht="10.199999999999999">
      <c r="B125" s="32"/>
      <c r="D125" s="138" t="s">
        <v>120</v>
      </c>
      <c r="F125" s="139" t="s">
        <v>182</v>
      </c>
      <c r="I125" s="140"/>
      <c r="L125" s="32"/>
      <c r="M125" s="141"/>
      <c r="T125" s="53"/>
      <c r="AT125" s="17" t="s">
        <v>120</v>
      </c>
      <c r="AU125" s="17" t="s">
        <v>79</v>
      </c>
    </row>
    <row r="126" spans="2:65" s="1" customFormat="1" ht="21.75" customHeight="1">
      <c r="B126" s="32"/>
      <c r="C126" s="124" t="s">
        <v>183</v>
      </c>
      <c r="D126" s="124" t="s">
        <v>114</v>
      </c>
      <c r="E126" s="125" t="s">
        <v>184</v>
      </c>
      <c r="F126" s="126" t="s">
        <v>185</v>
      </c>
      <c r="G126" s="127" t="s">
        <v>180</v>
      </c>
      <c r="H126" s="128">
        <v>46.63</v>
      </c>
      <c r="I126" s="129"/>
      <c r="J126" s="130">
        <f>ROUND(I126*H126,2)</f>
        <v>0</v>
      </c>
      <c r="K126" s="131"/>
      <c r="L126" s="32"/>
      <c r="M126" s="132" t="s">
        <v>19</v>
      </c>
      <c r="N126" s="133" t="s">
        <v>40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125</v>
      </c>
      <c r="AT126" s="136" t="s">
        <v>114</v>
      </c>
      <c r="AU126" s="136" t="s">
        <v>79</v>
      </c>
      <c r="AY126" s="17" t="s">
        <v>110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7" t="s">
        <v>77</v>
      </c>
      <c r="BK126" s="137">
        <f>ROUND(I126*H126,2)</f>
        <v>0</v>
      </c>
      <c r="BL126" s="17" t="s">
        <v>125</v>
      </c>
      <c r="BM126" s="136" t="s">
        <v>186</v>
      </c>
    </row>
    <row r="127" spans="2:65" s="1" customFormat="1" ht="10.199999999999999">
      <c r="B127" s="32"/>
      <c r="D127" s="138" t="s">
        <v>120</v>
      </c>
      <c r="F127" s="139" t="s">
        <v>187</v>
      </c>
      <c r="I127" s="140"/>
      <c r="L127" s="32"/>
      <c r="M127" s="141"/>
      <c r="T127" s="53"/>
      <c r="AT127" s="17" t="s">
        <v>120</v>
      </c>
      <c r="AU127" s="17" t="s">
        <v>79</v>
      </c>
    </row>
    <row r="128" spans="2:65" s="12" customFormat="1" ht="10.199999999999999">
      <c r="B128" s="142"/>
      <c r="D128" s="143" t="s">
        <v>122</v>
      </c>
      <c r="F128" s="145" t="s">
        <v>188</v>
      </c>
      <c r="H128" s="146">
        <v>46.63</v>
      </c>
      <c r="I128" s="147"/>
      <c r="L128" s="142"/>
      <c r="M128" s="148"/>
      <c r="T128" s="149"/>
      <c r="AT128" s="144" t="s">
        <v>122</v>
      </c>
      <c r="AU128" s="144" t="s">
        <v>79</v>
      </c>
      <c r="AV128" s="12" t="s">
        <v>79</v>
      </c>
      <c r="AW128" s="12" t="s">
        <v>4</v>
      </c>
      <c r="AX128" s="12" t="s">
        <v>77</v>
      </c>
      <c r="AY128" s="144" t="s">
        <v>110</v>
      </c>
    </row>
    <row r="129" spans="2:65" s="1" customFormat="1" ht="21.75" customHeight="1">
      <c r="B129" s="32"/>
      <c r="C129" s="124" t="s">
        <v>189</v>
      </c>
      <c r="D129" s="124" t="s">
        <v>114</v>
      </c>
      <c r="E129" s="125" t="s">
        <v>190</v>
      </c>
      <c r="F129" s="126" t="s">
        <v>191</v>
      </c>
      <c r="G129" s="127" t="s">
        <v>180</v>
      </c>
      <c r="H129" s="128">
        <v>4.6630000000000003</v>
      </c>
      <c r="I129" s="129"/>
      <c r="J129" s="130">
        <f>ROUND(I129*H129,2)</f>
        <v>0</v>
      </c>
      <c r="K129" s="131"/>
      <c r="L129" s="32"/>
      <c r="M129" s="132" t="s">
        <v>19</v>
      </c>
      <c r="N129" s="133" t="s">
        <v>40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125</v>
      </c>
      <c r="AT129" s="136" t="s">
        <v>114</v>
      </c>
      <c r="AU129" s="136" t="s">
        <v>79</v>
      </c>
      <c r="AY129" s="17" t="s">
        <v>110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7" t="s">
        <v>77</v>
      </c>
      <c r="BK129" s="137">
        <f>ROUND(I129*H129,2)</f>
        <v>0</v>
      </c>
      <c r="BL129" s="17" t="s">
        <v>125</v>
      </c>
      <c r="BM129" s="136" t="s">
        <v>192</v>
      </c>
    </row>
    <row r="130" spans="2:65" s="1" customFormat="1" ht="10.199999999999999">
      <c r="B130" s="32"/>
      <c r="D130" s="138" t="s">
        <v>120</v>
      </c>
      <c r="F130" s="139" t="s">
        <v>193</v>
      </c>
      <c r="I130" s="140"/>
      <c r="L130" s="32"/>
      <c r="M130" s="141"/>
      <c r="T130" s="53"/>
      <c r="AT130" s="17" t="s">
        <v>120</v>
      </c>
      <c r="AU130" s="17" t="s">
        <v>79</v>
      </c>
    </row>
    <row r="131" spans="2:65" s="1" customFormat="1" ht="16.5" customHeight="1">
      <c r="B131" s="32"/>
      <c r="C131" s="124" t="s">
        <v>194</v>
      </c>
      <c r="D131" s="124" t="s">
        <v>114</v>
      </c>
      <c r="E131" s="125" t="s">
        <v>195</v>
      </c>
      <c r="F131" s="126" t="s">
        <v>196</v>
      </c>
      <c r="G131" s="127" t="s">
        <v>180</v>
      </c>
      <c r="H131" s="128">
        <v>93.26</v>
      </c>
      <c r="I131" s="129"/>
      <c r="J131" s="130">
        <f>ROUND(I131*H131,2)</f>
        <v>0</v>
      </c>
      <c r="K131" s="131"/>
      <c r="L131" s="32"/>
      <c r="M131" s="132" t="s">
        <v>19</v>
      </c>
      <c r="N131" s="133" t="s">
        <v>40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125</v>
      </c>
      <c r="AT131" s="136" t="s">
        <v>114</v>
      </c>
      <c r="AU131" s="136" t="s">
        <v>79</v>
      </c>
      <c r="AY131" s="17" t="s">
        <v>110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7" t="s">
        <v>77</v>
      </c>
      <c r="BK131" s="137">
        <f>ROUND(I131*H131,2)</f>
        <v>0</v>
      </c>
      <c r="BL131" s="17" t="s">
        <v>125</v>
      </c>
      <c r="BM131" s="136" t="s">
        <v>197</v>
      </c>
    </row>
    <row r="132" spans="2:65" s="1" customFormat="1" ht="10.199999999999999">
      <c r="B132" s="32"/>
      <c r="D132" s="138" t="s">
        <v>120</v>
      </c>
      <c r="F132" s="139" t="s">
        <v>198</v>
      </c>
      <c r="I132" s="140"/>
      <c r="L132" s="32"/>
      <c r="M132" s="141"/>
      <c r="T132" s="53"/>
      <c r="AT132" s="17" t="s">
        <v>120</v>
      </c>
      <c r="AU132" s="17" t="s">
        <v>79</v>
      </c>
    </row>
    <row r="133" spans="2:65" s="12" customFormat="1" ht="10.199999999999999">
      <c r="B133" s="142"/>
      <c r="D133" s="143" t="s">
        <v>122</v>
      </c>
      <c r="F133" s="145" t="s">
        <v>199</v>
      </c>
      <c r="H133" s="146">
        <v>93.26</v>
      </c>
      <c r="I133" s="147"/>
      <c r="L133" s="142"/>
      <c r="M133" s="148"/>
      <c r="T133" s="149"/>
      <c r="AT133" s="144" t="s">
        <v>122</v>
      </c>
      <c r="AU133" s="144" t="s">
        <v>79</v>
      </c>
      <c r="AV133" s="12" t="s">
        <v>79</v>
      </c>
      <c r="AW133" s="12" t="s">
        <v>4</v>
      </c>
      <c r="AX133" s="12" t="s">
        <v>77</v>
      </c>
      <c r="AY133" s="144" t="s">
        <v>110</v>
      </c>
    </row>
    <row r="134" spans="2:65" s="1" customFormat="1" ht="24.15" customHeight="1">
      <c r="B134" s="32"/>
      <c r="C134" s="124" t="s">
        <v>200</v>
      </c>
      <c r="D134" s="124" t="s">
        <v>114</v>
      </c>
      <c r="E134" s="125" t="s">
        <v>201</v>
      </c>
      <c r="F134" s="126" t="s">
        <v>202</v>
      </c>
      <c r="G134" s="127" t="s">
        <v>180</v>
      </c>
      <c r="H134" s="128">
        <v>17.675000000000001</v>
      </c>
      <c r="I134" s="129"/>
      <c r="J134" s="130">
        <f>ROUND(I134*H134,2)</f>
        <v>0</v>
      </c>
      <c r="K134" s="131"/>
      <c r="L134" s="32"/>
      <c r="M134" s="132" t="s">
        <v>19</v>
      </c>
      <c r="N134" s="133" t="s">
        <v>40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125</v>
      </c>
      <c r="AT134" s="136" t="s">
        <v>114</v>
      </c>
      <c r="AU134" s="136" t="s">
        <v>79</v>
      </c>
      <c r="AY134" s="17" t="s">
        <v>110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7" t="s">
        <v>77</v>
      </c>
      <c r="BK134" s="137">
        <f>ROUND(I134*H134,2)</f>
        <v>0</v>
      </c>
      <c r="BL134" s="17" t="s">
        <v>125</v>
      </c>
      <c r="BM134" s="136" t="s">
        <v>203</v>
      </c>
    </row>
    <row r="135" spans="2:65" s="1" customFormat="1" ht="10.199999999999999">
      <c r="B135" s="32"/>
      <c r="D135" s="138" t="s">
        <v>120</v>
      </c>
      <c r="F135" s="139" t="s">
        <v>204</v>
      </c>
      <c r="I135" s="140"/>
      <c r="L135" s="32"/>
      <c r="M135" s="141"/>
      <c r="T135" s="53"/>
      <c r="AT135" s="17" t="s">
        <v>120</v>
      </c>
      <c r="AU135" s="17" t="s">
        <v>79</v>
      </c>
    </row>
    <row r="136" spans="2:65" s="11" customFormat="1" ht="25.95" customHeight="1">
      <c r="B136" s="112"/>
      <c r="D136" s="113" t="s">
        <v>68</v>
      </c>
      <c r="E136" s="114" t="s">
        <v>205</v>
      </c>
      <c r="F136" s="114" t="s">
        <v>206</v>
      </c>
      <c r="I136" s="115"/>
      <c r="J136" s="116">
        <f>BK136</f>
        <v>0</v>
      </c>
      <c r="L136" s="112"/>
      <c r="M136" s="117"/>
      <c r="P136" s="118">
        <f>P137</f>
        <v>0</v>
      </c>
      <c r="R136" s="118">
        <f>R137</f>
        <v>2.6994324000000005</v>
      </c>
      <c r="T136" s="119">
        <f>T137</f>
        <v>0</v>
      </c>
      <c r="AR136" s="113" t="s">
        <v>79</v>
      </c>
      <c r="AT136" s="120" t="s">
        <v>68</v>
      </c>
      <c r="AU136" s="120" t="s">
        <v>69</v>
      </c>
      <c r="AY136" s="113" t="s">
        <v>110</v>
      </c>
      <c r="BK136" s="121">
        <f>BK137</f>
        <v>0</v>
      </c>
    </row>
    <row r="137" spans="2:65" s="11" customFormat="1" ht="22.8" customHeight="1">
      <c r="B137" s="112"/>
      <c r="D137" s="113" t="s">
        <v>68</v>
      </c>
      <c r="E137" s="122" t="s">
        <v>207</v>
      </c>
      <c r="F137" s="122" t="s">
        <v>208</v>
      </c>
      <c r="I137" s="115"/>
      <c r="J137" s="123">
        <f>BK137</f>
        <v>0</v>
      </c>
      <c r="L137" s="112"/>
      <c r="M137" s="117"/>
      <c r="P137" s="118">
        <f>SUM(P138:P181)</f>
        <v>0</v>
      </c>
      <c r="R137" s="118">
        <f>SUM(R138:R181)</f>
        <v>2.6994324000000005</v>
      </c>
      <c r="T137" s="119">
        <f>SUM(T138:T181)</f>
        <v>0</v>
      </c>
      <c r="AR137" s="113" t="s">
        <v>79</v>
      </c>
      <c r="AT137" s="120" t="s">
        <v>68</v>
      </c>
      <c r="AU137" s="120" t="s">
        <v>77</v>
      </c>
      <c r="AY137" s="113" t="s">
        <v>110</v>
      </c>
      <c r="BK137" s="121">
        <f>SUM(BK138:BK181)</f>
        <v>0</v>
      </c>
    </row>
    <row r="138" spans="2:65" s="1" customFormat="1" ht="21.75" customHeight="1">
      <c r="B138" s="32"/>
      <c r="C138" s="124" t="s">
        <v>209</v>
      </c>
      <c r="D138" s="124" t="s">
        <v>114</v>
      </c>
      <c r="E138" s="125" t="s">
        <v>210</v>
      </c>
      <c r="F138" s="126" t="s">
        <v>211</v>
      </c>
      <c r="G138" s="127" t="s">
        <v>139</v>
      </c>
      <c r="H138" s="128">
        <v>66.48</v>
      </c>
      <c r="I138" s="129"/>
      <c r="J138" s="130">
        <f>ROUND(I138*H138,2)</f>
        <v>0</v>
      </c>
      <c r="K138" s="131"/>
      <c r="L138" s="32"/>
      <c r="M138" s="132" t="s">
        <v>19</v>
      </c>
      <c r="N138" s="133" t="s">
        <v>40</v>
      </c>
      <c r="P138" s="134">
        <f>O138*H138</f>
        <v>0</v>
      </c>
      <c r="Q138" s="134">
        <v>2.5999999999999998E-4</v>
      </c>
      <c r="R138" s="134">
        <f>Q138*H138</f>
        <v>1.7284799999999999E-2</v>
      </c>
      <c r="S138" s="134">
        <v>0</v>
      </c>
      <c r="T138" s="135">
        <f>S138*H138</f>
        <v>0</v>
      </c>
      <c r="AR138" s="136" t="s">
        <v>118</v>
      </c>
      <c r="AT138" s="136" t="s">
        <v>114</v>
      </c>
      <c r="AU138" s="136" t="s">
        <v>79</v>
      </c>
      <c r="AY138" s="17" t="s">
        <v>110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7" t="s">
        <v>77</v>
      </c>
      <c r="BK138" s="137">
        <f>ROUND(I138*H138,2)</f>
        <v>0</v>
      </c>
      <c r="BL138" s="17" t="s">
        <v>118</v>
      </c>
      <c r="BM138" s="136" t="s">
        <v>212</v>
      </c>
    </row>
    <row r="139" spans="2:65" s="1" customFormat="1" ht="10.199999999999999">
      <c r="B139" s="32"/>
      <c r="D139" s="138" t="s">
        <v>120</v>
      </c>
      <c r="F139" s="139" t="s">
        <v>213</v>
      </c>
      <c r="I139" s="140"/>
      <c r="L139" s="32"/>
      <c r="M139" s="141"/>
      <c r="T139" s="53"/>
      <c r="AT139" s="17" t="s">
        <v>120</v>
      </c>
      <c r="AU139" s="17" t="s">
        <v>79</v>
      </c>
    </row>
    <row r="140" spans="2:65" s="14" customFormat="1" ht="10.199999999999999">
      <c r="B140" s="157"/>
      <c r="D140" s="143" t="s">
        <v>122</v>
      </c>
      <c r="E140" s="158" t="s">
        <v>19</v>
      </c>
      <c r="F140" s="159" t="s">
        <v>214</v>
      </c>
      <c r="H140" s="158" t="s">
        <v>19</v>
      </c>
      <c r="I140" s="160"/>
      <c r="L140" s="157"/>
      <c r="M140" s="161"/>
      <c r="T140" s="162"/>
      <c r="AT140" s="158" t="s">
        <v>122</v>
      </c>
      <c r="AU140" s="158" t="s">
        <v>79</v>
      </c>
      <c r="AV140" s="14" t="s">
        <v>77</v>
      </c>
      <c r="AW140" s="14" t="s">
        <v>31</v>
      </c>
      <c r="AX140" s="14" t="s">
        <v>69</v>
      </c>
      <c r="AY140" s="158" t="s">
        <v>110</v>
      </c>
    </row>
    <row r="141" spans="2:65" s="12" customFormat="1" ht="10.199999999999999">
      <c r="B141" s="142"/>
      <c r="D141" s="143" t="s">
        <v>122</v>
      </c>
      <c r="E141" s="144" t="s">
        <v>19</v>
      </c>
      <c r="F141" s="145" t="s">
        <v>215</v>
      </c>
      <c r="H141" s="146">
        <v>66.48</v>
      </c>
      <c r="I141" s="147"/>
      <c r="L141" s="142"/>
      <c r="M141" s="148"/>
      <c r="T141" s="149"/>
      <c r="AT141" s="144" t="s">
        <v>122</v>
      </c>
      <c r="AU141" s="144" t="s">
        <v>79</v>
      </c>
      <c r="AV141" s="12" t="s">
        <v>79</v>
      </c>
      <c r="AW141" s="12" t="s">
        <v>31</v>
      </c>
      <c r="AX141" s="12" t="s">
        <v>69</v>
      </c>
      <c r="AY141" s="144" t="s">
        <v>110</v>
      </c>
    </row>
    <row r="142" spans="2:65" s="13" customFormat="1" ht="10.199999999999999">
      <c r="B142" s="150"/>
      <c r="D142" s="143" t="s">
        <v>122</v>
      </c>
      <c r="E142" s="151" t="s">
        <v>19</v>
      </c>
      <c r="F142" s="152" t="s">
        <v>124</v>
      </c>
      <c r="H142" s="153">
        <v>66.48</v>
      </c>
      <c r="I142" s="154"/>
      <c r="L142" s="150"/>
      <c r="M142" s="155"/>
      <c r="T142" s="156"/>
      <c r="AT142" s="151" t="s">
        <v>122</v>
      </c>
      <c r="AU142" s="151" t="s">
        <v>79</v>
      </c>
      <c r="AV142" s="13" t="s">
        <v>125</v>
      </c>
      <c r="AW142" s="13" t="s">
        <v>31</v>
      </c>
      <c r="AX142" s="13" t="s">
        <v>77</v>
      </c>
      <c r="AY142" s="151" t="s">
        <v>110</v>
      </c>
    </row>
    <row r="143" spans="2:65" s="1" customFormat="1" ht="16.5" customHeight="1">
      <c r="B143" s="32"/>
      <c r="C143" s="163" t="s">
        <v>216</v>
      </c>
      <c r="D143" s="163" t="s">
        <v>217</v>
      </c>
      <c r="E143" s="164" t="s">
        <v>218</v>
      </c>
      <c r="F143" s="165" t="s">
        <v>219</v>
      </c>
      <c r="G143" s="166" t="s">
        <v>139</v>
      </c>
      <c r="H143" s="167">
        <v>66.48</v>
      </c>
      <c r="I143" s="168"/>
      <c r="J143" s="169">
        <f>ROUND(I143*H143,2)</f>
        <v>0</v>
      </c>
      <c r="K143" s="170"/>
      <c r="L143" s="171"/>
      <c r="M143" s="172" t="s">
        <v>19</v>
      </c>
      <c r="N143" s="173" t="s">
        <v>40</v>
      </c>
      <c r="P143" s="134">
        <f>O143*H143</f>
        <v>0</v>
      </c>
      <c r="Q143" s="134">
        <v>3.6110000000000003E-2</v>
      </c>
      <c r="R143" s="134">
        <f>Q143*H143</f>
        <v>2.4005928000000005</v>
      </c>
      <c r="S143" s="134">
        <v>0</v>
      </c>
      <c r="T143" s="135">
        <f>S143*H143</f>
        <v>0</v>
      </c>
      <c r="AR143" s="136" t="s">
        <v>220</v>
      </c>
      <c r="AT143" s="136" t="s">
        <v>217</v>
      </c>
      <c r="AU143" s="136" t="s">
        <v>79</v>
      </c>
      <c r="AY143" s="17" t="s">
        <v>110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7" t="s">
        <v>77</v>
      </c>
      <c r="BK143" s="137">
        <f>ROUND(I143*H143,2)</f>
        <v>0</v>
      </c>
      <c r="BL143" s="17" t="s">
        <v>118</v>
      </c>
      <c r="BM143" s="136" t="s">
        <v>221</v>
      </c>
    </row>
    <row r="144" spans="2:65" s="14" customFormat="1" ht="10.199999999999999">
      <c r="B144" s="157"/>
      <c r="D144" s="143" t="s">
        <v>122</v>
      </c>
      <c r="E144" s="158" t="s">
        <v>19</v>
      </c>
      <c r="F144" s="159" t="s">
        <v>214</v>
      </c>
      <c r="H144" s="158" t="s">
        <v>19</v>
      </c>
      <c r="I144" s="160"/>
      <c r="L144" s="157"/>
      <c r="M144" s="161"/>
      <c r="T144" s="162"/>
      <c r="AT144" s="158" t="s">
        <v>122</v>
      </c>
      <c r="AU144" s="158" t="s">
        <v>79</v>
      </c>
      <c r="AV144" s="14" t="s">
        <v>77</v>
      </c>
      <c r="AW144" s="14" t="s">
        <v>31</v>
      </c>
      <c r="AX144" s="14" t="s">
        <v>69</v>
      </c>
      <c r="AY144" s="158" t="s">
        <v>110</v>
      </c>
    </row>
    <row r="145" spans="2:65" s="12" customFormat="1" ht="10.199999999999999">
      <c r="B145" s="142"/>
      <c r="D145" s="143" t="s">
        <v>122</v>
      </c>
      <c r="E145" s="144" t="s">
        <v>19</v>
      </c>
      <c r="F145" s="145" t="s">
        <v>215</v>
      </c>
      <c r="H145" s="146">
        <v>66.48</v>
      </c>
      <c r="I145" s="147"/>
      <c r="L145" s="142"/>
      <c r="M145" s="148"/>
      <c r="T145" s="149"/>
      <c r="AT145" s="144" t="s">
        <v>122</v>
      </c>
      <c r="AU145" s="144" t="s">
        <v>79</v>
      </c>
      <c r="AV145" s="12" t="s">
        <v>79</v>
      </c>
      <c r="AW145" s="12" t="s">
        <v>31</v>
      </c>
      <c r="AX145" s="12" t="s">
        <v>69</v>
      </c>
      <c r="AY145" s="144" t="s">
        <v>110</v>
      </c>
    </row>
    <row r="146" spans="2:65" s="13" customFormat="1" ht="10.199999999999999">
      <c r="B146" s="150"/>
      <c r="D146" s="143" t="s">
        <v>122</v>
      </c>
      <c r="E146" s="151" t="s">
        <v>19</v>
      </c>
      <c r="F146" s="152" t="s">
        <v>124</v>
      </c>
      <c r="H146" s="153">
        <v>66.48</v>
      </c>
      <c r="I146" s="154"/>
      <c r="L146" s="150"/>
      <c r="M146" s="155"/>
      <c r="T146" s="156"/>
      <c r="AT146" s="151" t="s">
        <v>122</v>
      </c>
      <c r="AU146" s="151" t="s">
        <v>79</v>
      </c>
      <c r="AV146" s="13" t="s">
        <v>125</v>
      </c>
      <c r="AW146" s="13" t="s">
        <v>31</v>
      </c>
      <c r="AX146" s="13" t="s">
        <v>77</v>
      </c>
      <c r="AY146" s="151" t="s">
        <v>110</v>
      </c>
    </row>
    <row r="147" spans="2:65" s="1" customFormat="1" ht="16.5" customHeight="1">
      <c r="B147" s="32"/>
      <c r="C147" s="124" t="s">
        <v>222</v>
      </c>
      <c r="D147" s="124" t="s">
        <v>114</v>
      </c>
      <c r="E147" s="125" t="s">
        <v>223</v>
      </c>
      <c r="F147" s="126" t="s">
        <v>224</v>
      </c>
      <c r="G147" s="127" t="s">
        <v>225</v>
      </c>
      <c r="H147" s="128">
        <v>0.92800000000000005</v>
      </c>
      <c r="I147" s="129"/>
      <c r="J147" s="130">
        <f>ROUND(I147*H147,2)</f>
        <v>0</v>
      </c>
      <c r="K147" s="131"/>
      <c r="L147" s="32"/>
      <c r="M147" s="132" t="s">
        <v>19</v>
      </c>
      <c r="N147" s="133" t="s">
        <v>40</v>
      </c>
      <c r="P147" s="134">
        <f>O147*H147</f>
        <v>0</v>
      </c>
      <c r="Q147" s="134">
        <v>2.7E-4</v>
      </c>
      <c r="R147" s="134">
        <f>Q147*H147</f>
        <v>2.5056000000000004E-4</v>
      </c>
      <c r="S147" s="134">
        <v>0</v>
      </c>
      <c r="T147" s="135">
        <f>S147*H147</f>
        <v>0</v>
      </c>
      <c r="AR147" s="136" t="s">
        <v>118</v>
      </c>
      <c r="AT147" s="136" t="s">
        <v>114</v>
      </c>
      <c r="AU147" s="136" t="s">
        <v>79</v>
      </c>
      <c r="AY147" s="17" t="s">
        <v>110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7" t="s">
        <v>77</v>
      </c>
      <c r="BK147" s="137">
        <f>ROUND(I147*H147,2)</f>
        <v>0</v>
      </c>
      <c r="BL147" s="17" t="s">
        <v>118</v>
      </c>
      <c r="BM147" s="136" t="s">
        <v>226</v>
      </c>
    </row>
    <row r="148" spans="2:65" s="1" customFormat="1" ht="10.199999999999999">
      <c r="B148" s="32"/>
      <c r="D148" s="138" t="s">
        <v>120</v>
      </c>
      <c r="F148" s="139" t="s">
        <v>227</v>
      </c>
      <c r="I148" s="140"/>
      <c r="L148" s="32"/>
      <c r="M148" s="141"/>
      <c r="T148" s="53"/>
      <c r="AT148" s="17" t="s">
        <v>120</v>
      </c>
      <c r="AU148" s="17" t="s">
        <v>79</v>
      </c>
    </row>
    <row r="149" spans="2:65" s="14" customFormat="1" ht="10.199999999999999">
      <c r="B149" s="157"/>
      <c r="D149" s="143" t="s">
        <v>122</v>
      </c>
      <c r="E149" s="158" t="s">
        <v>19</v>
      </c>
      <c r="F149" s="159" t="s">
        <v>228</v>
      </c>
      <c r="H149" s="158" t="s">
        <v>19</v>
      </c>
      <c r="I149" s="160"/>
      <c r="L149" s="157"/>
      <c r="M149" s="161"/>
      <c r="T149" s="162"/>
      <c r="AT149" s="158" t="s">
        <v>122</v>
      </c>
      <c r="AU149" s="158" t="s">
        <v>79</v>
      </c>
      <c r="AV149" s="14" t="s">
        <v>77</v>
      </c>
      <c r="AW149" s="14" t="s">
        <v>31</v>
      </c>
      <c r="AX149" s="14" t="s">
        <v>69</v>
      </c>
      <c r="AY149" s="158" t="s">
        <v>110</v>
      </c>
    </row>
    <row r="150" spans="2:65" s="12" customFormat="1" ht="10.199999999999999">
      <c r="B150" s="142"/>
      <c r="D150" s="143" t="s">
        <v>122</v>
      </c>
      <c r="E150" s="144" t="s">
        <v>19</v>
      </c>
      <c r="F150" s="145" t="s">
        <v>229</v>
      </c>
      <c r="H150" s="146">
        <v>0.92800000000000005</v>
      </c>
      <c r="I150" s="147"/>
      <c r="L150" s="142"/>
      <c r="M150" s="148"/>
      <c r="T150" s="149"/>
      <c r="AT150" s="144" t="s">
        <v>122</v>
      </c>
      <c r="AU150" s="144" t="s">
        <v>79</v>
      </c>
      <c r="AV150" s="12" t="s">
        <v>79</v>
      </c>
      <c r="AW150" s="12" t="s">
        <v>31</v>
      </c>
      <c r="AX150" s="12" t="s">
        <v>69</v>
      </c>
      <c r="AY150" s="144" t="s">
        <v>110</v>
      </c>
    </row>
    <row r="151" spans="2:65" s="13" customFormat="1" ht="10.199999999999999">
      <c r="B151" s="150"/>
      <c r="D151" s="143" t="s">
        <v>122</v>
      </c>
      <c r="E151" s="151" t="s">
        <v>19</v>
      </c>
      <c r="F151" s="152" t="s">
        <v>124</v>
      </c>
      <c r="H151" s="153">
        <v>0.92800000000000005</v>
      </c>
      <c r="I151" s="154"/>
      <c r="L151" s="150"/>
      <c r="M151" s="155"/>
      <c r="T151" s="156"/>
      <c r="AT151" s="151" t="s">
        <v>122</v>
      </c>
      <c r="AU151" s="151" t="s">
        <v>79</v>
      </c>
      <c r="AV151" s="13" t="s">
        <v>125</v>
      </c>
      <c r="AW151" s="13" t="s">
        <v>31</v>
      </c>
      <c r="AX151" s="13" t="s">
        <v>77</v>
      </c>
      <c r="AY151" s="151" t="s">
        <v>110</v>
      </c>
    </row>
    <row r="152" spans="2:65" s="1" customFormat="1" ht="16.5" customHeight="1">
      <c r="B152" s="32"/>
      <c r="C152" s="163" t="s">
        <v>230</v>
      </c>
      <c r="D152" s="163" t="s">
        <v>217</v>
      </c>
      <c r="E152" s="164" t="s">
        <v>231</v>
      </c>
      <c r="F152" s="165" t="s">
        <v>232</v>
      </c>
      <c r="G152" s="166" t="s">
        <v>139</v>
      </c>
      <c r="H152" s="167">
        <v>0.92800000000000005</v>
      </c>
      <c r="I152" s="168"/>
      <c r="J152" s="169">
        <f>ROUND(I152*H152,2)</f>
        <v>0</v>
      </c>
      <c r="K152" s="170"/>
      <c r="L152" s="171"/>
      <c r="M152" s="172" t="s">
        <v>19</v>
      </c>
      <c r="N152" s="173" t="s">
        <v>40</v>
      </c>
      <c r="P152" s="134">
        <f>O152*H152</f>
        <v>0</v>
      </c>
      <c r="Q152" s="134">
        <v>4.0280000000000003E-2</v>
      </c>
      <c r="R152" s="134">
        <f>Q152*H152</f>
        <v>3.7379840000000004E-2</v>
      </c>
      <c r="S152" s="134">
        <v>0</v>
      </c>
      <c r="T152" s="135">
        <f>S152*H152</f>
        <v>0</v>
      </c>
      <c r="AR152" s="136" t="s">
        <v>220</v>
      </c>
      <c r="AT152" s="136" t="s">
        <v>217</v>
      </c>
      <c r="AU152" s="136" t="s">
        <v>79</v>
      </c>
      <c r="AY152" s="17" t="s">
        <v>110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7" t="s">
        <v>77</v>
      </c>
      <c r="BK152" s="137">
        <f>ROUND(I152*H152,2)</f>
        <v>0</v>
      </c>
      <c r="BL152" s="17" t="s">
        <v>118</v>
      </c>
      <c r="BM152" s="136" t="s">
        <v>233</v>
      </c>
    </row>
    <row r="153" spans="2:65" s="14" customFormat="1" ht="10.199999999999999">
      <c r="B153" s="157"/>
      <c r="D153" s="143" t="s">
        <v>122</v>
      </c>
      <c r="E153" s="158" t="s">
        <v>19</v>
      </c>
      <c r="F153" s="159" t="s">
        <v>228</v>
      </c>
      <c r="H153" s="158" t="s">
        <v>19</v>
      </c>
      <c r="I153" s="160"/>
      <c r="L153" s="157"/>
      <c r="M153" s="161"/>
      <c r="T153" s="162"/>
      <c r="AT153" s="158" t="s">
        <v>122</v>
      </c>
      <c r="AU153" s="158" t="s">
        <v>79</v>
      </c>
      <c r="AV153" s="14" t="s">
        <v>77</v>
      </c>
      <c r="AW153" s="14" t="s">
        <v>31</v>
      </c>
      <c r="AX153" s="14" t="s">
        <v>69</v>
      </c>
      <c r="AY153" s="158" t="s">
        <v>110</v>
      </c>
    </row>
    <row r="154" spans="2:65" s="12" customFormat="1" ht="10.199999999999999">
      <c r="B154" s="142"/>
      <c r="D154" s="143" t="s">
        <v>122</v>
      </c>
      <c r="E154" s="144" t="s">
        <v>19</v>
      </c>
      <c r="F154" s="145" t="s">
        <v>229</v>
      </c>
      <c r="H154" s="146">
        <v>0.92800000000000005</v>
      </c>
      <c r="I154" s="147"/>
      <c r="L154" s="142"/>
      <c r="M154" s="148"/>
      <c r="T154" s="149"/>
      <c r="AT154" s="144" t="s">
        <v>122</v>
      </c>
      <c r="AU154" s="144" t="s">
        <v>79</v>
      </c>
      <c r="AV154" s="12" t="s">
        <v>79</v>
      </c>
      <c r="AW154" s="12" t="s">
        <v>31</v>
      </c>
      <c r="AX154" s="12" t="s">
        <v>69</v>
      </c>
      <c r="AY154" s="144" t="s">
        <v>110</v>
      </c>
    </row>
    <row r="155" spans="2:65" s="13" customFormat="1" ht="10.199999999999999">
      <c r="B155" s="150"/>
      <c r="D155" s="143" t="s">
        <v>122</v>
      </c>
      <c r="E155" s="151" t="s">
        <v>19</v>
      </c>
      <c r="F155" s="152" t="s">
        <v>124</v>
      </c>
      <c r="H155" s="153">
        <v>0.92800000000000005</v>
      </c>
      <c r="I155" s="154"/>
      <c r="L155" s="150"/>
      <c r="M155" s="155"/>
      <c r="T155" s="156"/>
      <c r="AT155" s="151" t="s">
        <v>122</v>
      </c>
      <c r="AU155" s="151" t="s">
        <v>79</v>
      </c>
      <c r="AV155" s="13" t="s">
        <v>125</v>
      </c>
      <c r="AW155" s="13" t="s">
        <v>31</v>
      </c>
      <c r="AX155" s="13" t="s">
        <v>77</v>
      </c>
      <c r="AY155" s="151" t="s">
        <v>110</v>
      </c>
    </row>
    <row r="156" spans="2:65" s="1" customFormat="1" ht="24.15" customHeight="1">
      <c r="B156" s="32"/>
      <c r="C156" s="124" t="s">
        <v>234</v>
      </c>
      <c r="D156" s="124" t="s">
        <v>114</v>
      </c>
      <c r="E156" s="125" t="s">
        <v>235</v>
      </c>
      <c r="F156" s="126" t="s">
        <v>236</v>
      </c>
      <c r="G156" s="127" t="s">
        <v>117</v>
      </c>
      <c r="H156" s="128">
        <v>64.37</v>
      </c>
      <c r="I156" s="129"/>
      <c r="J156" s="130">
        <f>ROUND(I156*H156,2)</f>
        <v>0</v>
      </c>
      <c r="K156" s="131"/>
      <c r="L156" s="32"/>
      <c r="M156" s="132" t="s">
        <v>19</v>
      </c>
      <c r="N156" s="133" t="s">
        <v>40</v>
      </c>
      <c r="P156" s="134">
        <f>O156*H156</f>
        <v>0</v>
      </c>
      <c r="Q156" s="134">
        <v>1.2E-4</v>
      </c>
      <c r="R156" s="134">
        <f>Q156*H156</f>
        <v>7.7244000000000011E-3</v>
      </c>
      <c r="S156" s="134">
        <v>0</v>
      </c>
      <c r="T156" s="135">
        <f>S156*H156</f>
        <v>0</v>
      </c>
      <c r="AR156" s="136" t="s">
        <v>118</v>
      </c>
      <c r="AT156" s="136" t="s">
        <v>114</v>
      </c>
      <c r="AU156" s="136" t="s">
        <v>79</v>
      </c>
      <c r="AY156" s="17" t="s">
        <v>110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7" t="s">
        <v>77</v>
      </c>
      <c r="BK156" s="137">
        <f>ROUND(I156*H156,2)</f>
        <v>0</v>
      </c>
      <c r="BL156" s="17" t="s">
        <v>118</v>
      </c>
      <c r="BM156" s="136" t="s">
        <v>237</v>
      </c>
    </row>
    <row r="157" spans="2:65" s="12" customFormat="1" ht="10.199999999999999">
      <c r="B157" s="142"/>
      <c r="D157" s="143" t="s">
        <v>122</v>
      </c>
      <c r="E157" s="144" t="s">
        <v>19</v>
      </c>
      <c r="F157" s="145" t="s">
        <v>238</v>
      </c>
      <c r="H157" s="146">
        <v>64.37</v>
      </c>
      <c r="I157" s="147"/>
      <c r="L157" s="142"/>
      <c r="M157" s="148"/>
      <c r="T157" s="149"/>
      <c r="AT157" s="144" t="s">
        <v>122</v>
      </c>
      <c r="AU157" s="144" t="s">
        <v>79</v>
      </c>
      <c r="AV157" s="12" t="s">
        <v>79</v>
      </c>
      <c r="AW157" s="12" t="s">
        <v>31</v>
      </c>
      <c r="AX157" s="12" t="s">
        <v>69</v>
      </c>
      <c r="AY157" s="144" t="s">
        <v>110</v>
      </c>
    </row>
    <row r="158" spans="2:65" s="13" customFormat="1" ht="10.199999999999999">
      <c r="B158" s="150"/>
      <c r="D158" s="143" t="s">
        <v>122</v>
      </c>
      <c r="E158" s="151" t="s">
        <v>19</v>
      </c>
      <c r="F158" s="152" t="s">
        <v>124</v>
      </c>
      <c r="H158" s="153">
        <v>64.37</v>
      </c>
      <c r="I158" s="154"/>
      <c r="L158" s="150"/>
      <c r="M158" s="155"/>
      <c r="T158" s="156"/>
      <c r="AT158" s="151" t="s">
        <v>122</v>
      </c>
      <c r="AU158" s="151" t="s">
        <v>79</v>
      </c>
      <c r="AV158" s="13" t="s">
        <v>125</v>
      </c>
      <c r="AW158" s="13" t="s">
        <v>31</v>
      </c>
      <c r="AX158" s="13" t="s">
        <v>77</v>
      </c>
      <c r="AY158" s="151" t="s">
        <v>110</v>
      </c>
    </row>
    <row r="159" spans="2:65" s="1" customFormat="1" ht="16.5" customHeight="1">
      <c r="B159" s="32"/>
      <c r="C159" s="163" t="s">
        <v>239</v>
      </c>
      <c r="D159" s="163" t="s">
        <v>217</v>
      </c>
      <c r="E159" s="164" t="s">
        <v>240</v>
      </c>
      <c r="F159" s="165" t="s">
        <v>241</v>
      </c>
      <c r="G159" s="166" t="s">
        <v>117</v>
      </c>
      <c r="H159" s="167">
        <v>36.25</v>
      </c>
      <c r="I159" s="168"/>
      <c r="J159" s="169">
        <f>ROUND(I159*H159,2)</f>
        <v>0</v>
      </c>
      <c r="K159" s="170"/>
      <c r="L159" s="171"/>
      <c r="M159" s="172" t="s">
        <v>19</v>
      </c>
      <c r="N159" s="173" t="s">
        <v>40</v>
      </c>
      <c r="P159" s="134">
        <f>O159*H159</f>
        <v>0</v>
      </c>
      <c r="Q159" s="134">
        <v>4.0000000000000001E-3</v>
      </c>
      <c r="R159" s="134">
        <f>Q159*H159</f>
        <v>0.14499999999999999</v>
      </c>
      <c r="S159" s="134">
        <v>0</v>
      </c>
      <c r="T159" s="135">
        <f>S159*H159</f>
        <v>0</v>
      </c>
      <c r="AR159" s="136" t="s">
        <v>220</v>
      </c>
      <c r="AT159" s="136" t="s">
        <v>217</v>
      </c>
      <c r="AU159" s="136" t="s">
        <v>79</v>
      </c>
      <c r="AY159" s="17" t="s">
        <v>110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7" t="s">
        <v>77</v>
      </c>
      <c r="BK159" s="137">
        <f>ROUND(I159*H159,2)</f>
        <v>0</v>
      </c>
      <c r="BL159" s="17" t="s">
        <v>118</v>
      </c>
      <c r="BM159" s="136" t="s">
        <v>242</v>
      </c>
    </row>
    <row r="160" spans="2:65" s="12" customFormat="1" ht="10.199999999999999">
      <c r="B160" s="142"/>
      <c r="D160" s="143" t="s">
        <v>122</v>
      </c>
      <c r="E160" s="144" t="s">
        <v>19</v>
      </c>
      <c r="F160" s="145" t="s">
        <v>243</v>
      </c>
      <c r="H160" s="146">
        <v>36.25</v>
      </c>
      <c r="I160" s="147"/>
      <c r="L160" s="142"/>
      <c r="M160" s="148"/>
      <c r="T160" s="149"/>
      <c r="AT160" s="144" t="s">
        <v>122</v>
      </c>
      <c r="AU160" s="144" t="s">
        <v>79</v>
      </c>
      <c r="AV160" s="12" t="s">
        <v>79</v>
      </c>
      <c r="AW160" s="12" t="s">
        <v>31</v>
      </c>
      <c r="AX160" s="12" t="s">
        <v>69</v>
      </c>
      <c r="AY160" s="144" t="s">
        <v>110</v>
      </c>
    </row>
    <row r="161" spans="2:65" s="13" customFormat="1" ht="10.199999999999999">
      <c r="B161" s="150"/>
      <c r="D161" s="143" t="s">
        <v>122</v>
      </c>
      <c r="E161" s="151" t="s">
        <v>19</v>
      </c>
      <c r="F161" s="152" t="s">
        <v>124</v>
      </c>
      <c r="H161" s="153">
        <v>36.25</v>
      </c>
      <c r="I161" s="154"/>
      <c r="L161" s="150"/>
      <c r="M161" s="155"/>
      <c r="T161" s="156"/>
      <c r="AT161" s="151" t="s">
        <v>122</v>
      </c>
      <c r="AU161" s="151" t="s">
        <v>79</v>
      </c>
      <c r="AV161" s="13" t="s">
        <v>125</v>
      </c>
      <c r="AW161" s="13" t="s">
        <v>31</v>
      </c>
      <c r="AX161" s="13" t="s">
        <v>77</v>
      </c>
      <c r="AY161" s="151" t="s">
        <v>110</v>
      </c>
    </row>
    <row r="162" spans="2:65" s="1" customFormat="1" ht="21.75" customHeight="1">
      <c r="B162" s="32"/>
      <c r="C162" s="124" t="s">
        <v>244</v>
      </c>
      <c r="D162" s="124" t="s">
        <v>114</v>
      </c>
      <c r="E162" s="125" t="s">
        <v>245</v>
      </c>
      <c r="F162" s="126" t="s">
        <v>246</v>
      </c>
      <c r="G162" s="127" t="s">
        <v>117</v>
      </c>
      <c r="H162" s="128">
        <v>36.25</v>
      </c>
      <c r="I162" s="129"/>
      <c r="J162" s="130">
        <f>ROUND(I162*H162,2)</f>
        <v>0</v>
      </c>
      <c r="K162" s="131"/>
      <c r="L162" s="32"/>
      <c r="M162" s="132" t="s">
        <v>19</v>
      </c>
      <c r="N162" s="133" t="s">
        <v>40</v>
      </c>
      <c r="P162" s="134">
        <f>O162*H162</f>
        <v>0</v>
      </c>
      <c r="Q162" s="134">
        <v>0</v>
      </c>
      <c r="R162" s="134">
        <f>Q162*H162</f>
        <v>0</v>
      </c>
      <c r="S162" s="134">
        <v>0</v>
      </c>
      <c r="T162" s="135">
        <f>S162*H162</f>
        <v>0</v>
      </c>
      <c r="AR162" s="136" t="s">
        <v>118</v>
      </c>
      <c r="AT162" s="136" t="s">
        <v>114</v>
      </c>
      <c r="AU162" s="136" t="s">
        <v>79</v>
      </c>
      <c r="AY162" s="17" t="s">
        <v>110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7" t="s">
        <v>77</v>
      </c>
      <c r="BK162" s="137">
        <f>ROUND(I162*H162,2)</f>
        <v>0</v>
      </c>
      <c r="BL162" s="17" t="s">
        <v>118</v>
      </c>
      <c r="BM162" s="136" t="s">
        <v>247</v>
      </c>
    </row>
    <row r="163" spans="2:65" s="1" customFormat="1" ht="10.199999999999999">
      <c r="B163" s="32"/>
      <c r="D163" s="138" t="s">
        <v>120</v>
      </c>
      <c r="F163" s="139" t="s">
        <v>248</v>
      </c>
      <c r="I163" s="140"/>
      <c r="L163" s="32"/>
      <c r="M163" s="141"/>
      <c r="T163" s="53"/>
      <c r="AT163" s="17" t="s">
        <v>120</v>
      </c>
      <c r="AU163" s="17" t="s">
        <v>79</v>
      </c>
    </row>
    <row r="164" spans="2:65" s="12" customFormat="1" ht="10.199999999999999">
      <c r="B164" s="142"/>
      <c r="D164" s="143" t="s">
        <v>122</v>
      </c>
      <c r="E164" s="144" t="s">
        <v>19</v>
      </c>
      <c r="F164" s="145" t="s">
        <v>243</v>
      </c>
      <c r="H164" s="146">
        <v>36.25</v>
      </c>
      <c r="I164" s="147"/>
      <c r="L164" s="142"/>
      <c r="M164" s="148"/>
      <c r="T164" s="149"/>
      <c r="AT164" s="144" t="s">
        <v>122</v>
      </c>
      <c r="AU164" s="144" t="s">
        <v>79</v>
      </c>
      <c r="AV164" s="12" t="s">
        <v>79</v>
      </c>
      <c r="AW164" s="12" t="s">
        <v>31</v>
      </c>
      <c r="AX164" s="12" t="s">
        <v>69</v>
      </c>
      <c r="AY164" s="144" t="s">
        <v>110</v>
      </c>
    </row>
    <row r="165" spans="2:65" s="13" customFormat="1" ht="10.199999999999999">
      <c r="B165" s="150"/>
      <c r="D165" s="143" t="s">
        <v>122</v>
      </c>
      <c r="E165" s="151" t="s">
        <v>19</v>
      </c>
      <c r="F165" s="152" t="s">
        <v>124</v>
      </c>
      <c r="H165" s="153">
        <v>36.25</v>
      </c>
      <c r="I165" s="154"/>
      <c r="L165" s="150"/>
      <c r="M165" s="155"/>
      <c r="T165" s="156"/>
      <c r="AT165" s="151" t="s">
        <v>122</v>
      </c>
      <c r="AU165" s="151" t="s">
        <v>79</v>
      </c>
      <c r="AV165" s="13" t="s">
        <v>125</v>
      </c>
      <c r="AW165" s="13" t="s">
        <v>31</v>
      </c>
      <c r="AX165" s="13" t="s">
        <v>77</v>
      </c>
      <c r="AY165" s="151" t="s">
        <v>110</v>
      </c>
    </row>
    <row r="166" spans="2:65" s="1" customFormat="1" ht="24.15" customHeight="1">
      <c r="B166" s="32"/>
      <c r="C166" s="124" t="s">
        <v>249</v>
      </c>
      <c r="D166" s="124" t="s">
        <v>114</v>
      </c>
      <c r="E166" s="125" t="s">
        <v>250</v>
      </c>
      <c r="F166" s="126" t="s">
        <v>251</v>
      </c>
      <c r="G166" s="127" t="s">
        <v>225</v>
      </c>
      <c r="H166" s="128">
        <v>1</v>
      </c>
      <c r="I166" s="129"/>
      <c r="J166" s="130">
        <f>ROUND(I166*H166,2)</f>
        <v>0</v>
      </c>
      <c r="K166" s="131"/>
      <c r="L166" s="32"/>
      <c r="M166" s="132" t="s">
        <v>19</v>
      </c>
      <c r="N166" s="133" t="s">
        <v>40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118</v>
      </c>
      <c r="AT166" s="136" t="s">
        <v>114</v>
      </c>
      <c r="AU166" s="136" t="s">
        <v>79</v>
      </c>
      <c r="AY166" s="17" t="s">
        <v>110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7" t="s">
        <v>77</v>
      </c>
      <c r="BK166" s="137">
        <f>ROUND(I166*H166,2)</f>
        <v>0</v>
      </c>
      <c r="BL166" s="17" t="s">
        <v>118</v>
      </c>
      <c r="BM166" s="136" t="s">
        <v>252</v>
      </c>
    </row>
    <row r="167" spans="2:65" s="12" customFormat="1" ht="10.199999999999999">
      <c r="B167" s="142"/>
      <c r="D167" s="143" t="s">
        <v>122</v>
      </c>
      <c r="E167" s="144" t="s">
        <v>19</v>
      </c>
      <c r="F167" s="145" t="s">
        <v>131</v>
      </c>
      <c r="H167" s="146">
        <v>1</v>
      </c>
      <c r="I167" s="147"/>
      <c r="L167" s="142"/>
      <c r="M167" s="148"/>
      <c r="T167" s="149"/>
      <c r="AT167" s="144" t="s">
        <v>122</v>
      </c>
      <c r="AU167" s="144" t="s">
        <v>79</v>
      </c>
      <c r="AV167" s="12" t="s">
        <v>79</v>
      </c>
      <c r="AW167" s="12" t="s">
        <v>31</v>
      </c>
      <c r="AX167" s="12" t="s">
        <v>69</v>
      </c>
      <c r="AY167" s="144" t="s">
        <v>110</v>
      </c>
    </row>
    <row r="168" spans="2:65" s="13" customFormat="1" ht="10.199999999999999">
      <c r="B168" s="150"/>
      <c r="D168" s="143" t="s">
        <v>122</v>
      </c>
      <c r="E168" s="151" t="s">
        <v>19</v>
      </c>
      <c r="F168" s="152" t="s">
        <v>124</v>
      </c>
      <c r="H168" s="153">
        <v>1</v>
      </c>
      <c r="I168" s="154"/>
      <c r="L168" s="150"/>
      <c r="M168" s="155"/>
      <c r="T168" s="156"/>
      <c r="AT168" s="151" t="s">
        <v>122</v>
      </c>
      <c r="AU168" s="151" t="s">
        <v>79</v>
      </c>
      <c r="AV168" s="13" t="s">
        <v>125</v>
      </c>
      <c r="AW168" s="13" t="s">
        <v>31</v>
      </c>
      <c r="AX168" s="13" t="s">
        <v>77</v>
      </c>
      <c r="AY168" s="151" t="s">
        <v>110</v>
      </c>
    </row>
    <row r="169" spans="2:65" s="1" customFormat="1" ht="16.5" customHeight="1">
      <c r="B169" s="32"/>
      <c r="C169" s="163" t="s">
        <v>253</v>
      </c>
      <c r="D169" s="163" t="s">
        <v>217</v>
      </c>
      <c r="E169" s="164" t="s">
        <v>254</v>
      </c>
      <c r="F169" s="165" t="s">
        <v>255</v>
      </c>
      <c r="G169" s="166" t="s">
        <v>225</v>
      </c>
      <c r="H169" s="167">
        <v>1</v>
      </c>
      <c r="I169" s="168"/>
      <c r="J169" s="169">
        <f>ROUND(I169*H169,2)</f>
        <v>0</v>
      </c>
      <c r="K169" s="170"/>
      <c r="L169" s="171"/>
      <c r="M169" s="172" t="s">
        <v>19</v>
      </c>
      <c r="N169" s="173" t="s">
        <v>40</v>
      </c>
      <c r="P169" s="134">
        <f>O169*H169</f>
        <v>0</v>
      </c>
      <c r="Q169" s="134">
        <v>9.1200000000000003E-2</v>
      </c>
      <c r="R169" s="134">
        <f>Q169*H169</f>
        <v>9.1200000000000003E-2</v>
      </c>
      <c r="S169" s="134">
        <v>0</v>
      </c>
      <c r="T169" s="135">
        <f>S169*H169</f>
        <v>0</v>
      </c>
      <c r="AR169" s="136" t="s">
        <v>220</v>
      </c>
      <c r="AT169" s="136" t="s">
        <v>217</v>
      </c>
      <c r="AU169" s="136" t="s">
        <v>79</v>
      </c>
      <c r="AY169" s="17" t="s">
        <v>110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7" t="s">
        <v>77</v>
      </c>
      <c r="BK169" s="137">
        <f>ROUND(I169*H169,2)</f>
        <v>0</v>
      </c>
      <c r="BL169" s="17" t="s">
        <v>118</v>
      </c>
      <c r="BM169" s="136" t="s">
        <v>256</v>
      </c>
    </row>
    <row r="170" spans="2:65" s="14" customFormat="1" ht="10.199999999999999">
      <c r="B170" s="157"/>
      <c r="D170" s="143" t="s">
        <v>122</v>
      </c>
      <c r="E170" s="158" t="s">
        <v>19</v>
      </c>
      <c r="F170" s="159" t="s">
        <v>257</v>
      </c>
      <c r="H170" s="158" t="s">
        <v>19</v>
      </c>
      <c r="I170" s="160"/>
      <c r="L170" s="157"/>
      <c r="M170" s="161"/>
      <c r="T170" s="162"/>
      <c r="AT170" s="158" t="s">
        <v>122</v>
      </c>
      <c r="AU170" s="158" t="s">
        <v>79</v>
      </c>
      <c r="AV170" s="14" t="s">
        <v>77</v>
      </c>
      <c r="AW170" s="14" t="s">
        <v>31</v>
      </c>
      <c r="AX170" s="14" t="s">
        <v>69</v>
      </c>
      <c r="AY170" s="158" t="s">
        <v>110</v>
      </c>
    </row>
    <row r="171" spans="2:65" s="12" customFormat="1" ht="10.199999999999999">
      <c r="B171" s="142"/>
      <c r="D171" s="143" t="s">
        <v>122</v>
      </c>
      <c r="E171" s="144" t="s">
        <v>19</v>
      </c>
      <c r="F171" s="145" t="s">
        <v>77</v>
      </c>
      <c r="H171" s="146">
        <v>1</v>
      </c>
      <c r="I171" s="147"/>
      <c r="L171" s="142"/>
      <c r="M171" s="148"/>
      <c r="T171" s="149"/>
      <c r="AT171" s="144" t="s">
        <v>122</v>
      </c>
      <c r="AU171" s="144" t="s">
        <v>79</v>
      </c>
      <c r="AV171" s="12" t="s">
        <v>79</v>
      </c>
      <c r="AW171" s="12" t="s">
        <v>31</v>
      </c>
      <c r="AX171" s="12" t="s">
        <v>77</v>
      </c>
      <c r="AY171" s="144" t="s">
        <v>110</v>
      </c>
    </row>
    <row r="172" spans="2:65" s="1" customFormat="1" ht="16.5" customHeight="1">
      <c r="B172" s="32"/>
      <c r="C172" s="163" t="s">
        <v>167</v>
      </c>
      <c r="D172" s="163" t="s">
        <v>217</v>
      </c>
      <c r="E172" s="164" t="s">
        <v>258</v>
      </c>
      <c r="F172" s="165" t="s">
        <v>259</v>
      </c>
      <c r="G172" s="166" t="s">
        <v>260</v>
      </c>
      <c r="H172" s="167">
        <v>1</v>
      </c>
      <c r="I172" s="168"/>
      <c r="J172" s="169">
        <f>ROUND(I172*H172,2)</f>
        <v>0</v>
      </c>
      <c r="K172" s="170"/>
      <c r="L172" s="171"/>
      <c r="M172" s="172" t="s">
        <v>19</v>
      </c>
      <c r="N172" s="173" t="s">
        <v>40</v>
      </c>
      <c r="P172" s="134">
        <f>O172*H172</f>
        <v>0</v>
      </c>
      <c r="Q172" s="134">
        <v>0</v>
      </c>
      <c r="R172" s="134">
        <f>Q172*H172</f>
        <v>0</v>
      </c>
      <c r="S172" s="134">
        <v>0</v>
      </c>
      <c r="T172" s="135">
        <f>S172*H172</f>
        <v>0</v>
      </c>
      <c r="AR172" s="136" t="s">
        <v>220</v>
      </c>
      <c r="AT172" s="136" t="s">
        <v>217</v>
      </c>
      <c r="AU172" s="136" t="s">
        <v>79</v>
      </c>
      <c r="AY172" s="17" t="s">
        <v>110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7" t="s">
        <v>77</v>
      </c>
      <c r="BK172" s="137">
        <f>ROUND(I172*H172,2)</f>
        <v>0</v>
      </c>
      <c r="BL172" s="17" t="s">
        <v>118</v>
      </c>
      <c r="BM172" s="136" t="s">
        <v>261</v>
      </c>
    </row>
    <row r="173" spans="2:65" s="14" customFormat="1" ht="10.199999999999999">
      <c r="B173" s="157"/>
      <c r="D173" s="143" t="s">
        <v>122</v>
      </c>
      <c r="E173" s="158" t="s">
        <v>19</v>
      </c>
      <c r="F173" s="159" t="s">
        <v>262</v>
      </c>
      <c r="H173" s="158" t="s">
        <v>19</v>
      </c>
      <c r="I173" s="160"/>
      <c r="L173" s="157"/>
      <c r="M173" s="161"/>
      <c r="T173" s="162"/>
      <c r="AT173" s="158" t="s">
        <v>122</v>
      </c>
      <c r="AU173" s="158" t="s">
        <v>79</v>
      </c>
      <c r="AV173" s="14" t="s">
        <v>77</v>
      </c>
      <c r="AW173" s="14" t="s">
        <v>31</v>
      </c>
      <c r="AX173" s="14" t="s">
        <v>69</v>
      </c>
      <c r="AY173" s="158" t="s">
        <v>110</v>
      </c>
    </row>
    <row r="174" spans="2:65" s="12" customFormat="1" ht="10.199999999999999">
      <c r="B174" s="142"/>
      <c r="D174" s="143" t="s">
        <v>122</v>
      </c>
      <c r="E174" s="144" t="s">
        <v>19</v>
      </c>
      <c r="F174" s="145" t="s">
        <v>131</v>
      </c>
      <c r="H174" s="146">
        <v>1</v>
      </c>
      <c r="I174" s="147"/>
      <c r="L174" s="142"/>
      <c r="M174" s="148"/>
      <c r="T174" s="149"/>
      <c r="AT174" s="144" t="s">
        <v>122</v>
      </c>
      <c r="AU174" s="144" t="s">
        <v>79</v>
      </c>
      <c r="AV174" s="12" t="s">
        <v>79</v>
      </c>
      <c r="AW174" s="12" t="s">
        <v>31</v>
      </c>
      <c r="AX174" s="12" t="s">
        <v>69</v>
      </c>
      <c r="AY174" s="144" t="s">
        <v>110</v>
      </c>
    </row>
    <row r="175" spans="2:65" s="13" customFormat="1" ht="10.199999999999999">
      <c r="B175" s="150"/>
      <c r="D175" s="143" t="s">
        <v>122</v>
      </c>
      <c r="E175" s="151" t="s">
        <v>19</v>
      </c>
      <c r="F175" s="152" t="s">
        <v>124</v>
      </c>
      <c r="H175" s="153">
        <v>1</v>
      </c>
      <c r="I175" s="154"/>
      <c r="L175" s="150"/>
      <c r="M175" s="155"/>
      <c r="T175" s="156"/>
      <c r="AT175" s="151" t="s">
        <v>122</v>
      </c>
      <c r="AU175" s="151" t="s">
        <v>79</v>
      </c>
      <c r="AV175" s="13" t="s">
        <v>125</v>
      </c>
      <c r="AW175" s="13" t="s">
        <v>31</v>
      </c>
      <c r="AX175" s="13" t="s">
        <v>77</v>
      </c>
      <c r="AY175" s="151" t="s">
        <v>110</v>
      </c>
    </row>
    <row r="176" spans="2:65" s="1" customFormat="1" ht="16.5" customHeight="1">
      <c r="B176" s="32"/>
      <c r="C176" s="124" t="s">
        <v>263</v>
      </c>
      <c r="D176" s="124" t="s">
        <v>114</v>
      </c>
      <c r="E176" s="125" t="s">
        <v>264</v>
      </c>
      <c r="F176" s="126" t="s">
        <v>265</v>
      </c>
      <c r="G176" s="127" t="s">
        <v>260</v>
      </c>
      <c r="H176" s="128">
        <v>1</v>
      </c>
      <c r="I176" s="129"/>
      <c r="J176" s="130">
        <f>ROUND(I176*H176,2)</f>
        <v>0</v>
      </c>
      <c r="K176" s="131"/>
      <c r="L176" s="32"/>
      <c r="M176" s="132" t="s">
        <v>19</v>
      </c>
      <c r="N176" s="133" t="s">
        <v>40</v>
      </c>
      <c r="P176" s="134">
        <f>O176*H176</f>
        <v>0</v>
      </c>
      <c r="Q176" s="134">
        <v>0</v>
      </c>
      <c r="R176" s="134">
        <f>Q176*H176</f>
        <v>0</v>
      </c>
      <c r="S176" s="134">
        <v>0</v>
      </c>
      <c r="T176" s="135">
        <f>S176*H176</f>
        <v>0</v>
      </c>
      <c r="AR176" s="136" t="s">
        <v>118</v>
      </c>
      <c r="AT176" s="136" t="s">
        <v>114</v>
      </c>
      <c r="AU176" s="136" t="s">
        <v>79</v>
      </c>
      <c r="AY176" s="17" t="s">
        <v>110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17" t="s">
        <v>77</v>
      </c>
      <c r="BK176" s="137">
        <f>ROUND(I176*H176,2)</f>
        <v>0</v>
      </c>
      <c r="BL176" s="17" t="s">
        <v>118</v>
      </c>
      <c r="BM176" s="136" t="s">
        <v>266</v>
      </c>
    </row>
    <row r="177" spans="2:65" s="14" customFormat="1" ht="10.199999999999999">
      <c r="B177" s="157"/>
      <c r="D177" s="143" t="s">
        <v>122</v>
      </c>
      <c r="E177" s="158" t="s">
        <v>19</v>
      </c>
      <c r="F177" s="159" t="s">
        <v>267</v>
      </c>
      <c r="H177" s="158" t="s">
        <v>19</v>
      </c>
      <c r="I177" s="160"/>
      <c r="L177" s="157"/>
      <c r="M177" s="161"/>
      <c r="T177" s="162"/>
      <c r="AT177" s="158" t="s">
        <v>122</v>
      </c>
      <c r="AU177" s="158" t="s">
        <v>79</v>
      </c>
      <c r="AV177" s="14" t="s">
        <v>77</v>
      </c>
      <c r="AW177" s="14" t="s">
        <v>31</v>
      </c>
      <c r="AX177" s="14" t="s">
        <v>69</v>
      </c>
      <c r="AY177" s="158" t="s">
        <v>110</v>
      </c>
    </row>
    <row r="178" spans="2:65" s="12" customFormat="1" ht="10.199999999999999">
      <c r="B178" s="142"/>
      <c r="D178" s="143" t="s">
        <v>122</v>
      </c>
      <c r="E178" s="144" t="s">
        <v>19</v>
      </c>
      <c r="F178" s="145" t="s">
        <v>131</v>
      </c>
      <c r="H178" s="146">
        <v>1</v>
      </c>
      <c r="I178" s="147"/>
      <c r="L178" s="142"/>
      <c r="M178" s="148"/>
      <c r="T178" s="149"/>
      <c r="AT178" s="144" t="s">
        <v>122</v>
      </c>
      <c r="AU178" s="144" t="s">
        <v>79</v>
      </c>
      <c r="AV178" s="12" t="s">
        <v>79</v>
      </c>
      <c r="AW178" s="12" t="s">
        <v>31</v>
      </c>
      <c r="AX178" s="12" t="s">
        <v>69</v>
      </c>
      <c r="AY178" s="144" t="s">
        <v>110</v>
      </c>
    </row>
    <row r="179" spans="2:65" s="13" customFormat="1" ht="10.199999999999999">
      <c r="B179" s="150"/>
      <c r="D179" s="143" t="s">
        <v>122</v>
      </c>
      <c r="E179" s="151" t="s">
        <v>19</v>
      </c>
      <c r="F179" s="152" t="s">
        <v>124</v>
      </c>
      <c r="H179" s="153">
        <v>1</v>
      </c>
      <c r="I179" s="154"/>
      <c r="L179" s="150"/>
      <c r="M179" s="155"/>
      <c r="T179" s="156"/>
      <c r="AT179" s="151" t="s">
        <v>122</v>
      </c>
      <c r="AU179" s="151" t="s">
        <v>79</v>
      </c>
      <c r="AV179" s="13" t="s">
        <v>125</v>
      </c>
      <c r="AW179" s="13" t="s">
        <v>31</v>
      </c>
      <c r="AX179" s="13" t="s">
        <v>77</v>
      </c>
      <c r="AY179" s="151" t="s">
        <v>110</v>
      </c>
    </row>
    <row r="180" spans="2:65" s="1" customFormat="1" ht="24.15" customHeight="1">
      <c r="B180" s="32"/>
      <c r="C180" s="124" t="s">
        <v>268</v>
      </c>
      <c r="D180" s="124" t="s">
        <v>114</v>
      </c>
      <c r="E180" s="125" t="s">
        <v>269</v>
      </c>
      <c r="F180" s="126" t="s">
        <v>270</v>
      </c>
      <c r="G180" s="127" t="s">
        <v>180</v>
      </c>
      <c r="H180" s="128">
        <v>2.6989999999999998</v>
      </c>
      <c r="I180" s="129"/>
      <c r="J180" s="130">
        <f>ROUND(I180*H180,2)</f>
        <v>0</v>
      </c>
      <c r="K180" s="131"/>
      <c r="L180" s="32"/>
      <c r="M180" s="132" t="s">
        <v>19</v>
      </c>
      <c r="N180" s="133" t="s">
        <v>40</v>
      </c>
      <c r="P180" s="134">
        <f>O180*H180</f>
        <v>0</v>
      </c>
      <c r="Q180" s="134">
        <v>0</v>
      </c>
      <c r="R180" s="134">
        <f>Q180*H180</f>
        <v>0</v>
      </c>
      <c r="S180" s="134">
        <v>0</v>
      </c>
      <c r="T180" s="135">
        <f>S180*H180</f>
        <v>0</v>
      </c>
      <c r="AR180" s="136" t="s">
        <v>118</v>
      </c>
      <c r="AT180" s="136" t="s">
        <v>114</v>
      </c>
      <c r="AU180" s="136" t="s">
        <v>79</v>
      </c>
      <c r="AY180" s="17" t="s">
        <v>110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7" t="s">
        <v>77</v>
      </c>
      <c r="BK180" s="137">
        <f>ROUND(I180*H180,2)</f>
        <v>0</v>
      </c>
      <c r="BL180" s="17" t="s">
        <v>118</v>
      </c>
      <c r="BM180" s="136" t="s">
        <v>271</v>
      </c>
    </row>
    <row r="181" spans="2:65" s="1" customFormat="1" ht="10.199999999999999">
      <c r="B181" s="32"/>
      <c r="D181" s="138" t="s">
        <v>120</v>
      </c>
      <c r="F181" s="139" t="s">
        <v>272</v>
      </c>
      <c r="I181" s="140"/>
      <c r="L181" s="32"/>
      <c r="M181" s="141"/>
      <c r="T181" s="53"/>
      <c r="AT181" s="17" t="s">
        <v>120</v>
      </c>
      <c r="AU181" s="17" t="s">
        <v>79</v>
      </c>
    </row>
    <row r="182" spans="2:65" s="11" customFormat="1" ht="25.95" customHeight="1">
      <c r="B182" s="112"/>
      <c r="D182" s="113" t="s">
        <v>68</v>
      </c>
      <c r="E182" s="114" t="s">
        <v>273</v>
      </c>
      <c r="F182" s="114" t="s">
        <v>274</v>
      </c>
      <c r="I182" s="115"/>
      <c r="J182" s="116">
        <f>BK182</f>
        <v>0</v>
      </c>
      <c r="L182" s="112"/>
      <c r="M182" s="117"/>
      <c r="P182" s="118">
        <f>P183</f>
        <v>0</v>
      </c>
      <c r="R182" s="118">
        <f>R183</f>
        <v>0</v>
      </c>
      <c r="T182" s="119">
        <f>T183</f>
        <v>0</v>
      </c>
      <c r="AR182" s="113" t="s">
        <v>275</v>
      </c>
      <c r="AT182" s="120" t="s">
        <v>68</v>
      </c>
      <c r="AU182" s="120" t="s">
        <v>69</v>
      </c>
      <c r="AY182" s="113" t="s">
        <v>110</v>
      </c>
      <c r="BK182" s="121">
        <f>BK183</f>
        <v>0</v>
      </c>
    </row>
    <row r="183" spans="2:65" s="11" customFormat="1" ht="22.8" customHeight="1">
      <c r="B183" s="112"/>
      <c r="D183" s="113" t="s">
        <v>68</v>
      </c>
      <c r="E183" s="122" t="s">
        <v>276</v>
      </c>
      <c r="F183" s="122" t="s">
        <v>277</v>
      </c>
      <c r="I183" s="115"/>
      <c r="J183" s="123">
        <f>BK183</f>
        <v>0</v>
      </c>
      <c r="L183" s="112"/>
      <c r="M183" s="117"/>
      <c r="P183" s="118">
        <f>SUM(P184:P185)</f>
        <v>0</v>
      </c>
      <c r="R183" s="118">
        <f>SUM(R184:R185)</f>
        <v>0</v>
      </c>
      <c r="T183" s="119">
        <f>SUM(T184:T185)</f>
        <v>0</v>
      </c>
      <c r="AR183" s="113" t="s">
        <v>275</v>
      </c>
      <c r="AT183" s="120" t="s">
        <v>68</v>
      </c>
      <c r="AU183" s="120" t="s">
        <v>77</v>
      </c>
      <c r="AY183" s="113" t="s">
        <v>110</v>
      </c>
      <c r="BK183" s="121">
        <f>SUM(BK184:BK185)</f>
        <v>0</v>
      </c>
    </row>
    <row r="184" spans="2:65" s="1" customFormat="1" ht="16.5" customHeight="1">
      <c r="B184" s="32"/>
      <c r="C184" s="124" t="s">
        <v>278</v>
      </c>
      <c r="D184" s="124" t="s">
        <v>114</v>
      </c>
      <c r="E184" s="125" t="s">
        <v>279</v>
      </c>
      <c r="F184" s="126" t="s">
        <v>280</v>
      </c>
      <c r="G184" s="127" t="s">
        <v>281</v>
      </c>
      <c r="H184" s="128">
        <v>1</v>
      </c>
      <c r="I184" s="129"/>
      <c r="J184" s="130">
        <f>ROUND(I184*H184,2)</f>
        <v>0</v>
      </c>
      <c r="K184" s="131"/>
      <c r="L184" s="32"/>
      <c r="M184" s="132" t="s">
        <v>19</v>
      </c>
      <c r="N184" s="133" t="s">
        <v>40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282</v>
      </c>
      <c r="AT184" s="136" t="s">
        <v>114</v>
      </c>
      <c r="AU184" s="136" t="s">
        <v>79</v>
      </c>
      <c r="AY184" s="17" t="s">
        <v>110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7" t="s">
        <v>77</v>
      </c>
      <c r="BK184" s="137">
        <f>ROUND(I184*H184,2)</f>
        <v>0</v>
      </c>
      <c r="BL184" s="17" t="s">
        <v>282</v>
      </c>
      <c r="BM184" s="136" t="s">
        <v>283</v>
      </c>
    </row>
    <row r="185" spans="2:65" s="12" customFormat="1" ht="10.199999999999999">
      <c r="B185" s="142"/>
      <c r="D185" s="143" t="s">
        <v>122</v>
      </c>
      <c r="E185" s="144" t="s">
        <v>19</v>
      </c>
      <c r="F185" s="145" t="s">
        <v>131</v>
      </c>
      <c r="H185" s="146">
        <v>1</v>
      </c>
      <c r="I185" s="147"/>
      <c r="L185" s="142"/>
      <c r="M185" s="174"/>
      <c r="N185" s="175"/>
      <c r="O185" s="175"/>
      <c r="P185" s="175"/>
      <c r="Q185" s="175"/>
      <c r="R185" s="175"/>
      <c r="S185" s="175"/>
      <c r="T185" s="176"/>
      <c r="AT185" s="144" t="s">
        <v>122</v>
      </c>
      <c r="AU185" s="144" t="s">
        <v>79</v>
      </c>
      <c r="AV185" s="12" t="s">
        <v>79</v>
      </c>
      <c r="AW185" s="12" t="s">
        <v>31</v>
      </c>
      <c r="AX185" s="12" t="s">
        <v>77</v>
      </c>
      <c r="AY185" s="144" t="s">
        <v>110</v>
      </c>
    </row>
    <row r="186" spans="2:65" s="1" customFormat="1" ht="6.9" customHeight="1">
      <c r="B186" s="41"/>
      <c r="C186" s="42"/>
      <c r="D186" s="42"/>
      <c r="E186" s="42"/>
      <c r="F186" s="42"/>
      <c r="G186" s="42"/>
      <c r="H186" s="42"/>
      <c r="I186" s="42"/>
      <c r="J186" s="42"/>
      <c r="K186" s="42"/>
      <c r="L186" s="32"/>
    </row>
  </sheetData>
  <sheetProtection algorithmName="SHA-512" hashValue="BHFn6VUKZSeinkiNm51cGwCbnuNqGdSUrsaQApEVzILj12QzHc/yFIHCFLagNSKLbFxj7FBpfzDpcq7h3tXBsg==" saltValue="+xOeEJ6P7EeuXfnGbWPtzB69+LdniBrACXq7iAtOWVMjrJuQThMQay0i6UZ9t9vPFGBQcMRLss1pU5FhbelBxA==" spinCount="100000" sheet="1" objects="1" scenarios="1" formatColumns="0" formatRows="0" autoFilter="0"/>
  <autoFilter ref="C86:K185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100-000000000000}"/>
    <hyperlink ref="F101" r:id="rId2" xr:uid="{00000000-0004-0000-0100-000001000000}"/>
    <hyperlink ref="F105" r:id="rId3" xr:uid="{00000000-0004-0000-0100-000002000000}"/>
    <hyperlink ref="F109" r:id="rId4" xr:uid="{00000000-0004-0000-0100-000003000000}"/>
    <hyperlink ref="F113" r:id="rId5" xr:uid="{00000000-0004-0000-0100-000004000000}"/>
    <hyperlink ref="F117" r:id="rId6" xr:uid="{00000000-0004-0000-0100-000005000000}"/>
    <hyperlink ref="F122" r:id="rId7" xr:uid="{00000000-0004-0000-0100-000006000000}"/>
    <hyperlink ref="F125" r:id="rId8" xr:uid="{00000000-0004-0000-0100-000007000000}"/>
    <hyperlink ref="F127" r:id="rId9" xr:uid="{00000000-0004-0000-0100-000008000000}"/>
    <hyperlink ref="F130" r:id="rId10" xr:uid="{00000000-0004-0000-0100-000009000000}"/>
    <hyperlink ref="F132" r:id="rId11" xr:uid="{00000000-0004-0000-0100-00000A000000}"/>
    <hyperlink ref="F135" r:id="rId12" xr:uid="{00000000-0004-0000-0100-00000B000000}"/>
    <hyperlink ref="F139" r:id="rId13" xr:uid="{00000000-0004-0000-0100-00000C000000}"/>
    <hyperlink ref="F148" r:id="rId14" xr:uid="{00000000-0004-0000-0100-00000D000000}"/>
    <hyperlink ref="F163" r:id="rId15" xr:uid="{00000000-0004-0000-0100-00000E000000}"/>
    <hyperlink ref="F181" r:id="rId16" xr:uid="{00000000-0004-0000-01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77" customWidth="1"/>
    <col min="2" max="2" width="1.7109375" style="177" customWidth="1"/>
    <col min="3" max="4" width="5" style="177" customWidth="1"/>
    <col min="5" max="5" width="11.7109375" style="177" customWidth="1"/>
    <col min="6" max="6" width="9.140625" style="177" customWidth="1"/>
    <col min="7" max="7" width="5" style="177" customWidth="1"/>
    <col min="8" max="8" width="77.85546875" style="177" customWidth="1"/>
    <col min="9" max="10" width="20" style="177" customWidth="1"/>
    <col min="11" max="11" width="1.7109375" style="177" customWidth="1"/>
  </cols>
  <sheetData>
    <row r="1" spans="2:11" customFormat="1" ht="37.5" customHeight="1"/>
    <row r="2" spans="2:11" customFormat="1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>
      <c r="B3" s="181"/>
      <c r="C3" s="305" t="s">
        <v>284</v>
      </c>
      <c r="D3" s="305"/>
      <c r="E3" s="305"/>
      <c r="F3" s="305"/>
      <c r="G3" s="305"/>
      <c r="H3" s="305"/>
      <c r="I3" s="305"/>
      <c r="J3" s="305"/>
      <c r="K3" s="182"/>
    </row>
    <row r="4" spans="2:11" customFormat="1" ht="25.5" customHeight="1">
      <c r="B4" s="183"/>
      <c r="C4" s="304" t="s">
        <v>285</v>
      </c>
      <c r="D4" s="304"/>
      <c r="E4" s="304"/>
      <c r="F4" s="304"/>
      <c r="G4" s="304"/>
      <c r="H4" s="304"/>
      <c r="I4" s="304"/>
      <c r="J4" s="304"/>
      <c r="K4" s="184"/>
    </row>
    <row r="5" spans="2:11" customFormat="1" ht="5.25" customHeight="1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>
      <c r="B6" s="183"/>
      <c r="C6" s="303" t="s">
        <v>286</v>
      </c>
      <c r="D6" s="303"/>
      <c r="E6" s="303"/>
      <c r="F6" s="303"/>
      <c r="G6" s="303"/>
      <c r="H6" s="303"/>
      <c r="I6" s="303"/>
      <c r="J6" s="303"/>
      <c r="K6" s="184"/>
    </row>
    <row r="7" spans="2:11" customFormat="1" ht="15" customHeight="1">
      <c r="B7" s="187"/>
      <c r="C7" s="303" t="s">
        <v>287</v>
      </c>
      <c r="D7" s="303"/>
      <c r="E7" s="303"/>
      <c r="F7" s="303"/>
      <c r="G7" s="303"/>
      <c r="H7" s="303"/>
      <c r="I7" s="303"/>
      <c r="J7" s="303"/>
      <c r="K7" s="184"/>
    </row>
    <row r="8" spans="2:11" customFormat="1" ht="12.75" customHeight="1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>
      <c r="B9" s="187"/>
      <c r="C9" s="303" t="s">
        <v>288</v>
      </c>
      <c r="D9" s="303"/>
      <c r="E9" s="303"/>
      <c r="F9" s="303"/>
      <c r="G9" s="303"/>
      <c r="H9" s="303"/>
      <c r="I9" s="303"/>
      <c r="J9" s="303"/>
      <c r="K9" s="184"/>
    </row>
    <row r="10" spans="2:11" customFormat="1" ht="15" customHeight="1">
      <c r="B10" s="187"/>
      <c r="C10" s="186"/>
      <c r="D10" s="303" t="s">
        <v>289</v>
      </c>
      <c r="E10" s="303"/>
      <c r="F10" s="303"/>
      <c r="G10" s="303"/>
      <c r="H10" s="303"/>
      <c r="I10" s="303"/>
      <c r="J10" s="303"/>
      <c r="K10" s="184"/>
    </row>
    <row r="11" spans="2:11" customFormat="1" ht="15" customHeight="1">
      <c r="B11" s="187"/>
      <c r="C11" s="188"/>
      <c r="D11" s="303" t="s">
        <v>290</v>
      </c>
      <c r="E11" s="303"/>
      <c r="F11" s="303"/>
      <c r="G11" s="303"/>
      <c r="H11" s="303"/>
      <c r="I11" s="303"/>
      <c r="J11" s="303"/>
      <c r="K11" s="184"/>
    </row>
    <row r="12" spans="2:11" customFormat="1" ht="15" customHeight="1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>
      <c r="B13" s="187"/>
      <c r="C13" s="188"/>
      <c r="D13" s="189" t="s">
        <v>291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>
      <c r="B15" s="187"/>
      <c r="C15" s="188"/>
      <c r="D15" s="303" t="s">
        <v>292</v>
      </c>
      <c r="E15" s="303"/>
      <c r="F15" s="303"/>
      <c r="G15" s="303"/>
      <c r="H15" s="303"/>
      <c r="I15" s="303"/>
      <c r="J15" s="303"/>
      <c r="K15" s="184"/>
    </row>
    <row r="16" spans="2:11" customFormat="1" ht="15" customHeight="1">
      <c r="B16" s="187"/>
      <c r="C16" s="188"/>
      <c r="D16" s="303" t="s">
        <v>293</v>
      </c>
      <c r="E16" s="303"/>
      <c r="F16" s="303"/>
      <c r="G16" s="303"/>
      <c r="H16" s="303"/>
      <c r="I16" s="303"/>
      <c r="J16" s="303"/>
      <c r="K16" s="184"/>
    </row>
    <row r="17" spans="2:11" customFormat="1" ht="15" customHeight="1">
      <c r="B17" s="187"/>
      <c r="C17" s="188"/>
      <c r="D17" s="303" t="s">
        <v>294</v>
      </c>
      <c r="E17" s="303"/>
      <c r="F17" s="303"/>
      <c r="G17" s="303"/>
      <c r="H17" s="303"/>
      <c r="I17" s="303"/>
      <c r="J17" s="303"/>
      <c r="K17" s="184"/>
    </row>
    <row r="18" spans="2:11" customFormat="1" ht="15" customHeight="1">
      <c r="B18" s="187"/>
      <c r="C18" s="188"/>
      <c r="D18" s="188"/>
      <c r="E18" s="190" t="s">
        <v>76</v>
      </c>
      <c r="F18" s="303" t="s">
        <v>295</v>
      </c>
      <c r="G18" s="303"/>
      <c r="H18" s="303"/>
      <c r="I18" s="303"/>
      <c r="J18" s="303"/>
      <c r="K18" s="184"/>
    </row>
    <row r="19" spans="2:11" customFormat="1" ht="15" customHeight="1">
      <c r="B19" s="187"/>
      <c r="C19" s="188"/>
      <c r="D19" s="188"/>
      <c r="E19" s="190" t="s">
        <v>296</v>
      </c>
      <c r="F19" s="303" t="s">
        <v>297</v>
      </c>
      <c r="G19" s="303"/>
      <c r="H19" s="303"/>
      <c r="I19" s="303"/>
      <c r="J19" s="303"/>
      <c r="K19" s="184"/>
    </row>
    <row r="20" spans="2:11" customFormat="1" ht="15" customHeight="1">
      <c r="B20" s="187"/>
      <c r="C20" s="188"/>
      <c r="D20" s="188"/>
      <c r="E20" s="190" t="s">
        <v>298</v>
      </c>
      <c r="F20" s="303" t="s">
        <v>299</v>
      </c>
      <c r="G20" s="303"/>
      <c r="H20" s="303"/>
      <c r="I20" s="303"/>
      <c r="J20" s="303"/>
      <c r="K20" s="184"/>
    </row>
    <row r="21" spans="2:11" customFormat="1" ht="15" customHeight="1">
      <c r="B21" s="187"/>
      <c r="C21" s="188"/>
      <c r="D21" s="188"/>
      <c r="E21" s="190" t="s">
        <v>300</v>
      </c>
      <c r="F21" s="303" t="s">
        <v>301</v>
      </c>
      <c r="G21" s="303"/>
      <c r="H21" s="303"/>
      <c r="I21" s="303"/>
      <c r="J21" s="303"/>
      <c r="K21" s="184"/>
    </row>
    <row r="22" spans="2:11" customFormat="1" ht="15" customHeight="1">
      <c r="B22" s="187"/>
      <c r="C22" s="188"/>
      <c r="D22" s="188"/>
      <c r="E22" s="190" t="s">
        <v>302</v>
      </c>
      <c r="F22" s="303" t="s">
        <v>303</v>
      </c>
      <c r="G22" s="303"/>
      <c r="H22" s="303"/>
      <c r="I22" s="303"/>
      <c r="J22" s="303"/>
      <c r="K22" s="184"/>
    </row>
    <row r="23" spans="2:11" customFormat="1" ht="15" customHeight="1">
      <c r="B23" s="187"/>
      <c r="C23" s="188"/>
      <c r="D23" s="188"/>
      <c r="E23" s="190" t="s">
        <v>304</v>
      </c>
      <c r="F23" s="303" t="s">
        <v>305</v>
      </c>
      <c r="G23" s="303"/>
      <c r="H23" s="303"/>
      <c r="I23" s="303"/>
      <c r="J23" s="303"/>
      <c r="K23" s="184"/>
    </row>
    <row r="24" spans="2:11" customFormat="1" ht="12.75" customHeight="1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>
      <c r="B25" s="187"/>
      <c r="C25" s="303" t="s">
        <v>306</v>
      </c>
      <c r="D25" s="303"/>
      <c r="E25" s="303"/>
      <c r="F25" s="303"/>
      <c r="G25" s="303"/>
      <c r="H25" s="303"/>
      <c r="I25" s="303"/>
      <c r="J25" s="303"/>
      <c r="K25" s="184"/>
    </row>
    <row r="26" spans="2:11" customFormat="1" ht="15" customHeight="1">
      <c r="B26" s="187"/>
      <c r="C26" s="303" t="s">
        <v>307</v>
      </c>
      <c r="D26" s="303"/>
      <c r="E26" s="303"/>
      <c r="F26" s="303"/>
      <c r="G26" s="303"/>
      <c r="H26" s="303"/>
      <c r="I26" s="303"/>
      <c r="J26" s="303"/>
      <c r="K26" s="184"/>
    </row>
    <row r="27" spans="2:11" customFormat="1" ht="15" customHeight="1">
      <c r="B27" s="187"/>
      <c r="C27" s="186"/>
      <c r="D27" s="303" t="s">
        <v>308</v>
      </c>
      <c r="E27" s="303"/>
      <c r="F27" s="303"/>
      <c r="G27" s="303"/>
      <c r="H27" s="303"/>
      <c r="I27" s="303"/>
      <c r="J27" s="303"/>
      <c r="K27" s="184"/>
    </row>
    <row r="28" spans="2:11" customFormat="1" ht="15" customHeight="1">
      <c r="B28" s="187"/>
      <c r="C28" s="188"/>
      <c r="D28" s="303" t="s">
        <v>309</v>
      </c>
      <c r="E28" s="303"/>
      <c r="F28" s="303"/>
      <c r="G28" s="303"/>
      <c r="H28" s="303"/>
      <c r="I28" s="303"/>
      <c r="J28" s="303"/>
      <c r="K28" s="184"/>
    </row>
    <row r="29" spans="2:11" customFormat="1" ht="12.75" customHeight="1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>
      <c r="B30" s="187"/>
      <c r="C30" s="188"/>
      <c r="D30" s="303" t="s">
        <v>310</v>
      </c>
      <c r="E30" s="303"/>
      <c r="F30" s="303"/>
      <c r="G30" s="303"/>
      <c r="H30" s="303"/>
      <c r="I30" s="303"/>
      <c r="J30" s="303"/>
      <c r="K30" s="184"/>
    </row>
    <row r="31" spans="2:11" customFormat="1" ht="15" customHeight="1">
      <c r="B31" s="187"/>
      <c r="C31" s="188"/>
      <c r="D31" s="303" t="s">
        <v>311</v>
      </c>
      <c r="E31" s="303"/>
      <c r="F31" s="303"/>
      <c r="G31" s="303"/>
      <c r="H31" s="303"/>
      <c r="I31" s="303"/>
      <c r="J31" s="303"/>
      <c r="K31" s="184"/>
    </row>
    <row r="32" spans="2:11" customFormat="1" ht="12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>
      <c r="B33" s="187"/>
      <c r="C33" s="188"/>
      <c r="D33" s="303" t="s">
        <v>312</v>
      </c>
      <c r="E33" s="303"/>
      <c r="F33" s="303"/>
      <c r="G33" s="303"/>
      <c r="H33" s="303"/>
      <c r="I33" s="303"/>
      <c r="J33" s="303"/>
      <c r="K33" s="184"/>
    </row>
    <row r="34" spans="2:11" customFormat="1" ht="15" customHeight="1">
      <c r="B34" s="187"/>
      <c r="C34" s="188"/>
      <c r="D34" s="303" t="s">
        <v>313</v>
      </c>
      <c r="E34" s="303"/>
      <c r="F34" s="303"/>
      <c r="G34" s="303"/>
      <c r="H34" s="303"/>
      <c r="I34" s="303"/>
      <c r="J34" s="303"/>
      <c r="K34" s="184"/>
    </row>
    <row r="35" spans="2:11" customFormat="1" ht="15" customHeight="1">
      <c r="B35" s="187"/>
      <c r="C35" s="188"/>
      <c r="D35" s="303" t="s">
        <v>314</v>
      </c>
      <c r="E35" s="303"/>
      <c r="F35" s="303"/>
      <c r="G35" s="303"/>
      <c r="H35" s="303"/>
      <c r="I35" s="303"/>
      <c r="J35" s="303"/>
      <c r="K35" s="184"/>
    </row>
    <row r="36" spans="2:11" customFormat="1" ht="15" customHeight="1">
      <c r="B36" s="187"/>
      <c r="C36" s="188"/>
      <c r="D36" s="186"/>
      <c r="E36" s="189" t="s">
        <v>96</v>
      </c>
      <c r="F36" s="186"/>
      <c r="G36" s="303" t="s">
        <v>315</v>
      </c>
      <c r="H36" s="303"/>
      <c r="I36" s="303"/>
      <c r="J36" s="303"/>
      <c r="K36" s="184"/>
    </row>
    <row r="37" spans="2:11" customFormat="1" ht="30.75" customHeight="1">
      <c r="B37" s="187"/>
      <c r="C37" s="188"/>
      <c r="D37" s="186"/>
      <c r="E37" s="189" t="s">
        <v>316</v>
      </c>
      <c r="F37" s="186"/>
      <c r="G37" s="303" t="s">
        <v>317</v>
      </c>
      <c r="H37" s="303"/>
      <c r="I37" s="303"/>
      <c r="J37" s="303"/>
      <c r="K37" s="184"/>
    </row>
    <row r="38" spans="2:11" customFormat="1" ht="15" customHeight="1">
      <c r="B38" s="187"/>
      <c r="C38" s="188"/>
      <c r="D38" s="186"/>
      <c r="E38" s="189" t="s">
        <v>50</v>
      </c>
      <c r="F38" s="186"/>
      <c r="G38" s="303" t="s">
        <v>318</v>
      </c>
      <c r="H38" s="303"/>
      <c r="I38" s="303"/>
      <c r="J38" s="303"/>
      <c r="K38" s="184"/>
    </row>
    <row r="39" spans="2:11" customFormat="1" ht="15" customHeight="1">
      <c r="B39" s="187"/>
      <c r="C39" s="188"/>
      <c r="D39" s="186"/>
      <c r="E39" s="189" t="s">
        <v>51</v>
      </c>
      <c r="F39" s="186"/>
      <c r="G39" s="303" t="s">
        <v>319</v>
      </c>
      <c r="H39" s="303"/>
      <c r="I39" s="303"/>
      <c r="J39" s="303"/>
      <c r="K39" s="184"/>
    </row>
    <row r="40" spans="2:11" customFormat="1" ht="15" customHeight="1">
      <c r="B40" s="187"/>
      <c r="C40" s="188"/>
      <c r="D40" s="186"/>
      <c r="E40" s="189" t="s">
        <v>97</v>
      </c>
      <c r="F40" s="186"/>
      <c r="G40" s="303" t="s">
        <v>320</v>
      </c>
      <c r="H40" s="303"/>
      <c r="I40" s="303"/>
      <c r="J40" s="303"/>
      <c r="K40" s="184"/>
    </row>
    <row r="41" spans="2:11" customFormat="1" ht="15" customHeight="1">
      <c r="B41" s="187"/>
      <c r="C41" s="188"/>
      <c r="D41" s="186"/>
      <c r="E41" s="189" t="s">
        <v>98</v>
      </c>
      <c r="F41" s="186"/>
      <c r="G41" s="303" t="s">
        <v>321</v>
      </c>
      <c r="H41" s="303"/>
      <c r="I41" s="303"/>
      <c r="J41" s="303"/>
      <c r="K41" s="184"/>
    </row>
    <row r="42" spans="2:11" customFormat="1" ht="15" customHeight="1">
      <c r="B42" s="187"/>
      <c r="C42" s="188"/>
      <c r="D42" s="186"/>
      <c r="E42" s="189" t="s">
        <v>322</v>
      </c>
      <c r="F42" s="186"/>
      <c r="G42" s="303" t="s">
        <v>323</v>
      </c>
      <c r="H42" s="303"/>
      <c r="I42" s="303"/>
      <c r="J42" s="303"/>
      <c r="K42" s="184"/>
    </row>
    <row r="43" spans="2:11" customFormat="1" ht="15" customHeight="1">
      <c r="B43" s="187"/>
      <c r="C43" s="188"/>
      <c r="D43" s="186"/>
      <c r="E43" s="189"/>
      <c r="F43" s="186"/>
      <c r="G43" s="303" t="s">
        <v>324</v>
      </c>
      <c r="H43" s="303"/>
      <c r="I43" s="303"/>
      <c r="J43" s="303"/>
      <c r="K43" s="184"/>
    </row>
    <row r="44" spans="2:11" customFormat="1" ht="15" customHeight="1">
      <c r="B44" s="187"/>
      <c r="C44" s="188"/>
      <c r="D44" s="186"/>
      <c r="E44" s="189" t="s">
        <v>325</v>
      </c>
      <c r="F44" s="186"/>
      <c r="G44" s="303" t="s">
        <v>326</v>
      </c>
      <c r="H44" s="303"/>
      <c r="I44" s="303"/>
      <c r="J44" s="303"/>
      <c r="K44" s="184"/>
    </row>
    <row r="45" spans="2:11" customFormat="1" ht="15" customHeight="1">
      <c r="B45" s="187"/>
      <c r="C45" s="188"/>
      <c r="D45" s="186"/>
      <c r="E45" s="189" t="s">
        <v>100</v>
      </c>
      <c r="F45" s="186"/>
      <c r="G45" s="303" t="s">
        <v>327</v>
      </c>
      <c r="H45" s="303"/>
      <c r="I45" s="303"/>
      <c r="J45" s="303"/>
      <c r="K45" s="184"/>
    </row>
    <row r="46" spans="2:11" customFormat="1" ht="12.75" customHeight="1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>
      <c r="B47" s="187"/>
      <c r="C47" s="188"/>
      <c r="D47" s="303" t="s">
        <v>328</v>
      </c>
      <c r="E47" s="303"/>
      <c r="F47" s="303"/>
      <c r="G47" s="303"/>
      <c r="H47" s="303"/>
      <c r="I47" s="303"/>
      <c r="J47" s="303"/>
      <c r="K47" s="184"/>
    </row>
    <row r="48" spans="2:11" customFormat="1" ht="15" customHeight="1">
      <c r="B48" s="187"/>
      <c r="C48" s="188"/>
      <c r="D48" s="188"/>
      <c r="E48" s="303" t="s">
        <v>329</v>
      </c>
      <c r="F48" s="303"/>
      <c r="G48" s="303"/>
      <c r="H48" s="303"/>
      <c r="I48" s="303"/>
      <c r="J48" s="303"/>
      <c r="K48" s="184"/>
    </row>
    <row r="49" spans="2:11" customFormat="1" ht="15" customHeight="1">
      <c r="B49" s="187"/>
      <c r="C49" s="188"/>
      <c r="D49" s="188"/>
      <c r="E49" s="303" t="s">
        <v>330</v>
      </c>
      <c r="F49" s="303"/>
      <c r="G49" s="303"/>
      <c r="H49" s="303"/>
      <c r="I49" s="303"/>
      <c r="J49" s="303"/>
      <c r="K49" s="184"/>
    </row>
    <row r="50" spans="2:11" customFormat="1" ht="15" customHeight="1">
      <c r="B50" s="187"/>
      <c r="C50" s="188"/>
      <c r="D50" s="188"/>
      <c r="E50" s="303" t="s">
        <v>331</v>
      </c>
      <c r="F50" s="303"/>
      <c r="G50" s="303"/>
      <c r="H50" s="303"/>
      <c r="I50" s="303"/>
      <c r="J50" s="303"/>
      <c r="K50" s="184"/>
    </row>
    <row r="51" spans="2:11" customFormat="1" ht="15" customHeight="1">
      <c r="B51" s="187"/>
      <c r="C51" s="188"/>
      <c r="D51" s="303" t="s">
        <v>332</v>
      </c>
      <c r="E51" s="303"/>
      <c r="F51" s="303"/>
      <c r="G51" s="303"/>
      <c r="H51" s="303"/>
      <c r="I51" s="303"/>
      <c r="J51" s="303"/>
      <c r="K51" s="184"/>
    </row>
    <row r="52" spans="2:11" customFormat="1" ht="25.5" customHeight="1">
      <c r="B52" s="183"/>
      <c r="C52" s="304" t="s">
        <v>333</v>
      </c>
      <c r="D52" s="304"/>
      <c r="E52" s="304"/>
      <c r="F52" s="304"/>
      <c r="G52" s="304"/>
      <c r="H52" s="304"/>
      <c r="I52" s="304"/>
      <c r="J52" s="304"/>
      <c r="K52" s="184"/>
    </row>
    <row r="53" spans="2:11" customFormat="1" ht="5.25" customHeight="1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>
      <c r="B54" s="183"/>
      <c r="C54" s="303" t="s">
        <v>334</v>
      </c>
      <c r="D54" s="303"/>
      <c r="E54" s="303"/>
      <c r="F54" s="303"/>
      <c r="G54" s="303"/>
      <c r="H54" s="303"/>
      <c r="I54" s="303"/>
      <c r="J54" s="303"/>
      <c r="K54" s="184"/>
    </row>
    <row r="55" spans="2:11" customFormat="1" ht="15" customHeight="1">
      <c r="B55" s="183"/>
      <c r="C55" s="303" t="s">
        <v>335</v>
      </c>
      <c r="D55" s="303"/>
      <c r="E55" s="303"/>
      <c r="F55" s="303"/>
      <c r="G55" s="303"/>
      <c r="H55" s="303"/>
      <c r="I55" s="303"/>
      <c r="J55" s="303"/>
      <c r="K55" s="184"/>
    </row>
    <row r="56" spans="2:11" customFormat="1" ht="12.75" customHeight="1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>
      <c r="B57" s="183"/>
      <c r="C57" s="303" t="s">
        <v>336</v>
      </c>
      <c r="D57" s="303"/>
      <c r="E57" s="303"/>
      <c r="F57" s="303"/>
      <c r="G57" s="303"/>
      <c r="H57" s="303"/>
      <c r="I57" s="303"/>
      <c r="J57" s="303"/>
      <c r="K57" s="184"/>
    </row>
    <row r="58" spans="2:11" customFormat="1" ht="15" customHeight="1">
      <c r="B58" s="183"/>
      <c r="C58" s="188"/>
      <c r="D58" s="303" t="s">
        <v>337</v>
      </c>
      <c r="E58" s="303"/>
      <c r="F58" s="303"/>
      <c r="G58" s="303"/>
      <c r="H58" s="303"/>
      <c r="I58" s="303"/>
      <c r="J58" s="303"/>
      <c r="K58" s="184"/>
    </row>
    <row r="59" spans="2:11" customFormat="1" ht="15" customHeight="1">
      <c r="B59" s="183"/>
      <c r="C59" s="188"/>
      <c r="D59" s="303" t="s">
        <v>338</v>
      </c>
      <c r="E59" s="303"/>
      <c r="F59" s="303"/>
      <c r="G59" s="303"/>
      <c r="H59" s="303"/>
      <c r="I59" s="303"/>
      <c r="J59" s="303"/>
      <c r="K59" s="184"/>
    </row>
    <row r="60" spans="2:11" customFormat="1" ht="15" customHeight="1">
      <c r="B60" s="183"/>
      <c r="C60" s="188"/>
      <c r="D60" s="303" t="s">
        <v>339</v>
      </c>
      <c r="E60" s="303"/>
      <c r="F60" s="303"/>
      <c r="G60" s="303"/>
      <c r="H60" s="303"/>
      <c r="I60" s="303"/>
      <c r="J60" s="303"/>
      <c r="K60" s="184"/>
    </row>
    <row r="61" spans="2:11" customFormat="1" ht="15" customHeight="1">
      <c r="B61" s="183"/>
      <c r="C61" s="188"/>
      <c r="D61" s="303" t="s">
        <v>340</v>
      </c>
      <c r="E61" s="303"/>
      <c r="F61" s="303"/>
      <c r="G61" s="303"/>
      <c r="H61" s="303"/>
      <c r="I61" s="303"/>
      <c r="J61" s="303"/>
      <c r="K61" s="184"/>
    </row>
    <row r="62" spans="2:11" customFormat="1" ht="15" customHeight="1">
      <c r="B62" s="183"/>
      <c r="C62" s="188"/>
      <c r="D62" s="306" t="s">
        <v>341</v>
      </c>
      <c r="E62" s="306"/>
      <c r="F62" s="306"/>
      <c r="G62" s="306"/>
      <c r="H62" s="306"/>
      <c r="I62" s="306"/>
      <c r="J62" s="306"/>
      <c r="K62" s="184"/>
    </row>
    <row r="63" spans="2:11" customFormat="1" ht="15" customHeight="1">
      <c r="B63" s="183"/>
      <c r="C63" s="188"/>
      <c r="D63" s="303" t="s">
        <v>342</v>
      </c>
      <c r="E63" s="303"/>
      <c r="F63" s="303"/>
      <c r="G63" s="303"/>
      <c r="H63" s="303"/>
      <c r="I63" s="303"/>
      <c r="J63" s="303"/>
      <c r="K63" s="184"/>
    </row>
    <row r="64" spans="2:11" customFormat="1" ht="12.75" customHeight="1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>
      <c r="B65" s="183"/>
      <c r="C65" s="188"/>
      <c r="D65" s="303" t="s">
        <v>343</v>
      </c>
      <c r="E65" s="303"/>
      <c r="F65" s="303"/>
      <c r="G65" s="303"/>
      <c r="H65" s="303"/>
      <c r="I65" s="303"/>
      <c r="J65" s="303"/>
      <c r="K65" s="184"/>
    </row>
    <row r="66" spans="2:11" customFormat="1" ht="15" customHeight="1">
      <c r="B66" s="183"/>
      <c r="C66" s="188"/>
      <c r="D66" s="306" t="s">
        <v>344</v>
      </c>
      <c r="E66" s="306"/>
      <c r="F66" s="306"/>
      <c r="G66" s="306"/>
      <c r="H66" s="306"/>
      <c r="I66" s="306"/>
      <c r="J66" s="306"/>
      <c r="K66" s="184"/>
    </row>
    <row r="67" spans="2:11" customFormat="1" ht="15" customHeight="1">
      <c r="B67" s="183"/>
      <c r="C67" s="188"/>
      <c r="D67" s="303" t="s">
        <v>345</v>
      </c>
      <c r="E67" s="303"/>
      <c r="F67" s="303"/>
      <c r="G67" s="303"/>
      <c r="H67" s="303"/>
      <c r="I67" s="303"/>
      <c r="J67" s="303"/>
      <c r="K67" s="184"/>
    </row>
    <row r="68" spans="2:11" customFormat="1" ht="15" customHeight="1">
      <c r="B68" s="183"/>
      <c r="C68" s="188"/>
      <c r="D68" s="303" t="s">
        <v>346</v>
      </c>
      <c r="E68" s="303"/>
      <c r="F68" s="303"/>
      <c r="G68" s="303"/>
      <c r="H68" s="303"/>
      <c r="I68" s="303"/>
      <c r="J68" s="303"/>
      <c r="K68" s="184"/>
    </row>
    <row r="69" spans="2:11" customFormat="1" ht="15" customHeight="1">
      <c r="B69" s="183"/>
      <c r="C69" s="188"/>
      <c r="D69" s="303" t="s">
        <v>347</v>
      </c>
      <c r="E69" s="303"/>
      <c r="F69" s="303"/>
      <c r="G69" s="303"/>
      <c r="H69" s="303"/>
      <c r="I69" s="303"/>
      <c r="J69" s="303"/>
      <c r="K69" s="184"/>
    </row>
    <row r="70" spans="2:11" customFormat="1" ht="15" customHeight="1">
      <c r="B70" s="183"/>
      <c r="C70" s="188"/>
      <c r="D70" s="303" t="s">
        <v>348</v>
      </c>
      <c r="E70" s="303"/>
      <c r="F70" s="303"/>
      <c r="G70" s="303"/>
      <c r="H70" s="303"/>
      <c r="I70" s="303"/>
      <c r="J70" s="303"/>
      <c r="K70" s="184"/>
    </row>
    <row r="71" spans="2:11" customFormat="1" ht="12.75" customHeight="1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>
      <c r="B75" s="200"/>
      <c r="C75" s="307" t="s">
        <v>349</v>
      </c>
      <c r="D75" s="307"/>
      <c r="E75" s="307"/>
      <c r="F75" s="307"/>
      <c r="G75" s="307"/>
      <c r="H75" s="307"/>
      <c r="I75" s="307"/>
      <c r="J75" s="307"/>
      <c r="K75" s="201"/>
    </row>
    <row r="76" spans="2:11" customFormat="1" ht="17.25" customHeight="1">
      <c r="B76" s="200"/>
      <c r="C76" s="202" t="s">
        <v>350</v>
      </c>
      <c r="D76" s="202"/>
      <c r="E76" s="202"/>
      <c r="F76" s="202" t="s">
        <v>351</v>
      </c>
      <c r="G76" s="203"/>
      <c r="H76" s="202" t="s">
        <v>51</v>
      </c>
      <c r="I76" s="202" t="s">
        <v>54</v>
      </c>
      <c r="J76" s="202" t="s">
        <v>352</v>
      </c>
      <c r="K76" s="201"/>
    </row>
    <row r="77" spans="2:11" customFormat="1" ht="17.25" customHeight="1">
      <c r="B77" s="200"/>
      <c r="C77" s="204" t="s">
        <v>353</v>
      </c>
      <c r="D77" s="204"/>
      <c r="E77" s="204"/>
      <c r="F77" s="205" t="s">
        <v>354</v>
      </c>
      <c r="G77" s="206"/>
      <c r="H77" s="204"/>
      <c r="I77" s="204"/>
      <c r="J77" s="204" t="s">
        <v>355</v>
      </c>
      <c r="K77" s="201"/>
    </row>
    <row r="78" spans="2:11" customFormat="1" ht="5.25" customHeight="1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>
      <c r="B79" s="200"/>
      <c r="C79" s="189" t="s">
        <v>50</v>
      </c>
      <c r="D79" s="209"/>
      <c r="E79" s="209"/>
      <c r="F79" s="210" t="s">
        <v>356</v>
      </c>
      <c r="G79" s="211"/>
      <c r="H79" s="189" t="s">
        <v>357</v>
      </c>
      <c r="I79" s="189" t="s">
        <v>358</v>
      </c>
      <c r="J79" s="189">
        <v>20</v>
      </c>
      <c r="K79" s="201"/>
    </row>
    <row r="80" spans="2:11" customFormat="1" ht="15" customHeight="1">
      <c r="B80" s="200"/>
      <c r="C80" s="189" t="s">
        <v>359</v>
      </c>
      <c r="D80" s="189"/>
      <c r="E80" s="189"/>
      <c r="F80" s="210" t="s">
        <v>356</v>
      </c>
      <c r="G80" s="211"/>
      <c r="H80" s="189" t="s">
        <v>360</v>
      </c>
      <c r="I80" s="189" t="s">
        <v>358</v>
      </c>
      <c r="J80" s="189">
        <v>120</v>
      </c>
      <c r="K80" s="201"/>
    </row>
    <row r="81" spans="2:11" customFormat="1" ht="15" customHeight="1">
      <c r="B81" s="212"/>
      <c r="C81" s="189" t="s">
        <v>361</v>
      </c>
      <c r="D81" s="189"/>
      <c r="E81" s="189"/>
      <c r="F81" s="210" t="s">
        <v>362</v>
      </c>
      <c r="G81" s="211"/>
      <c r="H81" s="189" t="s">
        <v>363</v>
      </c>
      <c r="I81" s="189" t="s">
        <v>358</v>
      </c>
      <c r="J81" s="189">
        <v>50</v>
      </c>
      <c r="K81" s="201"/>
    </row>
    <row r="82" spans="2:11" customFormat="1" ht="15" customHeight="1">
      <c r="B82" s="212"/>
      <c r="C82" s="189" t="s">
        <v>364</v>
      </c>
      <c r="D82" s="189"/>
      <c r="E82" s="189"/>
      <c r="F82" s="210" t="s">
        <v>356</v>
      </c>
      <c r="G82" s="211"/>
      <c r="H82" s="189" t="s">
        <v>365</v>
      </c>
      <c r="I82" s="189" t="s">
        <v>366</v>
      </c>
      <c r="J82" s="189"/>
      <c r="K82" s="201"/>
    </row>
    <row r="83" spans="2:11" customFormat="1" ht="15" customHeight="1">
      <c r="B83" s="212"/>
      <c r="C83" s="189" t="s">
        <v>367</v>
      </c>
      <c r="D83" s="189"/>
      <c r="E83" s="189"/>
      <c r="F83" s="210" t="s">
        <v>362</v>
      </c>
      <c r="G83" s="189"/>
      <c r="H83" s="189" t="s">
        <v>368</v>
      </c>
      <c r="I83" s="189" t="s">
        <v>358</v>
      </c>
      <c r="J83" s="189">
        <v>15</v>
      </c>
      <c r="K83" s="201"/>
    </row>
    <row r="84" spans="2:11" customFormat="1" ht="15" customHeight="1">
      <c r="B84" s="212"/>
      <c r="C84" s="189" t="s">
        <v>369</v>
      </c>
      <c r="D84" s="189"/>
      <c r="E84" s="189"/>
      <c r="F84" s="210" t="s">
        <v>362</v>
      </c>
      <c r="G84" s="189"/>
      <c r="H84" s="189" t="s">
        <v>370</v>
      </c>
      <c r="I84" s="189" t="s">
        <v>358</v>
      </c>
      <c r="J84" s="189">
        <v>15</v>
      </c>
      <c r="K84" s="201"/>
    </row>
    <row r="85" spans="2:11" customFormat="1" ht="15" customHeight="1">
      <c r="B85" s="212"/>
      <c r="C85" s="189" t="s">
        <v>371</v>
      </c>
      <c r="D85" s="189"/>
      <c r="E85" s="189"/>
      <c r="F85" s="210" t="s">
        <v>362</v>
      </c>
      <c r="G85" s="189"/>
      <c r="H85" s="189" t="s">
        <v>372</v>
      </c>
      <c r="I85" s="189" t="s">
        <v>358</v>
      </c>
      <c r="J85" s="189">
        <v>20</v>
      </c>
      <c r="K85" s="201"/>
    </row>
    <row r="86" spans="2:11" customFormat="1" ht="15" customHeight="1">
      <c r="B86" s="212"/>
      <c r="C86" s="189" t="s">
        <v>373</v>
      </c>
      <c r="D86" s="189"/>
      <c r="E86" s="189"/>
      <c r="F86" s="210" t="s">
        <v>362</v>
      </c>
      <c r="G86" s="189"/>
      <c r="H86" s="189" t="s">
        <v>374</v>
      </c>
      <c r="I86" s="189" t="s">
        <v>358</v>
      </c>
      <c r="J86" s="189">
        <v>20</v>
      </c>
      <c r="K86" s="201"/>
    </row>
    <row r="87" spans="2:11" customFormat="1" ht="15" customHeight="1">
      <c r="B87" s="212"/>
      <c r="C87" s="189" t="s">
        <v>375</v>
      </c>
      <c r="D87" s="189"/>
      <c r="E87" s="189"/>
      <c r="F87" s="210" t="s">
        <v>362</v>
      </c>
      <c r="G87" s="211"/>
      <c r="H87" s="189" t="s">
        <v>376</v>
      </c>
      <c r="I87" s="189" t="s">
        <v>358</v>
      </c>
      <c r="J87" s="189">
        <v>50</v>
      </c>
      <c r="K87" s="201"/>
    </row>
    <row r="88" spans="2:11" customFormat="1" ht="15" customHeight="1">
      <c r="B88" s="212"/>
      <c r="C88" s="189" t="s">
        <v>377</v>
      </c>
      <c r="D88" s="189"/>
      <c r="E88" s="189"/>
      <c r="F88" s="210" t="s">
        <v>362</v>
      </c>
      <c r="G88" s="211"/>
      <c r="H88" s="189" t="s">
        <v>378</v>
      </c>
      <c r="I88" s="189" t="s">
        <v>358</v>
      </c>
      <c r="J88" s="189">
        <v>20</v>
      </c>
      <c r="K88" s="201"/>
    </row>
    <row r="89" spans="2:11" customFormat="1" ht="15" customHeight="1">
      <c r="B89" s="212"/>
      <c r="C89" s="189" t="s">
        <v>379</v>
      </c>
      <c r="D89" s="189"/>
      <c r="E89" s="189"/>
      <c r="F89" s="210" t="s">
        <v>362</v>
      </c>
      <c r="G89" s="211"/>
      <c r="H89" s="189" t="s">
        <v>380</v>
      </c>
      <c r="I89" s="189" t="s">
        <v>358</v>
      </c>
      <c r="J89" s="189">
        <v>20</v>
      </c>
      <c r="K89" s="201"/>
    </row>
    <row r="90" spans="2:11" customFormat="1" ht="15" customHeight="1">
      <c r="B90" s="212"/>
      <c r="C90" s="189" t="s">
        <v>381</v>
      </c>
      <c r="D90" s="189"/>
      <c r="E90" s="189"/>
      <c r="F90" s="210" t="s">
        <v>362</v>
      </c>
      <c r="G90" s="211"/>
      <c r="H90" s="189" t="s">
        <v>382</v>
      </c>
      <c r="I90" s="189" t="s">
        <v>358</v>
      </c>
      <c r="J90" s="189">
        <v>50</v>
      </c>
      <c r="K90" s="201"/>
    </row>
    <row r="91" spans="2:11" customFormat="1" ht="15" customHeight="1">
      <c r="B91" s="212"/>
      <c r="C91" s="189" t="s">
        <v>383</v>
      </c>
      <c r="D91" s="189"/>
      <c r="E91" s="189"/>
      <c r="F91" s="210" t="s">
        <v>362</v>
      </c>
      <c r="G91" s="211"/>
      <c r="H91" s="189" t="s">
        <v>383</v>
      </c>
      <c r="I91" s="189" t="s">
        <v>358</v>
      </c>
      <c r="J91" s="189">
        <v>50</v>
      </c>
      <c r="K91" s="201"/>
    </row>
    <row r="92" spans="2:11" customFormat="1" ht="15" customHeight="1">
      <c r="B92" s="212"/>
      <c r="C92" s="189" t="s">
        <v>384</v>
      </c>
      <c r="D92" s="189"/>
      <c r="E92" s="189"/>
      <c r="F92" s="210" t="s">
        <v>362</v>
      </c>
      <c r="G92" s="211"/>
      <c r="H92" s="189" t="s">
        <v>385</v>
      </c>
      <c r="I92" s="189" t="s">
        <v>358</v>
      </c>
      <c r="J92" s="189">
        <v>255</v>
      </c>
      <c r="K92" s="201"/>
    </row>
    <row r="93" spans="2:11" customFormat="1" ht="15" customHeight="1">
      <c r="B93" s="212"/>
      <c r="C93" s="189" t="s">
        <v>386</v>
      </c>
      <c r="D93" s="189"/>
      <c r="E93" s="189"/>
      <c r="F93" s="210" t="s">
        <v>356</v>
      </c>
      <c r="G93" s="211"/>
      <c r="H93" s="189" t="s">
        <v>387</v>
      </c>
      <c r="I93" s="189" t="s">
        <v>388</v>
      </c>
      <c r="J93" s="189"/>
      <c r="K93" s="201"/>
    </row>
    <row r="94" spans="2:11" customFormat="1" ht="15" customHeight="1">
      <c r="B94" s="212"/>
      <c r="C94" s="189" t="s">
        <v>389</v>
      </c>
      <c r="D94" s="189"/>
      <c r="E94" s="189"/>
      <c r="F94" s="210" t="s">
        <v>356</v>
      </c>
      <c r="G94" s="211"/>
      <c r="H94" s="189" t="s">
        <v>390</v>
      </c>
      <c r="I94" s="189" t="s">
        <v>391</v>
      </c>
      <c r="J94" s="189"/>
      <c r="K94" s="201"/>
    </row>
    <row r="95" spans="2:11" customFormat="1" ht="15" customHeight="1">
      <c r="B95" s="212"/>
      <c r="C95" s="189" t="s">
        <v>392</v>
      </c>
      <c r="D95" s="189"/>
      <c r="E95" s="189"/>
      <c r="F95" s="210" t="s">
        <v>356</v>
      </c>
      <c r="G95" s="211"/>
      <c r="H95" s="189" t="s">
        <v>392</v>
      </c>
      <c r="I95" s="189" t="s">
        <v>391</v>
      </c>
      <c r="J95" s="189"/>
      <c r="K95" s="201"/>
    </row>
    <row r="96" spans="2:11" customFormat="1" ht="15" customHeight="1">
      <c r="B96" s="212"/>
      <c r="C96" s="189" t="s">
        <v>35</v>
      </c>
      <c r="D96" s="189"/>
      <c r="E96" s="189"/>
      <c r="F96" s="210" t="s">
        <v>356</v>
      </c>
      <c r="G96" s="211"/>
      <c r="H96" s="189" t="s">
        <v>393</v>
      </c>
      <c r="I96" s="189" t="s">
        <v>391</v>
      </c>
      <c r="J96" s="189"/>
      <c r="K96" s="201"/>
    </row>
    <row r="97" spans="2:11" customFormat="1" ht="15" customHeight="1">
      <c r="B97" s="212"/>
      <c r="C97" s="189" t="s">
        <v>45</v>
      </c>
      <c r="D97" s="189"/>
      <c r="E97" s="189"/>
      <c r="F97" s="210" t="s">
        <v>356</v>
      </c>
      <c r="G97" s="211"/>
      <c r="H97" s="189" t="s">
        <v>394</v>
      </c>
      <c r="I97" s="189" t="s">
        <v>391</v>
      </c>
      <c r="J97" s="189"/>
      <c r="K97" s="201"/>
    </row>
    <row r="98" spans="2:11" customFormat="1" ht="15" customHeight="1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>
      <c r="B102" s="200"/>
      <c r="C102" s="307" t="s">
        <v>395</v>
      </c>
      <c r="D102" s="307"/>
      <c r="E102" s="307"/>
      <c r="F102" s="307"/>
      <c r="G102" s="307"/>
      <c r="H102" s="307"/>
      <c r="I102" s="307"/>
      <c r="J102" s="307"/>
      <c r="K102" s="201"/>
    </row>
    <row r="103" spans="2:11" customFormat="1" ht="17.25" customHeight="1">
      <c r="B103" s="200"/>
      <c r="C103" s="202" t="s">
        <v>350</v>
      </c>
      <c r="D103" s="202"/>
      <c r="E103" s="202"/>
      <c r="F103" s="202" t="s">
        <v>351</v>
      </c>
      <c r="G103" s="203"/>
      <c r="H103" s="202" t="s">
        <v>51</v>
      </c>
      <c r="I103" s="202" t="s">
        <v>54</v>
      </c>
      <c r="J103" s="202" t="s">
        <v>352</v>
      </c>
      <c r="K103" s="201"/>
    </row>
    <row r="104" spans="2:11" customFormat="1" ht="17.25" customHeight="1">
      <c r="B104" s="200"/>
      <c r="C104" s="204" t="s">
        <v>353</v>
      </c>
      <c r="D104" s="204"/>
      <c r="E104" s="204"/>
      <c r="F104" s="205" t="s">
        <v>354</v>
      </c>
      <c r="G104" s="206"/>
      <c r="H104" s="204"/>
      <c r="I104" s="204"/>
      <c r="J104" s="204" t="s">
        <v>355</v>
      </c>
      <c r="K104" s="201"/>
    </row>
    <row r="105" spans="2:11" customFormat="1" ht="5.25" customHeight="1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>
      <c r="B106" s="200"/>
      <c r="C106" s="189" t="s">
        <v>50</v>
      </c>
      <c r="D106" s="209"/>
      <c r="E106" s="209"/>
      <c r="F106" s="210" t="s">
        <v>356</v>
      </c>
      <c r="G106" s="189"/>
      <c r="H106" s="189" t="s">
        <v>396</v>
      </c>
      <c r="I106" s="189" t="s">
        <v>358</v>
      </c>
      <c r="J106" s="189">
        <v>20</v>
      </c>
      <c r="K106" s="201"/>
    </row>
    <row r="107" spans="2:11" customFormat="1" ht="15" customHeight="1">
      <c r="B107" s="200"/>
      <c r="C107" s="189" t="s">
        <v>359</v>
      </c>
      <c r="D107" s="189"/>
      <c r="E107" s="189"/>
      <c r="F107" s="210" t="s">
        <v>356</v>
      </c>
      <c r="G107" s="189"/>
      <c r="H107" s="189" t="s">
        <v>396</v>
      </c>
      <c r="I107" s="189" t="s">
        <v>358</v>
      </c>
      <c r="J107" s="189">
        <v>120</v>
      </c>
      <c r="K107" s="201"/>
    </row>
    <row r="108" spans="2:11" customFormat="1" ht="15" customHeight="1">
      <c r="B108" s="212"/>
      <c r="C108" s="189" t="s">
        <v>361</v>
      </c>
      <c r="D108" s="189"/>
      <c r="E108" s="189"/>
      <c r="F108" s="210" t="s">
        <v>362</v>
      </c>
      <c r="G108" s="189"/>
      <c r="H108" s="189" t="s">
        <v>396</v>
      </c>
      <c r="I108" s="189" t="s">
        <v>358</v>
      </c>
      <c r="J108" s="189">
        <v>50</v>
      </c>
      <c r="K108" s="201"/>
    </row>
    <row r="109" spans="2:11" customFormat="1" ht="15" customHeight="1">
      <c r="B109" s="212"/>
      <c r="C109" s="189" t="s">
        <v>364</v>
      </c>
      <c r="D109" s="189"/>
      <c r="E109" s="189"/>
      <c r="F109" s="210" t="s">
        <v>356</v>
      </c>
      <c r="G109" s="189"/>
      <c r="H109" s="189" t="s">
        <v>396</v>
      </c>
      <c r="I109" s="189" t="s">
        <v>366</v>
      </c>
      <c r="J109" s="189"/>
      <c r="K109" s="201"/>
    </row>
    <row r="110" spans="2:11" customFormat="1" ht="15" customHeight="1">
      <c r="B110" s="212"/>
      <c r="C110" s="189" t="s">
        <v>375</v>
      </c>
      <c r="D110" s="189"/>
      <c r="E110" s="189"/>
      <c r="F110" s="210" t="s">
        <v>362</v>
      </c>
      <c r="G110" s="189"/>
      <c r="H110" s="189" t="s">
        <v>396</v>
      </c>
      <c r="I110" s="189" t="s">
        <v>358</v>
      </c>
      <c r="J110" s="189">
        <v>50</v>
      </c>
      <c r="K110" s="201"/>
    </row>
    <row r="111" spans="2:11" customFormat="1" ht="15" customHeight="1">
      <c r="B111" s="212"/>
      <c r="C111" s="189" t="s">
        <v>383</v>
      </c>
      <c r="D111" s="189"/>
      <c r="E111" s="189"/>
      <c r="F111" s="210" t="s">
        <v>362</v>
      </c>
      <c r="G111" s="189"/>
      <c r="H111" s="189" t="s">
        <v>396</v>
      </c>
      <c r="I111" s="189" t="s">
        <v>358</v>
      </c>
      <c r="J111" s="189">
        <v>50</v>
      </c>
      <c r="K111" s="201"/>
    </row>
    <row r="112" spans="2:11" customFormat="1" ht="15" customHeight="1">
      <c r="B112" s="212"/>
      <c r="C112" s="189" t="s">
        <v>381</v>
      </c>
      <c r="D112" s="189"/>
      <c r="E112" s="189"/>
      <c r="F112" s="210" t="s">
        <v>362</v>
      </c>
      <c r="G112" s="189"/>
      <c r="H112" s="189" t="s">
        <v>396</v>
      </c>
      <c r="I112" s="189" t="s">
        <v>358</v>
      </c>
      <c r="J112" s="189">
        <v>50</v>
      </c>
      <c r="K112" s="201"/>
    </row>
    <row r="113" spans="2:11" customFormat="1" ht="15" customHeight="1">
      <c r="B113" s="212"/>
      <c r="C113" s="189" t="s">
        <v>50</v>
      </c>
      <c r="D113" s="189"/>
      <c r="E113" s="189"/>
      <c r="F113" s="210" t="s">
        <v>356</v>
      </c>
      <c r="G113" s="189"/>
      <c r="H113" s="189" t="s">
        <v>397</v>
      </c>
      <c r="I113" s="189" t="s">
        <v>358</v>
      </c>
      <c r="J113" s="189">
        <v>20</v>
      </c>
      <c r="K113" s="201"/>
    </row>
    <row r="114" spans="2:11" customFormat="1" ht="15" customHeight="1">
      <c r="B114" s="212"/>
      <c r="C114" s="189" t="s">
        <v>398</v>
      </c>
      <c r="D114" s="189"/>
      <c r="E114" s="189"/>
      <c r="F114" s="210" t="s">
        <v>356</v>
      </c>
      <c r="G114" s="189"/>
      <c r="H114" s="189" t="s">
        <v>399</v>
      </c>
      <c r="I114" s="189" t="s">
        <v>358</v>
      </c>
      <c r="J114" s="189">
        <v>120</v>
      </c>
      <c r="K114" s="201"/>
    </row>
    <row r="115" spans="2:11" customFormat="1" ht="15" customHeight="1">
      <c r="B115" s="212"/>
      <c r="C115" s="189" t="s">
        <v>35</v>
      </c>
      <c r="D115" s="189"/>
      <c r="E115" s="189"/>
      <c r="F115" s="210" t="s">
        <v>356</v>
      </c>
      <c r="G115" s="189"/>
      <c r="H115" s="189" t="s">
        <v>400</v>
      </c>
      <c r="I115" s="189" t="s">
        <v>391</v>
      </c>
      <c r="J115" s="189"/>
      <c r="K115" s="201"/>
    </row>
    <row r="116" spans="2:11" customFormat="1" ht="15" customHeight="1">
      <c r="B116" s="212"/>
      <c r="C116" s="189" t="s">
        <v>45</v>
      </c>
      <c r="D116" s="189"/>
      <c r="E116" s="189"/>
      <c r="F116" s="210" t="s">
        <v>356</v>
      </c>
      <c r="G116" s="189"/>
      <c r="H116" s="189" t="s">
        <v>401</v>
      </c>
      <c r="I116" s="189" t="s">
        <v>391</v>
      </c>
      <c r="J116" s="189"/>
      <c r="K116" s="201"/>
    </row>
    <row r="117" spans="2:11" customFormat="1" ht="15" customHeight="1">
      <c r="B117" s="212"/>
      <c r="C117" s="189" t="s">
        <v>54</v>
      </c>
      <c r="D117" s="189"/>
      <c r="E117" s="189"/>
      <c r="F117" s="210" t="s">
        <v>356</v>
      </c>
      <c r="G117" s="189"/>
      <c r="H117" s="189" t="s">
        <v>402</v>
      </c>
      <c r="I117" s="189" t="s">
        <v>403</v>
      </c>
      <c r="J117" s="189"/>
      <c r="K117" s="201"/>
    </row>
    <row r="118" spans="2:11" customFormat="1" ht="15" customHeight="1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>
      <c r="B122" s="226"/>
      <c r="C122" s="305" t="s">
        <v>404</v>
      </c>
      <c r="D122" s="305"/>
      <c r="E122" s="305"/>
      <c r="F122" s="305"/>
      <c r="G122" s="305"/>
      <c r="H122" s="305"/>
      <c r="I122" s="305"/>
      <c r="J122" s="305"/>
      <c r="K122" s="227"/>
    </row>
    <row r="123" spans="2:11" customFormat="1" ht="17.25" customHeight="1">
      <c r="B123" s="228"/>
      <c r="C123" s="202" t="s">
        <v>350</v>
      </c>
      <c r="D123" s="202"/>
      <c r="E123" s="202"/>
      <c r="F123" s="202" t="s">
        <v>351</v>
      </c>
      <c r="G123" s="203"/>
      <c r="H123" s="202" t="s">
        <v>51</v>
      </c>
      <c r="I123" s="202" t="s">
        <v>54</v>
      </c>
      <c r="J123" s="202" t="s">
        <v>352</v>
      </c>
      <c r="K123" s="229"/>
    </row>
    <row r="124" spans="2:11" customFormat="1" ht="17.25" customHeight="1">
      <c r="B124" s="228"/>
      <c r="C124" s="204" t="s">
        <v>353</v>
      </c>
      <c r="D124" s="204"/>
      <c r="E124" s="204"/>
      <c r="F124" s="205" t="s">
        <v>354</v>
      </c>
      <c r="G124" s="206"/>
      <c r="H124" s="204"/>
      <c r="I124" s="204"/>
      <c r="J124" s="204" t="s">
        <v>355</v>
      </c>
      <c r="K124" s="229"/>
    </row>
    <row r="125" spans="2:11" customFormat="1" ht="5.25" customHeight="1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>
      <c r="B126" s="230"/>
      <c r="C126" s="189" t="s">
        <v>359</v>
      </c>
      <c r="D126" s="209"/>
      <c r="E126" s="209"/>
      <c r="F126" s="210" t="s">
        <v>356</v>
      </c>
      <c r="G126" s="189"/>
      <c r="H126" s="189" t="s">
        <v>396</v>
      </c>
      <c r="I126" s="189" t="s">
        <v>358</v>
      </c>
      <c r="J126" s="189">
        <v>120</v>
      </c>
      <c r="K126" s="233"/>
    </row>
    <row r="127" spans="2:11" customFormat="1" ht="15" customHeight="1">
      <c r="B127" s="230"/>
      <c r="C127" s="189" t="s">
        <v>405</v>
      </c>
      <c r="D127" s="189"/>
      <c r="E127" s="189"/>
      <c r="F127" s="210" t="s">
        <v>356</v>
      </c>
      <c r="G127" s="189"/>
      <c r="H127" s="189" t="s">
        <v>406</v>
      </c>
      <c r="I127" s="189" t="s">
        <v>358</v>
      </c>
      <c r="J127" s="189" t="s">
        <v>407</v>
      </c>
      <c r="K127" s="233"/>
    </row>
    <row r="128" spans="2:11" customFormat="1" ht="15" customHeight="1">
      <c r="B128" s="230"/>
      <c r="C128" s="189" t="s">
        <v>304</v>
      </c>
      <c r="D128" s="189"/>
      <c r="E128" s="189"/>
      <c r="F128" s="210" t="s">
        <v>356</v>
      </c>
      <c r="G128" s="189"/>
      <c r="H128" s="189" t="s">
        <v>408</v>
      </c>
      <c r="I128" s="189" t="s">
        <v>358</v>
      </c>
      <c r="J128" s="189" t="s">
        <v>407</v>
      </c>
      <c r="K128" s="233"/>
    </row>
    <row r="129" spans="2:11" customFormat="1" ht="15" customHeight="1">
      <c r="B129" s="230"/>
      <c r="C129" s="189" t="s">
        <v>367</v>
      </c>
      <c r="D129" s="189"/>
      <c r="E129" s="189"/>
      <c r="F129" s="210" t="s">
        <v>362</v>
      </c>
      <c r="G129" s="189"/>
      <c r="H129" s="189" t="s">
        <v>368</v>
      </c>
      <c r="I129" s="189" t="s">
        <v>358</v>
      </c>
      <c r="J129" s="189">
        <v>15</v>
      </c>
      <c r="K129" s="233"/>
    </row>
    <row r="130" spans="2:11" customFormat="1" ht="15" customHeight="1">
      <c r="B130" s="230"/>
      <c r="C130" s="189" t="s">
        <v>369</v>
      </c>
      <c r="D130" s="189"/>
      <c r="E130" s="189"/>
      <c r="F130" s="210" t="s">
        <v>362</v>
      </c>
      <c r="G130" s="189"/>
      <c r="H130" s="189" t="s">
        <v>370</v>
      </c>
      <c r="I130" s="189" t="s">
        <v>358</v>
      </c>
      <c r="J130" s="189">
        <v>15</v>
      </c>
      <c r="K130" s="233"/>
    </row>
    <row r="131" spans="2:11" customFormat="1" ht="15" customHeight="1">
      <c r="B131" s="230"/>
      <c r="C131" s="189" t="s">
        <v>371</v>
      </c>
      <c r="D131" s="189"/>
      <c r="E131" s="189"/>
      <c r="F131" s="210" t="s">
        <v>362</v>
      </c>
      <c r="G131" s="189"/>
      <c r="H131" s="189" t="s">
        <v>372</v>
      </c>
      <c r="I131" s="189" t="s">
        <v>358</v>
      </c>
      <c r="J131" s="189">
        <v>20</v>
      </c>
      <c r="K131" s="233"/>
    </row>
    <row r="132" spans="2:11" customFormat="1" ht="15" customHeight="1">
      <c r="B132" s="230"/>
      <c r="C132" s="189" t="s">
        <v>373</v>
      </c>
      <c r="D132" s="189"/>
      <c r="E132" s="189"/>
      <c r="F132" s="210" t="s">
        <v>362</v>
      </c>
      <c r="G132" s="189"/>
      <c r="H132" s="189" t="s">
        <v>374</v>
      </c>
      <c r="I132" s="189" t="s">
        <v>358</v>
      </c>
      <c r="J132" s="189">
        <v>20</v>
      </c>
      <c r="K132" s="233"/>
    </row>
    <row r="133" spans="2:11" customFormat="1" ht="15" customHeight="1">
      <c r="B133" s="230"/>
      <c r="C133" s="189" t="s">
        <v>361</v>
      </c>
      <c r="D133" s="189"/>
      <c r="E133" s="189"/>
      <c r="F133" s="210" t="s">
        <v>362</v>
      </c>
      <c r="G133" s="189"/>
      <c r="H133" s="189" t="s">
        <v>396</v>
      </c>
      <c r="I133" s="189" t="s">
        <v>358</v>
      </c>
      <c r="J133" s="189">
        <v>50</v>
      </c>
      <c r="K133" s="233"/>
    </row>
    <row r="134" spans="2:11" customFormat="1" ht="15" customHeight="1">
      <c r="B134" s="230"/>
      <c r="C134" s="189" t="s">
        <v>375</v>
      </c>
      <c r="D134" s="189"/>
      <c r="E134" s="189"/>
      <c r="F134" s="210" t="s">
        <v>362</v>
      </c>
      <c r="G134" s="189"/>
      <c r="H134" s="189" t="s">
        <v>396</v>
      </c>
      <c r="I134" s="189" t="s">
        <v>358</v>
      </c>
      <c r="J134" s="189">
        <v>50</v>
      </c>
      <c r="K134" s="233"/>
    </row>
    <row r="135" spans="2:11" customFormat="1" ht="15" customHeight="1">
      <c r="B135" s="230"/>
      <c r="C135" s="189" t="s">
        <v>381</v>
      </c>
      <c r="D135" s="189"/>
      <c r="E135" s="189"/>
      <c r="F135" s="210" t="s">
        <v>362</v>
      </c>
      <c r="G135" s="189"/>
      <c r="H135" s="189" t="s">
        <v>396</v>
      </c>
      <c r="I135" s="189" t="s">
        <v>358</v>
      </c>
      <c r="J135" s="189">
        <v>50</v>
      </c>
      <c r="K135" s="233"/>
    </row>
    <row r="136" spans="2:11" customFormat="1" ht="15" customHeight="1">
      <c r="B136" s="230"/>
      <c r="C136" s="189" t="s">
        <v>383</v>
      </c>
      <c r="D136" s="189"/>
      <c r="E136" s="189"/>
      <c r="F136" s="210" t="s">
        <v>362</v>
      </c>
      <c r="G136" s="189"/>
      <c r="H136" s="189" t="s">
        <v>396</v>
      </c>
      <c r="I136" s="189" t="s">
        <v>358</v>
      </c>
      <c r="J136" s="189">
        <v>50</v>
      </c>
      <c r="K136" s="233"/>
    </row>
    <row r="137" spans="2:11" customFormat="1" ht="15" customHeight="1">
      <c r="B137" s="230"/>
      <c r="C137" s="189" t="s">
        <v>384</v>
      </c>
      <c r="D137" s="189"/>
      <c r="E137" s="189"/>
      <c r="F137" s="210" t="s">
        <v>362</v>
      </c>
      <c r="G137" s="189"/>
      <c r="H137" s="189" t="s">
        <v>409</v>
      </c>
      <c r="I137" s="189" t="s">
        <v>358</v>
      </c>
      <c r="J137" s="189">
        <v>255</v>
      </c>
      <c r="K137" s="233"/>
    </row>
    <row r="138" spans="2:11" customFormat="1" ht="15" customHeight="1">
      <c r="B138" s="230"/>
      <c r="C138" s="189" t="s">
        <v>386</v>
      </c>
      <c r="D138" s="189"/>
      <c r="E138" s="189"/>
      <c r="F138" s="210" t="s">
        <v>356</v>
      </c>
      <c r="G138" s="189"/>
      <c r="H138" s="189" t="s">
        <v>410</v>
      </c>
      <c r="I138" s="189" t="s">
        <v>388</v>
      </c>
      <c r="J138" s="189"/>
      <c r="K138" s="233"/>
    </row>
    <row r="139" spans="2:11" customFormat="1" ht="15" customHeight="1">
      <c r="B139" s="230"/>
      <c r="C139" s="189" t="s">
        <v>389</v>
      </c>
      <c r="D139" s="189"/>
      <c r="E139" s="189"/>
      <c r="F139" s="210" t="s">
        <v>356</v>
      </c>
      <c r="G139" s="189"/>
      <c r="H139" s="189" t="s">
        <v>411</v>
      </c>
      <c r="I139" s="189" t="s">
        <v>391</v>
      </c>
      <c r="J139" s="189"/>
      <c r="K139" s="233"/>
    </row>
    <row r="140" spans="2:11" customFormat="1" ht="15" customHeight="1">
      <c r="B140" s="230"/>
      <c r="C140" s="189" t="s">
        <v>392</v>
      </c>
      <c r="D140" s="189"/>
      <c r="E140" s="189"/>
      <c r="F140" s="210" t="s">
        <v>356</v>
      </c>
      <c r="G140" s="189"/>
      <c r="H140" s="189" t="s">
        <v>392</v>
      </c>
      <c r="I140" s="189" t="s">
        <v>391</v>
      </c>
      <c r="J140" s="189"/>
      <c r="K140" s="233"/>
    </row>
    <row r="141" spans="2:11" customFormat="1" ht="15" customHeight="1">
      <c r="B141" s="230"/>
      <c r="C141" s="189" t="s">
        <v>35</v>
      </c>
      <c r="D141" s="189"/>
      <c r="E141" s="189"/>
      <c r="F141" s="210" t="s">
        <v>356</v>
      </c>
      <c r="G141" s="189"/>
      <c r="H141" s="189" t="s">
        <v>412</v>
      </c>
      <c r="I141" s="189" t="s">
        <v>391</v>
      </c>
      <c r="J141" s="189"/>
      <c r="K141" s="233"/>
    </row>
    <row r="142" spans="2:11" customFormat="1" ht="15" customHeight="1">
      <c r="B142" s="230"/>
      <c r="C142" s="189" t="s">
        <v>413</v>
      </c>
      <c r="D142" s="189"/>
      <c r="E142" s="189"/>
      <c r="F142" s="210" t="s">
        <v>356</v>
      </c>
      <c r="G142" s="189"/>
      <c r="H142" s="189" t="s">
        <v>414</v>
      </c>
      <c r="I142" s="189" t="s">
        <v>391</v>
      </c>
      <c r="J142" s="189"/>
      <c r="K142" s="233"/>
    </row>
    <row r="143" spans="2:11" customFormat="1" ht="15" customHeight="1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>
      <c r="B147" s="200"/>
      <c r="C147" s="307" t="s">
        <v>415</v>
      </c>
      <c r="D147" s="307"/>
      <c r="E147" s="307"/>
      <c r="F147" s="307"/>
      <c r="G147" s="307"/>
      <c r="H147" s="307"/>
      <c r="I147" s="307"/>
      <c r="J147" s="307"/>
      <c r="K147" s="201"/>
    </row>
    <row r="148" spans="2:11" customFormat="1" ht="17.25" customHeight="1">
      <c r="B148" s="200"/>
      <c r="C148" s="202" t="s">
        <v>350</v>
      </c>
      <c r="D148" s="202"/>
      <c r="E148" s="202"/>
      <c r="F148" s="202" t="s">
        <v>351</v>
      </c>
      <c r="G148" s="203"/>
      <c r="H148" s="202" t="s">
        <v>51</v>
      </c>
      <c r="I148" s="202" t="s">
        <v>54</v>
      </c>
      <c r="J148" s="202" t="s">
        <v>352</v>
      </c>
      <c r="K148" s="201"/>
    </row>
    <row r="149" spans="2:11" customFormat="1" ht="17.25" customHeight="1">
      <c r="B149" s="200"/>
      <c r="C149" s="204" t="s">
        <v>353</v>
      </c>
      <c r="D149" s="204"/>
      <c r="E149" s="204"/>
      <c r="F149" s="205" t="s">
        <v>354</v>
      </c>
      <c r="G149" s="206"/>
      <c r="H149" s="204"/>
      <c r="I149" s="204"/>
      <c r="J149" s="204" t="s">
        <v>355</v>
      </c>
      <c r="K149" s="201"/>
    </row>
    <row r="150" spans="2:11" customFormat="1" ht="5.25" customHeight="1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>
      <c r="B151" s="212"/>
      <c r="C151" s="237" t="s">
        <v>359</v>
      </c>
      <c r="D151" s="189"/>
      <c r="E151" s="189"/>
      <c r="F151" s="238" t="s">
        <v>356</v>
      </c>
      <c r="G151" s="189"/>
      <c r="H151" s="237" t="s">
        <v>396</v>
      </c>
      <c r="I151" s="237" t="s">
        <v>358</v>
      </c>
      <c r="J151" s="237">
        <v>120</v>
      </c>
      <c r="K151" s="233"/>
    </row>
    <row r="152" spans="2:11" customFormat="1" ht="15" customHeight="1">
      <c r="B152" s="212"/>
      <c r="C152" s="237" t="s">
        <v>405</v>
      </c>
      <c r="D152" s="189"/>
      <c r="E152" s="189"/>
      <c r="F152" s="238" t="s">
        <v>356</v>
      </c>
      <c r="G152" s="189"/>
      <c r="H152" s="237" t="s">
        <v>416</v>
      </c>
      <c r="I152" s="237" t="s">
        <v>358</v>
      </c>
      <c r="J152" s="237" t="s">
        <v>407</v>
      </c>
      <c r="K152" s="233"/>
    </row>
    <row r="153" spans="2:11" customFormat="1" ht="15" customHeight="1">
      <c r="B153" s="212"/>
      <c r="C153" s="237" t="s">
        <v>304</v>
      </c>
      <c r="D153" s="189"/>
      <c r="E153" s="189"/>
      <c r="F153" s="238" t="s">
        <v>356</v>
      </c>
      <c r="G153" s="189"/>
      <c r="H153" s="237" t="s">
        <v>417</v>
      </c>
      <c r="I153" s="237" t="s">
        <v>358</v>
      </c>
      <c r="J153" s="237" t="s">
        <v>407</v>
      </c>
      <c r="K153" s="233"/>
    </row>
    <row r="154" spans="2:11" customFormat="1" ht="15" customHeight="1">
      <c r="B154" s="212"/>
      <c r="C154" s="237" t="s">
        <v>361</v>
      </c>
      <c r="D154" s="189"/>
      <c r="E154" s="189"/>
      <c r="F154" s="238" t="s">
        <v>362</v>
      </c>
      <c r="G154" s="189"/>
      <c r="H154" s="237" t="s">
        <v>396</v>
      </c>
      <c r="I154" s="237" t="s">
        <v>358</v>
      </c>
      <c r="J154" s="237">
        <v>50</v>
      </c>
      <c r="K154" s="233"/>
    </row>
    <row r="155" spans="2:11" customFormat="1" ht="15" customHeight="1">
      <c r="B155" s="212"/>
      <c r="C155" s="237" t="s">
        <v>364</v>
      </c>
      <c r="D155" s="189"/>
      <c r="E155" s="189"/>
      <c r="F155" s="238" t="s">
        <v>356</v>
      </c>
      <c r="G155" s="189"/>
      <c r="H155" s="237" t="s">
        <v>396</v>
      </c>
      <c r="I155" s="237" t="s">
        <v>366</v>
      </c>
      <c r="J155" s="237"/>
      <c r="K155" s="233"/>
    </row>
    <row r="156" spans="2:11" customFormat="1" ht="15" customHeight="1">
      <c r="B156" s="212"/>
      <c r="C156" s="237" t="s">
        <v>375</v>
      </c>
      <c r="D156" s="189"/>
      <c r="E156" s="189"/>
      <c r="F156" s="238" t="s">
        <v>362</v>
      </c>
      <c r="G156" s="189"/>
      <c r="H156" s="237" t="s">
        <v>396</v>
      </c>
      <c r="I156" s="237" t="s">
        <v>358</v>
      </c>
      <c r="J156" s="237">
        <v>50</v>
      </c>
      <c r="K156" s="233"/>
    </row>
    <row r="157" spans="2:11" customFormat="1" ht="15" customHeight="1">
      <c r="B157" s="212"/>
      <c r="C157" s="237" t="s">
        <v>383</v>
      </c>
      <c r="D157" s="189"/>
      <c r="E157" s="189"/>
      <c r="F157" s="238" t="s">
        <v>362</v>
      </c>
      <c r="G157" s="189"/>
      <c r="H157" s="237" t="s">
        <v>396</v>
      </c>
      <c r="I157" s="237" t="s">
        <v>358</v>
      </c>
      <c r="J157" s="237">
        <v>50</v>
      </c>
      <c r="K157" s="233"/>
    </row>
    <row r="158" spans="2:11" customFormat="1" ht="15" customHeight="1">
      <c r="B158" s="212"/>
      <c r="C158" s="237" t="s">
        <v>381</v>
      </c>
      <c r="D158" s="189"/>
      <c r="E158" s="189"/>
      <c r="F158" s="238" t="s">
        <v>362</v>
      </c>
      <c r="G158" s="189"/>
      <c r="H158" s="237" t="s">
        <v>396</v>
      </c>
      <c r="I158" s="237" t="s">
        <v>358</v>
      </c>
      <c r="J158" s="237">
        <v>50</v>
      </c>
      <c r="K158" s="233"/>
    </row>
    <row r="159" spans="2:11" customFormat="1" ht="15" customHeight="1">
      <c r="B159" s="212"/>
      <c r="C159" s="237" t="s">
        <v>84</v>
      </c>
      <c r="D159" s="189"/>
      <c r="E159" s="189"/>
      <c r="F159" s="238" t="s">
        <v>356</v>
      </c>
      <c r="G159" s="189"/>
      <c r="H159" s="237" t="s">
        <v>418</v>
      </c>
      <c r="I159" s="237" t="s">
        <v>358</v>
      </c>
      <c r="J159" s="237" t="s">
        <v>419</v>
      </c>
      <c r="K159" s="233"/>
    </row>
    <row r="160" spans="2:11" customFormat="1" ht="15" customHeight="1">
      <c r="B160" s="212"/>
      <c r="C160" s="237" t="s">
        <v>420</v>
      </c>
      <c r="D160" s="189"/>
      <c r="E160" s="189"/>
      <c r="F160" s="238" t="s">
        <v>356</v>
      </c>
      <c r="G160" s="189"/>
      <c r="H160" s="237" t="s">
        <v>421</v>
      </c>
      <c r="I160" s="237" t="s">
        <v>391</v>
      </c>
      <c r="J160" s="237"/>
      <c r="K160" s="233"/>
    </row>
    <row r="161" spans="2:11" customFormat="1" ht="15" customHeight="1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>
      <c r="B165" s="181"/>
      <c r="C165" s="305" t="s">
        <v>422</v>
      </c>
      <c r="D165" s="305"/>
      <c r="E165" s="305"/>
      <c r="F165" s="305"/>
      <c r="G165" s="305"/>
      <c r="H165" s="305"/>
      <c r="I165" s="305"/>
      <c r="J165" s="305"/>
      <c r="K165" s="182"/>
    </row>
    <row r="166" spans="2:11" customFormat="1" ht="17.25" customHeight="1">
      <c r="B166" s="181"/>
      <c r="C166" s="202" t="s">
        <v>350</v>
      </c>
      <c r="D166" s="202"/>
      <c r="E166" s="202"/>
      <c r="F166" s="202" t="s">
        <v>351</v>
      </c>
      <c r="G166" s="242"/>
      <c r="H166" s="243" t="s">
        <v>51</v>
      </c>
      <c r="I166" s="243" t="s">
        <v>54</v>
      </c>
      <c r="J166" s="202" t="s">
        <v>352</v>
      </c>
      <c r="K166" s="182"/>
    </row>
    <row r="167" spans="2:11" customFormat="1" ht="17.25" customHeight="1">
      <c r="B167" s="183"/>
      <c r="C167" s="204" t="s">
        <v>353</v>
      </c>
      <c r="D167" s="204"/>
      <c r="E167" s="204"/>
      <c r="F167" s="205" t="s">
        <v>354</v>
      </c>
      <c r="G167" s="244"/>
      <c r="H167" s="245"/>
      <c r="I167" s="245"/>
      <c r="J167" s="204" t="s">
        <v>355</v>
      </c>
      <c r="K167" s="184"/>
    </row>
    <row r="168" spans="2:11" customFormat="1" ht="5.25" customHeight="1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>
      <c r="B169" s="212"/>
      <c r="C169" s="189" t="s">
        <v>359</v>
      </c>
      <c r="D169" s="189"/>
      <c r="E169" s="189"/>
      <c r="F169" s="210" t="s">
        <v>356</v>
      </c>
      <c r="G169" s="189"/>
      <c r="H169" s="189" t="s">
        <v>396</v>
      </c>
      <c r="I169" s="189" t="s">
        <v>358</v>
      </c>
      <c r="J169" s="189">
        <v>120</v>
      </c>
      <c r="K169" s="233"/>
    </row>
    <row r="170" spans="2:11" customFormat="1" ht="15" customHeight="1">
      <c r="B170" s="212"/>
      <c r="C170" s="189" t="s">
        <v>405</v>
      </c>
      <c r="D170" s="189"/>
      <c r="E170" s="189"/>
      <c r="F170" s="210" t="s">
        <v>356</v>
      </c>
      <c r="G170" s="189"/>
      <c r="H170" s="189" t="s">
        <v>406</v>
      </c>
      <c r="I170" s="189" t="s">
        <v>358</v>
      </c>
      <c r="J170" s="189" t="s">
        <v>407</v>
      </c>
      <c r="K170" s="233"/>
    </row>
    <row r="171" spans="2:11" customFormat="1" ht="15" customHeight="1">
      <c r="B171" s="212"/>
      <c r="C171" s="189" t="s">
        <v>304</v>
      </c>
      <c r="D171" s="189"/>
      <c r="E171" s="189"/>
      <c r="F171" s="210" t="s">
        <v>356</v>
      </c>
      <c r="G171" s="189"/>
      <c r="H171" s="189" t="s">
        <v>423</v>
      </c>
      <c r="I171" s="189" t="s">
        <v>358</v>
      </c>
      <c r="J171" s="189" t="s">
        <v>407</v>
      </c>
      <c r="K171" s="233"/>
    </row>
    <row r="172" spans="2:11" customFormat="1" ht="15" customHeight="1">
      <c r="B172" s="212"/>
      <c r="C172" s="189" t="s">
        <v>361</v>
      </c>
      <c r="D172" s="189"/>
      <c r="E172" s="189"/>
      <c r="F172" s="210" t="s">
        <v>362</v>
      </c>
      <c r="G172" s="189"/>
      <c r="H172" s="189" t="s">
        <v>423</v>
      </c>
      <c r="I172" s="189" t="s">
        <v>358</v>
      </c>
      <c r="J172" s="189">
        <v>50</v>
      </c>
      <c r="K172" s="233"/>
    </row>
    <row r="173" spans="2:11" customFormat="1" ht="15" customHeight="1">
      <c r="B173" s="212"/>
      <c r="C173" s="189" t="s">
        <v>364</v>
      </c>
      <c r="D173" s="189"/>
      <c r="E173" s="189"/>
      <c r="F173" s="210" t="s">
        <v>356</v>
      </c>
      <c r="G173" s="189"/>
      <c r="H173" s="189" t="s">
        <v>423</v>
      </c>
      <c r="I173" s="189" t="s">
        <v>366</v>
      </c>
      <c r="J173" s="189"/>
      <c r="K173" s="233"/>
    </row>
    <row r="174" spans="2:11" customFormat="1" ht="15" customHeight="1">
      <c r="B174" s="212"/>
      <c r="C174" s="189" t="s">
        <v>375</v>
      </c>
      <c r="D174" s="189"/>
      <c r="E174" s="189"/>
      <c r="F174" s="210" t="s">
        <v>362</v>
      </c>
      <c r="G174" s="189"/>
      <c r="H174" s="189" t="s">
        <v>423</v>
      </c>
      <c r="I174" s="189" t="s">
        <v>358</v>
      </c>
      <c r="J174" s="189">
        <v>50</v>
      </c>
      <c r="K174" s="233"/>
    </row>
    <row r="175" spans="2:11" customFormat="1" ht="15" customHeight="1">
      <c r="B175" s="212"/>
      <c r="C175" s="189" t="s">
        <v>383</v>
      </c>
      <c r="D175" s="189"/>
      <c r="E175" s="189"/>
      <c r="F175" s="210" t="s">
        <v>362</v>
      </c>
      <c r="G175" s="189"/>
      <c r="H175" s="189" t="s">
        <v>423</v>
      </c>
      <c r="I175" s="189" t="s">
        <v>358</v>
      </c>
      <c r="J175" s="189">
        <v>50</v>
      </c>
      <c r="K175" s="233"/>
    </row>
    <row r="176" spans="2:11" customFormat="1" ht="15" customHeight="1">
      <c r="B176" s="212"/>
      <c r="C176" s="189" t="s">
        <v>381</v>
      </c>
      <c r="D176" s="189"/>
      <c r="E176" s="189"/>
      <c r="F176" s="210" t="s">
        <v>362</v>
      </c>
      <c r="G176" s="189"/>
      <c r="H176" s="189" t="s">
        <v>423</v>
      </c>
      <c r="I176" s="189" t="s">
        <v>358</v>
      </c>
      <c r="J176" s="189">
        <v>50</v>
      </c>
      <c r="K176" s="233"/>
    </row>
    <row r="177" spans="2:11" customFormat="1" ht="15" customHeight="1">
      <c r="B177" s="212"/>
      <c r="C177" s="189" t="s">
        <v>96</v>
      </c>
      <c r="D177" s="189"/>
      <c r="E177" s="189"/>
      <c r="F177" s="210" t="s">
        <v>356</v>
      </c>
      <c r="G177" s="189"/>
      <c r="H177" s="189" t="s">
        <v>424</v>
      </c>
      <c r="I177" s="189" t="s">
        <v>425</v>
      </c>
      <c r="J177" s="189"/>
      <c r="K177" s="233"/>
    </row>
    <row r="178" spans="2:11" customFormat="1" ht="15" customHeight="1">
      <c r="B178" s="212"/>
      <c r="C178" s="189" t="s">
        <v>54</v>
      </c>
      <c r="D178" s="189"/>
      <c r="E178" s="189"/>
      <c r="F178" s="210" t="s">
        <v>356</v>
      </c>
      <c r="G178" s="189"/>
      <c r="H178" s="189" t="s">
        <v>426</v>
      </c>
      <c r="I178" s="189" t="s">
        <v>427</v>
      </c>
      <c r="J178" s="189">
        <v>1</v>
      </c>
      <c r="K178" s="233"/>
    </row>
    <row r="179" spans="2:11" customFormat="1" ht="15" customHeight="1">
      <c r="B179" s="212"/>
      <c r="C179" s="189" t="s">
        <v>50</v>
      </c>
      <c r="D179" s="189"/>
      <c r="E179" s="189"/>
      <c r="F179" s="210" t="s">
        <v>356</v>
      </c>
      <c r="G179" s="189"/>
      <c r="H179" s="189" t="s">
        <v>428</v>
      </c>
      <c r="I179" s="189" t="s">
        <v>358</v>
      </c>
      <c r="J179" s="189">
        <v>20</v>
      </c>
      <c r="K179" s="233"/>
    </row>
    <row r="180" spans="2:11" customFormat="1" ht="15" customHeight="1">
      <c r="B180" s="212"/>
      <c r="C180" s="189" t="s">
        <v>51</v>
      </c>
      <c r="D180" s="189"/>
      <c r="E180" s="189"/>
      <c r="F180" s="210" t="s">
        <v>356</v>
      </c>
      <c r="G180" s="189"/>
      <c r="H180" s="189" t="s">
        <v>429</v>
      </c>
      <c r="I180" s="189" t="s">
        <v>358</v>
      </c>
      <c r="J180" s="189">
        <v>255</v>
      </c>
      <c r="K180" s="233"/>
    </row>
    <row r="181" spans="2:11" customFormat="1" ht="15" customHeight="1">
      <c r="B181" s="212"/>
      <c r="C181" s="189" t="s">
        <v>97</v>
      </c>
      <c r="D181" s="189"/>
      <c r="E181" s="189"/>
      <c r="F181" s="210" t="s">
        <v>356</v>
      </c>
      <c r="G181" s="189"/>
      <c r="H181" s="189" t="s">
        <v>320</v>
      </c>
      <c r="I181" s="189" t="s">
        <v>358</v>
      </c>
      <c r="J181" s="189">
        <v>10</v>
      </c>
      <c r="K181" s="233"/>
    </row>
    <row r="182" spans="2:11" customFormat="1" ht="15" customHeight="1">
      <c r="B182" s="212"/>
      <c r="C182" s="189" t="s">
        <v>98</v>
      </c>
      <c r="D182" s="189"/>
      <c r="E182" s="189"/>
      <c r="F182" s="210" t="s">
        <v>356</v>
      </c>
      <c r="G182" s="189"/>
      <c r="H182" s="189" t="s">
        <v>430</v>
      </c>
      <c r="I182" s="189" t="s">
        <v>391</v>
      </c>
      <c r="J182" s="189"/>
      <c r="K182" s="233"/>
    </row>
    <row r="183" spans="2:11" customFormat="1" ht="15" customHeight="1">
      <c r="B183" s="212"/>
      <c r="C183" s="189" t="s">
        <v>431</v>
      </c>
      <c r="D183" s="189"/>
      <c r="E183" s="189"/>
      <c r="F183" s="210" t="s">
        <v>356</v>
      </c>
      <c r="G183" s="189"/>
      <c r="H183" s="189" t="s">
        <v>432</v>
      </c>
      <c r="I183" s="189" t="s">
        <v>391</v>
      </c>
      <c r="J183" s="189"/>
      <c r="K183" s="233"/>
    </row>
    <row r="184" spans="2:11" customFormat="1" ht="15" customHeight="1">
      <c r="B184" s="212"/>
      <c r="C184" s="189" t="s">
        <v>420</v>
      </c>
      <c r="D184" s="189"/>
      <c r="E184" s="189"/>
      <c r="F184" s="210" t="s">
        <v>356</v>
      </c>
      <c r="G184" s="189"/>
      <c r="H184" s="189" t="s">
        <v>433</v>
      </c>
      <c r="I184" s="189" t="s">
        <v>391</v>
      </c>
      <c r="J184" s="189"/>
      <c r="K184" s="233"/>
    </row>
    <row r="185" spans="2:11" customFormat="1" ht="15" customHeight="1">
      <c r="B185" s="212"/>
      <c r="C185" s="189" t="s">
        <v>100</v>
      </c>
      <c r="D185" s="189"/>
      <c r="E185" s="189"/>
      <c r="F185" s="210" t="s">
        <v>362</v>
      </c>
      <c r="G185" s="189"/>
      <c r="H185" s="189" t="s">
        <v>434</v>
      </c>
      <c r="I185" s="189" t="s">
        <v>358</v>
      </c>
      <c r="J185" s="189">
        <v>50</v>
      </c>
      <c r="K185" s="233"/>
    </row>
    <row r="186" spans="2:11" customFormat="1" ht="15" customHeight="1">
      <c r="B186" s="212"/>
      <c r="C186" s="189" t="s">
        <v>435</v>
      </c>
      <c r="D186" s="189"/>
      <c r="E186" s="189"/>
      <c r="F186" s="210" t="s">
        <v>362</v>
      </c>
      <c r="G186" s="189"/>
      <c r="H186" s="189" t="s">
        <v>436</v>
      </c>
      <c r="I186" s="189" t="s">
        <v>437</v>
      </c>
      <c r="J186" s="189"/>
      <c r="K186" s="233"/>
    </row>
    <row r="187" spans="2:11" customFormat="1" ht="15" customHeight="1">
      <c r="B187" s="212"/>
      <c r="C187" s="189" t="s">
        <v>438</v>
      </c>
      <c r="D187" s="189"/>
      <c r="E187" s="189"/>
      <c r="F187" s="210" t="s">
        <v>362</v>
      </c>
      <c r="G187" s="189"/>
      <c r="H187" s="189" t="s">
        <v>439</v>
      </c>
      <c r="I187" s="189" t="s">
        <v>437</v>
      </c>
      <c r="J187" s="189"/>
      <c r="K187" s="233"/>
    </row>
    <row r="188" spans="2:11" customFormat="1" ht="15" customHeight="1">
      <c r="B188" s="212"/>
      <c r="C188" s="189" t="s">
        <v>440</v>
      </c>
      <c r="D188" s="189"/>
      <c r="E188" s="189"/>
      <c r="F188" s="210" t="s">
        <v>362</v>
      </c>
      <c r="G188" s="189"/>
      <c r="H188" s="189" t="s">
        <v>441</v>
      </c>
      <c r="I188" s="189" t="s">
        <v>437</v>
      </c>
      <c r="J188" s="189"/>
      <c r="K188" s="233"/>
    </row>
    <row r="189" spans="2:11" customFormat="1" ht="15" customHeight="1">
      <c r="B189" s="212"/>
      <c r="C189" s="246" t="s">
        <v>442</v>
      </c>
      <c r="D189" s="189"/>
      <c r="E189" s="189"/>
      <c r="F189" s="210" t="s">
        <v>362</v>
      </c>
      <c r="G189" s="189"/>
      <c r="H189" s="189" t="s">
        <v>443</v>
      </c>
      <c r="I189" s="189" t="s">
        <v>444</v>
      </c>
      <c r="J189" s="247" t="s">
        <v>445</v>
      </c>
      <c r="K189" s="233"/>
    </row>
    <row r="190" spans="2:11" customFormat="1" ht="15" customHeight="1">
      <c r="B190" s="248"/>
      <c r="C190" s="249" t="s">
        <v>446</v>
      </c>
      <c r="D190" s="250"/>
      <c r="E190" s="250"/>
      <c r="F190" s="251" t="s">
        <v>362</v>
      </c>
      <c r="G190" s="250"/>
      <c r="H190" s="250" t="s">
        <v>447</v>
      </c>
      <c r="I190" s="250" t="s">
        <v>444</v>
      </c>
      <c r="J190" s="252" t="s">
        <v>445</v>
      </c>
      <c r="K190" s="253"/>
    </row>
    <row r="191" spans="2:11" customFormat="1" ht="15" customHeight="1">
      <c r="B191" s="212"/>
      <c r="C191" s="246" t="s">
        <v>39</v>
      </c>
      <c r="D191" s="189"/>
      <c r="E191" s="189"/>
      <c r="F191" s="210" t="s">
        <v>356</v>
      </c>
      <c r="G191" s="189"/>
      <c r="H191" s="186" t="s">
        <v>448</v>
      </c>
      <c r="I191" s="189" t="s">
        <v>449</v>
      </c>
      <c r="J191" s="189"/>
      <c r="K191" s="233"/>
    </row>
    <row r="192" spans="2:11" customFormat="1" ht="15" customHeight="1">
      <c r="B192" s="212"/>
      <c r="C192" s="246" t="s">
        <v>450</v>
      </c>
      <c r="D192" s="189"/>
      <c r="E192" s="189"/>
      <c r="F192" s="210" t="s">
        <v>356</v>
      </c>
      <c r="G192" s="189"/>
      <c r="H192" s="189" t="s">
        <v>451</v>
      </c>
      <c r="I192" s="189" t="s">
        <v>391</v>
      </c>
      <c r="J192" s="189"/>
      <c r="K192" s="233"/>
    </row>
    <row r="193" spans="2:11" customFormat="1" ht="15" customHeight="1">
      <c r="B193" s="212"/>
      <c r="C193" s="246" t="s">
        <v>452</v>
      </c>
      <c r="D193" s="189"/>
      <c r="E193" s="189"/>
      <c r="F193" s="210" t="s">
        <v>356</v>
      </c>
      <c r="G193" s="189"/>
      <c r="H193" s="189" t="s">
        <v>453</v>
      </c>
      <c r="I193" s="189" t="s">
        <v>391</v>
      </c>
      <c r="J193" s="189"/>
      <c r="K193" s="233"/>
    </row>
    <row r="194" spans="2:11" customFormat="1" ht="15" customHeight="1">
      <c r="B194" s="212"/>
      <c r="C194" s="246" t="s">
        <v>454</v>
      </c>
      <c r="D194" s="189"/>
      <c r="E194" s="189"/>
      <c r="F194" s="210" t="s">
        <v>362</v>
      </c>
      <c r="G194" s="189"/>
      <c r="H194" s="189" t="s">
        <v>455</v>
      </c>
      <c r="I194" s="189" t="s">
        <v>391</v>
      </c>
      <c r="J194" s="189"/>
      <c r="K194" s="233"/>
    </row>
    <row r="195" spans="2:11" customFormat="1" ht="15" customHeight="1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2.2">
      <c r="B200" s="181"/>
      <c r="C200" s="305" t="s">
        <v>456</v>
      </c>
      <c r="D200" s="305"/>
      <c r="E200" s="305"/>
      <c r="F200" s="305"/>
      <c r="G200" s="305"/>
      <c r="H200" s="305"/>
      <c r="I200" s="305"/>
      <c r="J200" s="305"/>
      <c r="K200" s="182"/>
    </row>
    <row r="201" spans="2:11" customFormat="1" ht="25.5" customHeight="1">
      <c r="B201" s="181"/>
      <c r="C201" s="255" t="s">
        <v>457</v>
      </c>
      <c r="D201" s="255"/>
      <c r="E201" s="255"/>
      <c r="F201" s="255" t="s">
        <v>458</v>
      </c>
      <c r="G201" s="256"/>
      <c r="H201" s="308" t="s">
        <v>459</v>
      </c>
      <c r="I201" s="308"/>
      <c r="J201" s="308"/>
      <c r="K201" s="182"/>
    </row>
    <row r="202" spans="2:11" customFormat="1" ht="5.25" customHeight="1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>
      <c r="B203" s="212"/>
      <c r="C203" s="189" t="s">
        <v>449</v>
      </c>
      <c r="D203" s="189"/>
      <c r="E203" s="189"/>
      <c r="F203" s="210" t="s">
        <v>40</v>
      </c>
      <c r="G203" s="189"/>
      <c r="H203" s="309" t="s">
        <v>460</v>
      </c>
      <c r="I203" s="309"/>
      <c r="J203" s="309"/>
      <c r="K203" s="233"/>
    </row>
    <row r="204" spans="2:11" customFormat="1" ht="15" customHeight="1">
      <c r="B204" s="212"/>
      <c r="C204" s="189"/>
      <c r="D204" s="189"/>
      <c r="E204" s="189"/>
      <c r="F204" s="210" t="s">
        <v>41</v>
      </c>
      <c r="G204" s="189"/>
      <c r="H204" s="309" t="s">
        <v>461</v>
      </c>
      <c r="I204" s="309"/>
      <c r="J204" s="309"/>
      <c r="K204" s="233"/>
    </row>
    <row r="205" spans="2:11" customFormat="1" ht="15" customHeight="1">
      <c r="B205" s="212"/>
      <c r="C205" s="189"/>
      <c r="D205" s="189"/>
      <c r="E205" s="189"/>
      <c r="F205" s="210" t="s">
        <v>44</v>
      </c>
      <c r="G205" s="189"/>
      <c r="H205" s="309" t="s">
        <v>462</v>
      </c>
      <c r="I205" s="309"/>
      <c r="J205" s="309"/>
      <c r="K205" s="233"/>
    </row>
    <row r="206" spans="2:11" customFormat="1" ht="15" customHeight="1">
      <c r="B206" s="212"/>
      <c r="C206" s="189"/>
      <c r="D206" s="189"/>
      <c r="E206" s="189"/>
      <c r="F206" s="210" t="s">
        <v>42</v>
      </c>
      <c r="G206" s="189"/>
      <c r="H206" s="309" t="s">
        <v>463</v>
      </c>
      <c r="I206" s="309"/>
      <c r="J206" s="309"/>
      <c r="K206" s="233"/>
    </row>
    <row r="207" spans="2:11" customFormat="1" ht="15" customHeight="1">
      <c r="B207" s="212"/>
      <c r="C207" s="189"/>
      <c r="D207" s="189"/>
      <c r="E207" s="189"/>
      <c r="F207" s="210" t="s">
        <v>43</v>
      </c>
      <c r="G207" s="189"/>
      <c r="H207" s="309" t="s">
        <v>464</v>
      </c>
      <c r="I207" s="309"/>
      <c r="J207" s="309"/>
      <c r="K207" s="233"/>
    </row>
    <row r="208" spans="2:11" customFormat="1" ht="15" customHeight="1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>
      <c r="B209" s="212"/>
      <c r="C209" s="189" t="s">
        <v>403</v>
      </c>
      <c r="D209" s="189"/>
      <c r="E209" s="189"/>
      <c r="F209" s="210" t="s">
        <v>76</v>
      </c>
      <c r="G209" s="189"/>
      <c r="H209" s="309" t="s">
        <v>465</v>
      </c>
      <c r="I209" s="309"/>
      <c r="J209" s="309"/>
      <c r="K209" s="233"/>
    </row>
    <row r="210" spans="2:11" customFormat="1" ht="15" customHeight="1">
      <c r="B210" s="212"/>
      <c r="C210" s="189"/>
      <c r="D210" s="189"/>
      <c r="E210" s="189"/>
      <c r="F210" s="210" t="s">
        <v>298</v>
      </c>
      <c r="G210" s="189"/>
      <c r="H210" s="309" t="s">
        <v>299</v>
      </c>
      <c r="I210" s="309"/>
      <c r="J210" s="309"/>
      <c r="K210" s="233"/>
    </row>
    <row r="211" spans="2:11" customFormat="1" ht="15" customHeight="1">
      <c r="B211" s="212"/>
      <c r="C211" s="189"/>
      <c r="D211" s="189"/>
      <c r="E211" s="189"/>
      <c r="F211" s="210" t="s">
        <v>296</v>
      </c>
      <c r="G211" s="189"/>
      <c r="H211" s="309" t="s">
        <v>466</v>
      </c>
      <c r="I211" s="309"/>
      <c r="J211" s="309"/>
      <c r="K211" s="233"/>
    </row>
    <row r="212" spans="2:11" customFormat="1" ht="15" customHeight="1">
      <c r="B212" s="257"/>
      <c r="C212" s="189"/>
      <c r="D212" s="189"/>
      <c r="E212" s="189"/>
      <c r="F212" s="210" t="s">
        <v>300</v>
      </c>
      <c r="G212" s="246"/>
      <c r="H212" s="310" t="s">
        <v>301</v>
      </c>
      <c r="I212" s="310"/>
      <c r="J212" s="310"/>
      <c r="K212" s="258"/>
    </row>
    <row r="213" spans="2:11" customFormat="1" ht="15" customHeight="1">
      <c r="B213" s="257"/>
      <c r="C213" s="189"/>
      <c r="D213" s="189"/>
      <c r="E213" s="189"/>
      <c r="F213" s="210" t="s">
        <v>302</v>
      </c>
      <c r="G213" s="246"/>
      <c r="H213" s="310" t="s">
        <v>467</v>
      </c>
      <c r="I213" s="310"/>
      <c r="J213" s="310"/>
      <c r="K213" s="258"/>
    </row>
    <row r="214" spans="2:11" customFormat="1" ht="15" customHeight="1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>
      <c r="B215" s="257"/>
      <c r="C215" s="189" t="s">
        <v>427</v>
      </c>
      <c r="D215" s="189"/>
      <c r="E215" s="189"/>
      <c r="F215" s="210">
        <v>1</v>
      </c>
      <c r="G215" s="246"/>
      <c r="H215" s="310" t="s">
        <v>468</v>
      </c>
      <c r="I215" s="310"/>
      <c r="J215" s="310"/>
      <c r="K215" s="258"/>
    </row>
    <row r="216" spans="2:11" customFormat="1" ht="15" customHeight="1">
      <c r="B216" s="257"/>
      <c r="C216" s="189"/>
      <c r="D216" s="189"/>
      <c r="E216" s="189"/>
      <c r="F216" s="210">
        <v>2</v>
      </c>
      <c r="G216" s="246"/>
      <c r="H216" s="310" t="s">
        <v>469</v>
      </c>
      <c r="I216" s="310"/>
      <c r="J216" s="310"/>
      <c r="K216" s="258"/>
    </row>
    <row r="217" spans="2:11" customFormat="1" ht="15" customHeight="1">
      <c r="B217" s="257"/>
      <c r="C217" s="189"/>
      <c r="D217" s="189"/>
      <c r="E217" s="189"/>
      <c r="F217" s="210">
        <v>3</v>
      </c>
      <c r="G217" s="246"/>
      <c r="H217" s="310" t="s">
        <v>470</v>
      </c>
      <c r="I217" s="310"/>
      <c r="J217" s="310"/>
      <c r="K217" s="258"/>
    </row>
    <row r="218" spans="2:11" customFormat="1" ht="15" customHeight="1">
      <c r="B218" s="257"/>
      <c r="C218" s="189"/>
      <c r="D218" s="189"/>
      <c r="E218" s="189"/>
      <c r="F218" s="210">
        <v>4</v>
      </c>
      <c r="G218" s="246"/>
      <c r="H218" s="310" t="s">
        <v>471</v>
      </c>
      <c r="I218" s="310"/>
      <c r="J218" s="310"/>
      <c r="K218" s="258"/>
    </row>
    <row r="219" spans="2:11" customFormat="1" ht="12.75" customHeight="1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D45ADD-04B5-46B2-9B9E-D43E4AE60CE5}"/>
</file>

<file path=customXml/itemProps2.xml><?xml version="1.0" encoding="utf-8"?>
<ds:datastoreItem xmlns:ds="http://schemas.openxmlformats.org/officeDocument/2006/customXml" ds:itemID="{82B25237-F9FA-4730-91F6-B87EE42A3E7C}"/>
</file>

<file path=customXml/itemProps3.xml><?xml version="1.0" encoding="utf-8"?>
<ds:datastoreItem xmlns:ds="http://schemas.openxmlformats.org/officeDocument/2006/customXml" ds:itemID="{32C0BF4D-2F15-490A-BC58-E50397E728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1010-2a - Výměna otvorový...</vt:lpstr>
      <vt:lpstr>Pokyny pro vyplnění</vt:lpstr>
      <vt:lpstr>'1010-2a - Výměna otvorový...'!Názvy_tisku</vt:lpstr>
      <vt:lpstr>'Rekapitulace stavby'!Názvy_tisku</vt:lpstr>
      <vt:lpstr>'1010-2a - Výměna otvorový...'!Oblast_tisku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2026-03-06T12:59:14Z</dcterms:created>
  <dcterms:modified xsi:type="dcterms:W3CDTF">2026-03-10T13:38:08Z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