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7C6F8E0D-51B8-449D-B395-C41069B2F190}" xr6:coauthVersionLast="47" xr6:coauthVersionMax="47" xr10:uidLastSave="{00000000-0000-0000-0000-000000000000}"/>
  <bookViews>
    <workbookView xWindow="33945" yWindow="1695" windowWidth="24210" windowHeight="18345" xr2:uid="{00000000-000D-0000-FFFF-FFFF00000000}"/>
  </bookViews>
  <sheets>
    <sheet name="Rekapitulace stavby" sheetId="1" r:id="rId1"/>
    <sheet name="1010-1b - Opláštění budov..." sheetId="2" r:id="rId2"/>
    <sheet name="Pokyny pro vyplnění" sheetId="3" r:id="rId3"/>
  </sheets>
  <definedNames>
    <definedName name="_xlnm._FilterDatabase" localSheetId="1" hidden="1">'1010-1b - Opláštění budov...'!$C$94:$K$490</definedName>
    <definedName name="_xlnm.Print_Titles" localSheetId="1">'1010-1b - Opláštění budov...'!$94:$94</definedName>
    <definedName name="_xlnm.Print_Titles" localSheetId="0">'Rekapitulace stavby'!$52:$52</definedName>
    <definedName name="_xlnm.Print_Area" localSheetId="1">'1010-1b - Opláštění budov...'!$C$4:$J$39,'1010-1b - Opláštění budov...'!$C$45:$J$76,'1010-1b - Opláštění budov...'!$C$82:$J$490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482" i="2"/>
  <c r="BH482" i="2"/>
  <c r="BG482" i="2"/>
  <c r="BF482" i="2"/>
  <c r="T482" i="2"/>
  <c r="R482" i="2"/>
  <c r="P482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5" i="2"/>
  <c r="BH445" i="2"/>
  <c r="BG445" i="2"/>
  <c r="BF445" i="2"/>
  <c r="T445" i="2"/>
  <c r="R445" i="2"/>
  <c r="P445" i="2"/>
  <c r="BI441" i="2"/>
  <c r="BH441" i="2"/>
  <c r="BG441" i="2"/>
  <c r="BF441" i="2"/>
  <c r="T441" i="2"/>
  <c r="R441" i="2"/>
  <c r="P441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T414" i="2"/>
  <c r="R415" i="2"/>
  <c r="R414" i="2"/>
  <c r="P415" i="2"/>
  <c r="P414" i="2"/>
  <c r="BI412" i="2"/>
  <c r="BH412" i="2"/>
  <c r="BG412" i="2"/>
  <c r="BF412" i="2"/>
  <c r="T412" i="2"/>
  <c r="R412" i="2"/>
  <c r="P412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5" i="2"/>
  <c r="BH395" i="2"/>
  <c r="BG395" i="2"/>
  <c r="BF395" i="2"/>
  <c r="T395" i="2"/>
  <c r="R395" i="2"/>
  <c r="P395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T329" i="2"/>
  <c r="R330" i="2"/>
  <c r="R329" i="2"/>
  <c r="P330" i="2"/>
  <c r="P329" i="2" s="1"/>
  <c r="BI326" i="2"/>
  <c r="BH326" i="2"/>
  <c r="BG326" i="2"/>
  <c r="BF326" i="2"/>
  <c r="T326" i="2"/>
  <c r="R326" i="2"/>
  <c r="P326" i="2"/>
  <c r="BI321" i="2"/>
  <c r="BH321" i="2"/>
  <c r="BG321" i="2"/>
  <c r="BF321" i="2"/>
  <c r="T321" i="2"/>
  <c r="R321" i="2"/>
  <c r="P321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R282" i="2" s="1"/>
  <c r="P286" i="2"/>
  <c r="BI283" i="2"/>
  <c r="BH283" i="2"/>
  <c r="BG283" i="2"/>
  <c r="BF283" i="2"/>
  <c r="T283" i="2"/>
  <c r="T282" i="2"/>
  <c r="R283" i="2"/>
  <c r="P283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29" i="2"/>
  <c r="BH229" i="2"/>
  <c r="BG229" i="2"/>
  <c r="BF229" i="2"/>
  <c r="T229" i="2"/>
  <c r="R229" i="2"/>
  <c r="P229" i="2"/>
  <c r="BI222" i="2"/>
  <c r="BH222" i="2"/>
  <c r="BG222" i="2"/>
  <c r="BF222" i="2"/>
  <c r="T222" i="2"/>
  <c r="R222" i="2"/>
  <c r="P222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J92" i="2"/>
  <c r="F91" i="2"/>
  <c r="F89" i="2"/>
  <c r="E87" i="2"/>
  <c r="J55" i="2"/>
  <c r="F54" i="2"/>
  <c r="F52" i="2"/>
  <c r="E50" i="2"/>
  <c r="J21" i="2"/>
  <c r="E21" i="2"/>
  <c r="J54" i="2"/>
  <c r="J20" i="2"/>
  <c r="J18" i="2"/>
  <c r="E18" i="2"/>
  <c r="F55" i="2"/>
  <c r="J17" i="2"/>
  <c r="J12" i="2"/>
  <c r="J89" i="2" s="1"/>
  <c r="E7" i="2"/>
  <c r="E48" i="2"/>
  <c r="L50" i="1"/>
  <c r="AM50" i="1"/>
  <c r="AM49" i="1"/>
  <c r="L49" i="1"/>
  <c r="AM47" i="1"/>
  <c r="L47" i="1"/>
  <c r="L45" i="1"/>
  <c r="L44" i="1"/>
  <c r="BK342" i="2"/>
  <c r="J321" i="2"/>
  <c r="J308" i="2"/>
  <c r="BK292" i="2"/>
  <c r="J286" i="2"/>
  <c r="BK273" i="2"/>
  <c r="BK261" i="2"/>
  <c r="J236" i="2"/>
  <c r="BK204" i="2"/>
  <c r="J190" i="2"/>
  <c r="J164" i="2"/>
  <c r="BK152" i="2"/>
  <c r="J116" i="2"/>
  <c r="BK471" i="2"/>
  <c r="J454" i="2"/>
  <c r="J445" i="2"/>
  <c r="J426" i="2"/>
  <c r="J399" i="2"/>
  <c r="BK386" i="2"/>
  <c r="BK369" i="2"/>
  <c r="J345" i="2"/>
  <c r="BK321" i="2"/>
  <c r="BK312" i="2"/>
  <c r="BK267" i="2"/>
  <c r="J255" i="2"/>
  <c r="BK199" i="2"/>
  <c r="J175" i="2"/>
  <c r="J155" i="2"/>
  <c r="BK130" i="2"/>
  <c r="J119" i="2"/>
  <c r="AS54" i="1"/>
  <c r="J471" i="2"/>
  <c r="J457" i="2"/>
  <c r="J441" i="2"/>
  <c r="BK426" i="2"/>
  <c r="BK403" i="2"/>
  <c r="J369" i="2"/>
  <c r="BK360" i="2"/>
  <c r="J316" i="2"/>
  <c r="J300" i="2"/>
  <c r="J279" i="2"/>
  <c r="J241" i="2"/>
  <c r="J196" i="2"/>
  <c r="BK98" i="2"/>
  <c r="J366" i="2"/>
  <c r="J349" i="2"/>
  <c r="BK279" i="2"/>
  <c r="BK250" i="2"/>
  <c r="J204" i="2"/>
  <c r="J145" i="2"/>
  <c r="BK119" i="2"/>
  <c r="J98" i="2"/>
  <c r="BK482" i="2"/>
  <c r="BK449" i="2"/>
  <c r="BK445" i="2"/>
  <c r="BK437" i="2"/>
  <c r="BK433" i="2"/>
  <c r="BK423" i="2"/>
  <c r="J419" i="2"/>
  <c r="BK415" i="2"/>
  <c r="BK412" i="2"/>
  <c r="BK410" i="2"/>
  <c r="J403" i="2"/>
  <c r="BK399" i="2"/>
  <c r="BK395" i="2"/>
  <c r="J377" i="2"/>
  <c r="J357" i="2"/>
  <c r="BK349" i="2"/>
  <c r="BK335" i="2"/>
  <c r="BK326" i="2"/>
  <c r="BK316" i="2"/>
  <c r="J312" i="2"/>
  <c r="BK304" i="2"/>
  <c r="BK288" i="2"/>
  <c r="BK276" i="2"/>
  <c r="J267" i="2"/>
  <c r="BK255" i="2"/>
  <c r="BK222" i="2"/>
  <c r="J199" i="2"/>
  <c r="BK187" i="2"/>
  <c r="BK155" i="2"/>
  <c r="BK126" i="2"/>
  <c r="BK106" i="2"/>
  <c r="J464" i="2"/>
  <c r="BK452" i="2"/>
  <c r="BK441" i="2"/>
  <c r="BK419" i="2"/>
  <c r="J410" i="2"/>
  <c r="J384" i="2"/>
  <c r="BK357" i="2"/>
  <c r="J337" i="2"/>
  <c r="BK296" i="2"/>
  <c r="BK258" i="2"/>
  <c r="J215" i="2"/>
  <c r="J187" i="2"/>
  <c r="BK169" i="2"/>
  <c r="J142" i="2"/>
  <c r="J126" i="2"/>
  <c r="J102" i="2"/>
  <c r="J475" i="2"/>
  <c r="BK464" i="2"/>
  <c r="BK454" i="2"/>
  <c r="J429" i="2"/>
  <c r="BK407" i="2"/>
  <c r="BK381" i="2"/>
  <c r="BK340" i="2"/>
  <c r="J326" i="2"/>
  <c r="J304" i="2"/>
  <c r="BK286" i="2"/>
  <c r="BK264" i="2"/>
  <c r="J222" i="2"/>
  <c r="BK167" i="2"/>
  <c r="J407" i="2"/>
  <c r="BK377" i="2"/>
  <c r="J363" i="2"/>
  <c r="BK345" i="2"/>
  <c r="J288" i="2"/>
  <c r="J261" i="2"/>
  <c r="BK241" i="2"/>
  <c r="J169" i="2"/>
  <c r="J152" i="2"/>
  <c r="BK142" i="2"/>
  <c r="J106" i="2"/>
  <c r="BK181" i="2"/>
  <c r="J482" i="2"/>
  <c r="BK461" i="2"/>
  <c r="J449" i="2"/>
  <c r="BK429" i="2"/>
  <c r="J412" i="2"/>
  <c r="BK372" i="2"/>
  <c r="J353" i="2"/>
  <c r="BK330" i="2"/>
  <c r="BK308" i="2"/>
  <c r="J264" i="2"/>
  <c r="J245" i="2"/>
  <c r="BK190" i="2"/>
  <c r="J167" i="2"/>
  <c r="BK134" i="2"/>
  <c r="BK116" i="2"/>
  <c r="BK475" i="2"/>
  <c r="BK467" i="2"/>
  <c r="J461" i="2"/>
  <c r="J437" i="2"/>
  <c r="J423" i="2"/>
  <c r="BK384" i="2"/>
  <c r="J372" i="2"/>
  <c r="BK337" i="2"/>
  <c r="J335" i="2"/>
  <c r="J296" i="2"/>
  <c r="J276" i="2"/>
  <c r="BK229" i="2"/>
  <c r="BK175" i="2"/>
  <c r="BK145" i="2"/>
  <c r="J381" i="2"/>
  <c r="J360" i="2"/>
  <c r="J342" i="2"/>
  <c r="BK245" i="2"/>
  <c r="BK236" i="2"/>
  <c r="BK164" i="2"/>
  <c r="J148" i="2"/>
  <c r="J139" i="2"/>
  <c r="BK102" i="2"/>
  <c r="BK300" i="2"/>
  <c r="BK283" i="2"/>
  <c r="J270" i="2"/>
  <c r="J258" i="2"/>
  <c r="J229" i="2"/>
  <c r="BK208" i="2"/>
  <c r="BK196" i="2"/>
  <c r="J159" i="2"/>
  <c r="J130" i="2"/>
  <c r="J113" i="2"/>
  <c r="BK457" i="2"/>
  <c r="J433" i="2"/>
  <c r="J395" i="2"/>
  <c r="BK366" i="2"/>
  <c r="J340" i="2"/>
  <c r="J292" i="2"/>
  <c r="J250" i="2"/>
  <c r="J181" i="2"/>
  <c r="BK139" i="2"/>
  <c r="BK113" i="2"/>
  <c r="J467" i="2"/>
  <c r="J452" i="2"/>
  <c r="J415" i="2"/>
  <c r="BK363" i="2"/>
  <c r="J330" i="2"/>
  <c r="BK270" i="2"/>
  <c r="J208" i="2"/>
  <c r="BK148" i="2"/>
  <c r="J386" i="2"/>
  <c r="BK353" i="2"/>
  <c r="J283" i="2"/>
  <c r="J273" i="2"/>
  <c r="BK215" i="2"/>
  <c r="BK159" i="2"/>
  <c r="J134" i="2"/>
  <c r="P282" i="2" l="1"/>
  <c r="BK138" i="2"/>
  <c r="J138" i="2"/>
  <c r="J62" i="2" s="1"/>
  <c r="R138" i="2"/>
  <c r="BK158" i="2"/>
  <c r="J158" i="2"/>
  <c r="J63" i="2"/>
  <c r="R158" i="2"/>
  <c r="T158" i="2"/>
  <c r="BK418" i="2"/>
  <c r="J418" i="2"/>
  <c r="J73" i="2"/>
  <c r="P418" i="2"/>
  <c r="T418" i="2"/>
  <c r="P444" i="2"/>
  <c r="R444" i="2"/>
  <c r="R463" i="2"/>
  <c r="BK97" i="2"/>
  <c r="R97" i="2"/>
  <c r="T97" i="2"/>
  <c r="P138" i="2"/>
  <c r="T138" i="2"/>
  <c r="P158" i="2"/>
  <c r="BK203" i="2"/>
  <c r="J203" i="2"/>
  <c r="J64" i="2"/>
  <c r="P203" i="2"/>
  <c r="R203" i="2"/>
  <c r="T203" i="2"/>
  <c r="BK249" i="2"/>
  <c r="J249" i="2" s="1"/>
  <c r="J65" i="2" s="1"/>
  <c r="P249" i="2"/>
  <c r="R249" i="2"/>
  <c r="T249" i="2"/>
  <c r="R334" i="2"/>
  <c r="T334" i="2"/>
  <c r="BK348" i="2"/>
  <c r="J348" i="2"/>
  <c r="J70" i="2"/>
  <c r="P348" i="2"/>
  <c r="P365" i="2"/>
  <c r="P463" i="2"/>
  <c r="P97" i="2"/>
  <c r="P334" i="2"/>
  <c r="BK463" i="2"/>
  <c r="J463" i="2"/>
  <c r="J75" i="2"/>
  <c r="BK334" i="2"/>
  <c r="J334" i="2"/>
  <c r="J68" i="2"/>
  <c r="R348" i="2"/>
  <c r="T348" i="2"/>
  <c r="BK365" i="2"/>
  <c r="J365" i="2"/>
  <c r="J71" i="2"/>
  <c r="R365" i="2"/>
  <c r="T365" i="2"/>
  <c r="R418" i="2"/>
  <c r="BK444" i="2"/>
  <c r="J444" i="2"/>
  <c r="J74" i="2"/>
  <c r="T444" i="2"/>
  <c r="T463" i="2"/>
  <c r="E85" i="2"/>
  <c r="J91" i="2"/>
  <c r="BE126" i="2"/>
  <c r="BE139" i="2"/>
  <c r="BE167" i="2"/>
  <c r="BE175" i="2"/>
  <c r="BE181" i="2"/>
  <c r="BE190" i="2"/>
  <c r="BE196" i="2"/>
  <c r="BE204" i="2"/>
  <c r="BE222" i="2"/>
  <c r="BE258" i="2"/>
  <c r="BE264" i="2"/>
  <c r="BE267" i="2"/>
  <c r="BE286" i="2"/>
  <c r="BE292" i="2"/>
  <c r="BE296" i="2"/>
  <c r="BE312" i="2"/>
  <c r="BE357" i="2"/>
  <c r="BE363" i="2"/>
  <c r="BE366" i="2"/>
  <c r="BE395" i="2"/>
  <c r="F92" i="2"/>
  <c r="BE102" i="2"/>
  <c r="BE106" i="2"/>
  <c r="BE113" i="2"/>
  <c r="BE116" i="2"/>
  <c r="BE119" i="2"/>
  <c r="BE130" i="2"/>
  <c r="BE142" i="2"/>
  <c r="BE159" i="2"/>
  <c r="BE208" i="2"/>
  <c r="BE245" i="2"/>
  <c r="BE255" i="2"/>
  <c r="BE273" i="2"/>
  <c r="BE288" i="2"/>
  <c r="BE304" i="2"/>
  <c r="BE308" i="2"/>
  <c r="BE316" i="2"/>
  <c r="BE321" i="2"/>
  <c r="BE326" i="2"/>
  <c r="BE337" i="2"/>
  <c r="BE342" i="2"/>
  <c r="BE349" i="2"/>
  <c r="BE372" i="2"/>
  <c r="BE386" i="2"/>
  <c r="BE410" i="2"/>
  <c r="BE415" i="2"/>
  <c r="BE429" i="2"/>
  <c r="BE441" i="2"/>
  <c r="BE449" i="2"/>
  <c r="BE452" i="2"/>
  <c r="BE461" i="2"/>
  <c r="BE464" i="2"/>
  <c r="BE467" i="2"/>
  <c r="BE471" i="2"/>
  <c r="BE475" i="2"/>
  <c r="BK329" i="2"/>
  <c r="BK282" i="2" s="1"/>
  <c r="J282" i="2" s="1"/>
  <c r="J66" i="2" s="1"/>
  <c r="J329" i="2"/>
  <c r="J67" i="2"/>
  <c r="BE145" i="2"/>
  <c r="BE148" i="2"/>
  <c r="BE152" i="2"/>
  <c r="BE155" i="2"/>
  <c r="BE164" i="2"/>
  <c r="BE215" i="2"/>
  <c r="BE229" i="2"/>
  <c r="BE236" i="2"/>
  <c r="BE261" i="2"/>
  <c r="BE270" i="2"/>
  <c r="BE276" i="2"/>
  <c r="BE283" i="2"/>
  <c r="BE300" i="2"/>
  <c r="BE330" i="2"/>
  <c r="BE335" i="2"/>
  <c r="BE340" i="2"/>
  <c r="BE360" i="2"/>
  <c r="BE403" i="2"/>
  <c r="BE412" i="2"/>
  <c r="BE423" i="2"/>
  <c r="BE426" i="2"/>
  <c r="BE437" i="2"/>
  <c r="BE445" i="2"/>
  <c r="BE454" i="2"/>
  <c r="BE457" i="2"/>
  <c r="J52" i="2"/>
  <c r="BE98" i="2"/>
  <c r="BE134" i="2"/>
  <c r="BE169" i="2"/>
  <c r="BE187" i="2"/>
  <c r="BE199" i="2"/>
  <c r="BE241" i="2"/>
  <c r="BE250" i="2"/>
  <c r="BE279" i="2"/>
  <c r="BE345" i="2"/>
  <c r="BE353" i="2"/>
  <c r="BE369" i="2"/>
  <c r="BE377" i="2"/>
  <c r="BE381" i="2"/>
  <c r="BE384" i="2"/>
  <c r="BE399" i="2"/>
  <c r="BE407" i="2"/>
  <c r="BE419" i="2"/>
  <c r="BE433" i="2"/>
  <c r="BE482" i="2"/>
  <c r="BK414" i="2"/>
  <c r="J414" i="2"/>
  <c r="J72" i="2"/>
  <c r="F34" i="2"/>
  <c r="BA55" i="1"/>
  <c r="BA54" i="1"/>
  <c r="AW54" i="1"/>
  <c r="AK30" i="1"/>
  <c r="F36" i="2"/>
  <c r="BC55" i="1"/>
  <c r="BC54" i="1"/>
  <c r="W32" i="1"/>
  <c r="J34" i="2"/>
  <c r="AW55" i="1"/>
  <c r="F35" i="2"/>
  <c r="BB55" i="1"/>
  <c r="BB54" i="1"/>
  <c r="W31" i="1"/>
  <c r="F37" i="2"/>
  <c r="BD55" i="1"/>
  <c r="BD54" i="1"/>
  <c r="W33" i="1"/>
  <c r="P96" i="2" l="1"/>
  <c r="P95" i="2" s="1"/>
  <c r="AU55" i="1" s="1"/>
  <c r="AU54" i="1" s="1"/>
  <c r="R347" i="2"/>
  <c r="R95" i="2" s="1"/>
  <c r="P347" i="2"/>
  <c r="T96" i="2"/>
  <c r="T347" i="2"/>
  <c r="BK96" i="2"/>
  <c r="J96" i="2"/>
  <c r="J60" i="2"/>
  <c r="R96" i="2"/>
  <c r="J97" i="2"/>
  <c r="J61" i="2"/>
  <c r="BK347" i="2"/>
  <c r="J347" i="2"/>
  <c r="J69" i="2"/>
  <c r="W30" i="1"/>
  <c r="AY54" i="1"/>
  <c r="AX54" i="1"/>
  <c r="J33" i="2"/>
  <c r="AV55" i="1"/>
  <c r="AT55" i="1"/>
  <c r="F33" i="2"/>
  <c r="AZ55" i="1"/>
  <c r="AZ54" i="1"/>
  <c r="W29" i="1"/>
  <c r="T95" i="2" l="1"/>
  <c r="BK95" i="2"/>
  <c r="J95" i="2"/>
  <c r="J59" i="2" s="1"/>
  <c r="AV54" i="1"/>
  <c r="AK29" i="1"/>
  <c r="AT54" i="1" l="1"/>
  <c r="J30" i="2"/>
  <c r="AG55" i="1"/>
  <c r="AG54" i="1"/>
  <c r="AK26" i="1"/>
  <c r="AK35" i="1"/>
  <c r="AN55" i="1" l="1"/>
  <c r="J39" i="2"/>
  <c r="AN54" i="1"/>
</calcChain>
</file>

<file path=xl/sharedStrings.xml><?xml version="1.0" encoding="utf-8"?>
<sst xmlns="http://schemas.openxmlformats.org/spreadsheetml/2006/main" count="4490" uniqueCount="890">
  <si>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</si>
  <si>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</si>
  <si>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</si>
  <si>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</si>
  <si>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</si>
  <si>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</si>
  <si>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</si>
  <si>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</si>
  <si>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</si>
  <si>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</si>
  <si>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</si>
  <si>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</si>
  <si>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</si>
  <si>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</si>
  <si>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</si>
  <si>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</si>
  <si>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</si>
  <si>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</si>
  <si>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</si>
  <si>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</si>
  <si>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</si>
  <si>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</si>
  <si>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</si>
  <si>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</si>
  <si>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</si>
  <si>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</si>
  <si>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</si>
  <si>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</si>
  <si>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</si>
  <si>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</si>
  <si>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</si>
  <si>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</si>
  <si>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</si>
  <si>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</si>
  <si>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</si>
  <si>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</si>
  <si>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</si>
  <si>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</si>
  <si>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</si>
  <si>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</si>
  <si>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</si>
  <si>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</si>
  <si>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</si>
  <si>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</si>
  <si>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</si>
  <si>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</si>
  <si>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</si>
  <si>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</si>
  <si>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</si>
  <si>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</si>
  <si>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</si>
  <si>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</si>
  <si>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</si>
  <si>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</si>
  <si>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</si>
  <si>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</si>
  <si>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</si>
  <si>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</si>
  <si>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</si>
  <si>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</si>
  <si>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</si>
  <si>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</si>
  <si>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</si>
  <si>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</si>
  <si>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</si>
  <si>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</si>
  <si>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</si>
  <si>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</si>
  <si>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</si>
  <si>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</si>
  <si>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</si>
  <si>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</si>
  <si>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</si>
  <si>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</si>
  <si>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1010-1b</t>
  </si>
  <si>
    <t>Opláštění budovy objekt SO102</t>
  </si>
  <si>
    <t>STA</t>
  </si>
  <si>
    <t>1</t>
  </si>
  <si>
    <t>{fd350068-5ca4-4d09-b714-992892d7c035}</t>
  </si>
  <si>
    <t>2</t>
  </si>
  <si>
    <t>KRYCÍ LIST SOUPISU PRACÍ</t>
  </si>
  <si>
    <t>Objekt:</t>
  </si>
  <si>
    <t>1010-1b - Opláštění budovy objekt SO102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</si>
  <si>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</si>
  <si>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</si>
  <si>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</si>
  <si>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</si>
  <si>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</si>
  <si>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</si>
  <si>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</si>
  <si>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</si>
  <si>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</si>
  <si>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</si>
  <si>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</si>
  <si>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</si>
  <si>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</si>
  <si>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</si>
  <si>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</si>
  <si>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</si>
  <si>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</si>
  <si>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</si>
  <si>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</si>
  <si>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</si>
  <si>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</si>
  <si>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</si>
  <si>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</si>
  <si>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</si>
  <si>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</si>
  <si>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</si>
  <si>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</si>
  <si>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</si>
  <si>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</si>
  <si>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</si>
  <si>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</si>
  <si>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</si>
  <si>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</si>
  <si>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</si>
  <si>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</si>
  <si>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</si>
  <si>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</si>
  <si>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</si>
  <si>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111111101</t>
  </si>
  <si>
    <t>Odstranění travin a rákosu ručně travin pro jakoukoli plochu v rovině nebo ve svahu sklonu do 1:5</t>
  </si>
  <si>
    <t>m2</t>
  </si>
  <si>
    <t>4</t>
  </si>
  <si>
    <t>-295372623</t>
  </si>
  <si>
    <t>Online PSC</t>
  </si>
  <si>
    <t>https://podminky.urs.cz/item/CS_URS_2025_02/111111101</t>
  </si>
  <si>
    <t>VV</t>
  </si>
  <si>
    <t>60*5+60*5+20*5</t>
  </si>
  <si>
    <t>Součet</t>
  </si>
  <si>
    <t>121151113</t>
  </si>
  <si>
    <t>Sejmutí ornice strojně při souvislé ploše přes 100 do 500 m2, tl. vrstvy do 200 mm</t>
  </si>
  <si>
    <t>1094142359</t>
  </si>
  <si>
    <t>https://podminky.urs.cz/item/CS_URS_2025_02/121151113</t>
  </si>
  <si>
    <t>(60+60+20+2)*1+15*0,7</t>
  </si>
  <si>
    <t>3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</si>
  <si>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</si>
  <si>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</si>
  <si>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</si>
  <si>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1449381129</t>
  </si>
  <si>
    <t>https://podminky.urs.cz/item/CS_URS_2025_02/132254204</t>
  </si>
  <si>
    <t>Odkopání terénu okolo objektu</t>
  </si>
  <si>
    <t>(60+60+20+20+4-5)*1*1</t>
  </si>
  <si>
    <t>Odkopání zeminy pro základ TČ</t>
  </si>
  <si>
    <t>2*1*1,2</t>
  </si>
  <si>
    <t>151101201</t>
  </si>
  <si>
    <t>Zřízení pažení stěn výkopu bez rozepření nebo vzepření příložné, hloubky do 4 m</t>
  </si>
  <si>
    <t>1633235777</t>
  </si>
  <si>
    <t>https://podminky.urs.cz/item/CS_URS_2025_02/151101201</t>
  </si>
  <si>
    <t>(60+60+20+20+2+2+2+2-5)*1,2</t>
  </si>
  <si>
    <t>5</t>
  </si>
  <si>
    <t>151101211</t>
  </si>
  <si>
    <t>Odstranění pažení stěn výkopu bez rozepření nebo vzepření s uložením pažin na vzdálenost do 3 m od okraje výkopu příložné, hloubky do 4 m</t>
  </si>
  <si>
    <t>1426966513</t>
  </si>
  <si>
    <t>https://podminky.urs.cz/item/CS_URS_2025_02/151101211</t>
  </si>
  <si>
    <t>6</t>
  </si>
  <si>
    <t>174151101</t>
  </si>
  <si>
    <t>Zásyp sypaninou z jakékoliv horniny strojně s uložením výkopku ve vrstvách se zhutněním jam, šachet, rýh nebo kolem objektů v těchto vykopávkách</t>
  </si>
  <si>
    <t>1635461507</t>
  </si>
  <si>
    <t>https://podminky.urs.cz/item/CS_URS_2024_01/174151101</t>
  </si>
  <si>
    <t>Zásyp rýhy okolo domu</t>
  </si>
  <si>
    <t>(60+60+20+20+2+2-5)*(0,9*0,8)</t>
  </si>
  <si>
    <t>Zásyp okolo základů ze ztraceného bednění</t>
  </si>
  <si>
    <t>(1,5*1*1,2</t>
  </si>
  <si>
    <t>7</t>
  </si>
  <si>
    <t>181311103</t>
  </si>
  <si>
    <t>Rozprostření a urovnání ornice v rovině nebo ve svahu sklonu do 1:5 ručně při souvislé ploše, tl. vrstvy do 200 mm</t>
  </si>
  <si>
    <t>1646569931</t>
  </si>
  <si>
    <t>https://podminky.urs.cz/item/CS_URS_2025_02/181311103</t>
  </si>
  <si>
    <t>(60+60+20+2)*0,2</t>
  </si>
  <si>
    <t>8</t>
  </si>
  <si>
    <t>279113114</t>
  </si>
  <si>
    <t>Základové zdi z tvárnic ztraceného bednění včetně výplně z betonu bez zvláštních nároků na vliv prostředí třídy C 8/10, tloušťky zdiva přes 250 do 300 mm</t>
  </si>
  <si>
    <t>897644350</t>
  </si>
  <si>
    <t>https://podminky.urs.cz/item/CS_URS_2025_02/279113114</t>
  </si>
  <si>
    <t>1*1,2*0,3*2</t>
  </si>
  <si>
    <t>9</t>
  </si>
  <si>
    <t>452311121</t>
  </si>
  <si>
    <t>Podkladní a zajišťovací konstrukce z betonu prostého v otevřeném výkopu bez zvýšených nároků na prostředí desky pod potrubí, stoky a drobné objekty z betonu tř. C 8/10</t>
  </si>
  <si>
    <t>1974688644</t>
  </si>
  <si>
    <t>https://podminky.urs.cz/item/CS_URS_2025_02/452311121</t>
  </si>
  <si>
    <t>1,5*1*0,1</t>
  </si>
  <si>
    <t>Zakládání</t>
  </si>
  <si>
    <t>10</t>
  </si>
  <si>
    <t>211571121</t>
  </si>
  <si>
    <t>Výplň kamenivem do rýh odvodňovacích žeber nebo trativodů bez zhutnění, s úpravou povrchu výplně kamenivem drobným těženým</t>
  </si>
  <si>
    <t>801528409</t>
  </si>
  <si>
    <t>https://podminky.urs.cz/item/CS_URS_2025_02/211571121</t>
  </si>
  <si>
    <t>(0,8*0,3)*(60+60+20+20+2+2)</t>
  </si>
  <si>
    <t>11</t>
  </si>
  <si>
    <t>212312111</t>
  </si>
  <si>
    <t>Lože pro trativody z betonu prostého</t>
  </si>
  <si>
    <t>2144270715</t>
  </si>
  <si>
    <t>https://podminky.urs.cz/item/CS_URS_2025_02/212312111</t>
  </si>
  <si>
    <t>(60+60+20+20+2+2-5)*0,1*1</t>
  </si>
  <si>
    <t>212750R205</t>
  </si>
  <si>
    <t>Revizní šachty drenážní D+M</t>
  </si>
  <si>
    <t>Ks</t>
  </si>
  <si>
    <t>915461799</t>
  </si>
  <si>
    <t>6*1</t>
  </si>
  <si>
    <t>13</t>
  </si>
  <si>
    <t>212755213</t>
  </si>
  <si>
    <t>Trativody bez lože a obsypu z drenážních trubek plastových flexibilních DN 80 mm</t>
  </si>
  <si>
    <t>m</t>
  </si>
  <si>
    <t>-765577054</t>
  </si>
  <si>
    <t>https://podminky.urs.cz/item/CS_URS_2025_02/212755213</t>
  </si>
  <si>
    <t>Trativody okolo objektu</t>
  </si>
  <si>
    <t>60+60+20+20+10-5</t>
  </si>
  <si>
    <t>14</t>
  </si>
  <si>
    <t>213141111</t>
  </si>
  <si>
    <t>Zřízení vrstvy z geotextilie filtrační, separační, odvodňovací, ochranné, výztužné nebo protierozní v rovině nebo ve sklonu do 1:5, šířky do 3 m</t>
  </si>
  <si>
    <t>543734471</t>
  </si>
  <si>
    <t>https://podminky.urs.cz/item/CS_URS_2025_02/213141111</t>
  </si>
  <si>
    <t>(0,8+0,8+0,3+0,3)*(20+20+60+60+2+2-5)</t>
  </si>
  <si>
    <t>15</t>
  </si>
  <si>
    <t>M</t>
  </si>
  <si>
    <t>69311095</t>
  </si>
  <si>
    <t>geotextilie netkaná separační, ochranná, filtrační, drenážní PES 1000g/m2</t>
  </si>
  <si>
    <t>193280901</t>
  </si>
  <si>
    <t>(0,8+0,8+0,3+0,3)*(60+60+20+20+2+2)*1,1</t>
  </si>
  <si>
    <t>Svislé a kompletní konstrukce</t>
  </si>
  <si>
    <t>18</t>
  </si>
  <si>
    <t>311272211</t>
  </si>
  <si>
    <t>Zdivo z pórobetonových tvárnic na tenké maltové lože, tl. zdiva 300 mm pevnost tvárnic do P2, objemová hmotnost do 450 kg/m3 hladkých</t>
  </si>
  <si>
    <t>-384061368</t>
  </si>
  <si>
    <t>https://podminky.urs.cz/item/CS_URS_2025_02/311272211</t>
  </si>
  <si>
    <t>Dozdívka nad garážovými vraty</t>
  </si>
  <si>
    <t>5*0,25</t>
  </si>
  <si>
    <t>16</t>
  </si>
  <si>
    <t>311272211.RV201</t>
  </si>
  <si>
    <t>1034006149</t>
  </si>
  <si>
    <t>Dozdění po vybourání desek dřevovláknitých u příhradových vazníků</t>
  </si>
  <si>
    <t>2*59,7*0,9</t>
  </si>
  <si>
    <t>17</t>
  </si>
  <si>
    <t>3421111RV243</t>
  </si>
  <si>
    <t>Dílenská dokumentace</t>
  </si>
  <si>
    <t>Soubor</t>
  </si>
  <si>
    <t>-1871185089</t>
  </si>
  <si>
    <t>1*1</t>
  </si>
  <si>
    <t>19</t>
  </si>
  <si>
    <t>342151111RV240-2</t>
  </si>
  <si>
    <t>Montáž panelů sendvičových tl.170mm(vč. dopravy a montáže jeřábem)</t>
  </si>
  <si>
    <t>-62563020</t>
  </si>
  <si>
    <t>Severozápadní pohled</t>
  </si>
  <si>
    <t>97,95-1,16-2,47</t>
  </si>
  <si>
    <t>Jihozápadní pohled</t>
  </si>
  <si>
    <t>98,23-0,96-0,96-2,67</t>
  </si>
  <si>
    <t>20</t>
  </si>
  <si>
    <t>342151111RV230</t>
  </si>
  <si>
    <t>Panel fasádní sendvičové s vnějším plechem a tepelně izolačním jádrem. TL. panelu 170mm, jádro z PIR.Výška panelu 1150 mm, lambda=0,022 W/mK</t>
  </si>
  <si>
    <t>-781648925</t>
  </si>
  <si>
    <t>(97,95-1,16-2,47)*1,1</t>
  </si>
  <si>
    <t>(98,23-0,96-0,96-2,67)*1,1</t>
  </si>
  <si>
    <t>342151111RV235</t>
  </si>
  <si>
    <t>Panel fasádní sendvičové s vnějším plechem a tepelně izolačním jádrem. TL. panelu 100mm, jádro z PIR.Výška panelu 1150 mm, lambda=0,022 W/mK</t>
  </si>
  <si>
    <t>28230702</t>
  </si>
  <si>
    <t>jihozápadní pohled</t>
  </si>
  <si>
    <t>(184,59-2,66-2,66)*1,1</t>
  </si>
  <si>
    <t>Severovýchodní pohled</t>
  </si>
  <si>
    <t>(282,8-2,66*4-1,89)*1,1</t>
  </si>
  <si>
    <t>22</t>
  </si>
  <si>
    <t>342151111RV246</t>
  </si>
  <si>
    <t>Panel fasádní sendvičové s vnějším plechem a tepelně izolačním jádrem. TL. panelu 175mm, jádro z minerální vlny.Výška panelu 1150 mm, lambda=0,040 W/mK</t>
  </si>
  <si>
    <t>744657212</t>
  </si>
  <si>
    <t>Pohled Jihovýchodní</t>
  </si>
  <si>
    <t>112,45*1,1</t>
  </si>
  <si>
    <t>24</t>
  </si>
  <si>
    <t>342151111RV241-2</t>
  </si>
  <si>
    <t>Montáž panelů sendvičových tl.100mm(vč. dopravy a montáže jeřábem)</t>
  </si>
  <si>
    <t>-1667085343</t>
  </si>
  <si>
    <t>184,59-2,66-2,66</t>
  </si>
  <si>
    <t>282,8-2,66*4-1,89</t>
  </si>
  <si>
    <t>25</t>
  </si>
  <si>
    <t>342151111RV243</t>
  </si>
  <si>
    <t>Příslušenství k panelům(klemířské výrobky, pásky, lemování, překrytí spojů, oplecchování parapetů, opracování prostupů...)</t>
  </si>
  <si>
    <t>-2081562859</t>
  </si>
  <si>
    <t>23</t>
  </si>
  <si>
    <t>342151111RV249-2</t>
  </si>
  <si>
    <t>Montáž panelů sendvičových tl.175mm(vč. dopravy a montáže jeřábem)(jádro z miner. vlny</t>
  </si>
  <si>
    <t>2012316696</t>
  </si>
  <si>
    <t>Jihovýchodní pohled</t>
  </si>
  <si>
    <t>112,45*1</t>
  </si>
  <si>
    <t>Úpravy povrchů, podlahy a osazování výplní</t>
  </si>
  <si>
    <t>26</t>
  </si>
  <si>
    <t>612131121</t>
  </si>
  <si>
    <t>Podkladní a spojovací vrstva vnitřních omítaných ploch penetrace disperzní nanášená ručně stěn</t>
  </si>
  <si>
    <t>-1553323689</t>
  </si>
  <si>
    <t>https://podminky.urs.cz/item/CS_URS_2025_02/612131121</t>
  </si>
  <si>
    <t>Dozdívka z porobetonových tvarovek</t>
  </si>
  <si>
    <t>(60+60+20+20)*1</t>
  </si>
  <si>
    <t>27</t>
  </si>
  <si>
    <t>612142001</t>
  </si>
  <si>
    <t>Pletivo vnitřních ploch v ploše nebo pruzích, na plném podkladu sklovláknité vtlačené do tmelu včetně tmelu stěn</t>
  </si>
  <si>
    <t>-811129804</t>
  </si>
  <si>
    <t>https://podminky.urs.cz/item/CS_URS_2024_01/612142001</t>
  </si>
  <si>
    <t>Prostor nad garážovými vraty</t>
  </si>
  <si>
    <t>5,5*0,5</t>
  </si>
  <si>
    <t>28</t>
  </si>
  <si>
    <t>612311141</t>
  </si>
  <si>
    <t>Omítka vápenná vnitřních ploch nanášená ručně dvouvrstvá štuková, tloušťky jádrové omítky do 10 mm a tloušťky štuku do 3 mm svislých konstrukcí stěn</t>
  </si>
  <si>
    <t>-1635267124</t>
  </si>
  <si>
    <t>https://podminky.urs.cz/item/CS_URS_2024_01/612311141</t>
  </si>
  <si>
    <t>(0,5+0,3)*3</t>
  </si>
  <si>
    <t>29</t>
  </si>
  <si>
    <t>622142001</t>
  </si>
  <si>
    <t>Pletivo vnějších ploch v ploše nebo pruzích, na plném podkladu sklovláknité vtlačené do tmelu stěn</t>
  </si>
  <si>
    <t>1528178855</t>
  </si>
  <si>
    <t>https://podminky.urs.cz/item/CS_URS_2025_02/622142001</t>
  </si>
  <si>
    <t>Nadpraží+ostění</t>
  </si>
  <si>
    <t>(3+5,5+3)*0,3</t>
  </si>
  <si>
    <t>30</t>
  </si>
  <si>
    <t>622381022</t>
  </si>
  <si>
    <t>Omítka tenkovrstvá minerální vnějších ploch probarvená, bez penetrace zatíraná (škrábaná), zrnitost 2,0 mm stěn</t>
  </si>
  <si>
    <t>1061623852</t>
  </si>
  <si>
    <t>https://podminky.urs.cz/item/CS_URS_2025_02/622381022</t>
  </si>
  <si>
    <t>31</t>
  </si>
  <si>
    <t>622511102</t>
  </si>
  <si>
    <t>Omítka tenkovrstvá akrylátová vnějších ploch probarvená bez penetrace mozaiková jemnozrnná stěn</t>
  </si>
  <si>
    <t>-962207151</t>
  </si>
  <si>
    <t>https://podminky.urs.cz/item/CS_URS_2025_02/622511102</t>
  </si>
  <si>
    <t>Sokl budovy</t>
  </si>
  <si>
    <t>(60,4+60,4+20,3+20,30-5)*0,7</t>
  </si>
  <si>
    <t>32</t>
  </si>
  <si>
    <t>637121113</t>
  </si>
  <si>
    <t>Okapový chodník z kameniva s udusáním a urovnáním povrchu z kačírku tl. 200 mm</t>
  </si>
  <si>
    <t>1378290474</t>
  </si>
  <si>
    <t>https://podminky.urs.cz/item/CS_URS_2025_02/637121113</t>
  </si>
  <si>
    <t>133,66</t>
  </si>
  <si>
    <t>33</t>
  </si>
  <si>
    <t>916331112</t>
  </si>
  <si>
    <t>Osazení zahradního obrubníku betonového s ložem tl. od 50 do 100 mm z betonu prostého tř. C 12/15 s boční opěrou z betonu prostého tř. C 12/15</t>
  </si>
  <si>
    <t>799596005</t>
  </si>
  <si>
    <t>https://podminky.urs.cz/item/CS_URS_2025_02/916331112</t>
  </si>
  <si>
    <t>1*165,3</t>
  </si>
  <si>
    <t>Vedení trubní dálková a přípojná</t>
  </si>
  <si>
    <t>35</t>
  </si>
  <si>
    <t>871260310</t>
  </si>
  <si>
    <t>Montáž kanalizačního potrubí z polypropylenu PP hladkého plnostěnného SN 10 DN 100</t>
  </si>
  <si>
    <t>1853296536</t>
  </si>
  <si>
    <t>https://podminky.urs.cz/item/CS_URS_2025_02/871260310</t>
  </si>
  <si>
    <t>Svedení vody od dešťových svodů</t>
  </si>
  <si>
    <t>20+20+60+60+10</t>
  </si>
  <si>
    <t>36</t>
  </si>
  <si>
    <t>28617001</t>
  </si>
  <si>
    <t>trubka kanalizační PP plnostěnná třívrstvá DN 100x1000mm SN10</t>
  </si>
  <si>
    <t>153722150</t>
  </si>
  <si>
    <t>(20+20+60+60+10)*1,1</t>
  </si>
  <si>
    <t>37</t>
  </si>
  <si>
    <t>28611908</t>
  </si>
  <si>
    <t>odbočka kanalizační plastová PP s hrdlem KG 110/110/45°</t>
  </si>
  <si>
    <t>kus</t>
  </si>
  <si>
    <t>-1716580262</t>
  </si>
  <si>
    <t>8*1</t>
  </si>
  <si>
    <t>38</t>
  </si>
  <si>
    <t>871-RV2110</t>
  </si>
  <si>
    <t>Odvedení přepadů od pojistného ventilu na potrubí od venkovní jednotky TČ a vnitřní hydraul. jednoky TČ</t>
  </si>
  <si>
    <t>1637111099</t>
  </si>
  <si>
    <t>39</t>
  </si>
  <si>
    <t>871-RV2112</t>
  </si>
  <si>
    <t xml:space="preserve">Instalace vodovodní armatůry se zpětným uzávěrem s možnstí připojení hadice </t>
  </si>
  <si>
    <t>221769008</t>
  </si>
  <si>
    <t>40</t>
  </si>
  <si>
    <t>871-RV2113</t>
  </si>
  <si>
    <t>Dopojení zařízení pro doplňování vody do otopného systému</t>
  </si>
  <si>
    <t>2077739785</t>
  </si>
  <si>
    <t>34</t>
  </si>
  <si>
    <t>871-RV2114</t>
  </si>
  <si>
    <t>Stavební přípomoci pro ÚT</t>
  </si>
  <si>
    <t>1942259998</t>
  </si>
  <si>
    <t>41</t>
  </si>
  <si>
    <t>871-RV2151</t>
  </si>
  <si>
    <t>Odvod kondenzátu od venkovní jrdnotkx TČ do drenážre nebo do kanalizace</t>
  </si>
  <si>
    <t>-875750530</t>
  </si>
  <si>
    <t>42</t>
  </si>
  <si>
    <t>871-RV282</t>
  </si>
  <si>
    <t>Zaústění dešťových svodů do šachet, stavební přípomoci, zřízení odvodu vody</t>
  </si>
  <si>
    <t>807516207</t>
  </si>
  <si>
    <t>43</t>
  </si>
  <si>
    <t>8953111RV204</t>
  </si>
  <si>
    <t>Drenážní šachta přečerpávací D+M</t>
  </si>
  <si>
    <t>860362004</t>
  </si>
  <si>
    <t>1*2</t>
  </si>
  <si>
    <t>Ostatní konstrukce a práce, bourání</t>
  </si>
  <si>
    <t>44</t>
  </si>
  <si>
    <t>59217011</t>
  </si>
  <si>
    <t>obrubník zahradní betonový 500x50x200mm</t>
  </si>
  <si>
    <t>656629839</t>
  </si>
  <si>
    <t>1*165,3*1,1</t>
  </si>
  <si>
    <t>45</t>
  </si>
  <si>
    <t>741421811RV61</t>
  </si>
  <si>
    <t>Demontáž hromosvodného vedení bez zachování funkčnosti svodových drátů nebo lan kolmého svodu, průměru do 8 mm</t>
  </si>
  <si>
    <t>soubor</t>
  </si>
  <si>
    <t>1585166349</t>
  </si>
  <si>
    <t>47</t>
  </si>
  <si>
    <t>764004841</t>
  </si>
  <si>
    <t>Demontáž klempířských konstrukcí háku do suti</t>
  </si>
  <si>
    <t>613898706</t>
  </si>
  <si>
    <t>https://podminky.urs.cz/item/CS_URS_2025_02/764004841</t>
  </si>
  <si>
    <t>8*4</t>
  </si>
  <si>
    <t>48</t>
  </si>
  <si>
    <t>764004861</t>
  </si>
  <si>
    <t>Demontáž klempířských konstrukcí svodu do suti</t>
  </si>
  <si>
    <t>-242740500</t>
  </si>
  <si>
    <t>https://podminky.urs.cz/item/CS_URS_2025_02/764004861</t>
  </si>
  <si>
    <t>6*5</t>
  </si>
  <si>
    <t>51</t>
  </si>
  <si>
    <t>767893815</t>
  </si>
  <si>
    <t>Demontáž stříšek nad venkovními vstupy z kovových profilů, výplň ze skla</t>
  </si>
  <si>
    <t>-591530694</t>
  </si>
  <si>
    <t>https://podminky.urs.cz/item/CS_URS_2025_02/767893815</t>
  </si>
  <si>
    <t>52</t>
  </si>
  <si>
    <t>919726122</t>
  </si>
  <si>
    <t>Geotextilie netkaná pro ochranu, separaci nebo filtraci měrná hmotnost přes 200 do 300 g/m2</t>
  </si>
  <si>
    <t>1048836654</t>
  </si>
  <si>
    <t>https://podminky.urs.cz/item/CS_URS_2024_01/919726122</t>
  </si>
  <si>
    <t>160*1,5</t>
  </si>
  <si>
    <t>53</t>
  </si>
  <si>
    <t>941111111</t>
  </si>
  <si>
    <t>Lešení řadové trubkové lehké pracovní s podlahami s provozním zatížením tř. 3 do 200 kg/m2 šířky tř. W06 od 0,6 do 0,9 m výšky do 10 m montáž</t>
  </si>
  <si>
    <t>745072824</t>
  </si>
  <si>
    <t>https://podminky.urs.cz/item/CS_URS_2024_01/941111111</t>
  </si>
  <si>
    <t>(2*20+2*60)*5,25</t>
  </si>
  <si>
    <t>54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</si>
  <si>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</si>
  <si>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</si>
  <si>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-1107476833</t>
  </si>
  <si>
    <t>https://podminky.urs.cz/item/CS_URS_2024_01/941111211</t>
  </si>
  <si>
    <t>55</t>
  </si>
  <si>
    <t>941111811</t>
  </si>
  <si>
    <t>Lešení řadové trubkové lehké pracovní s podlahami s provozním zatížením tř. 3 do 200 kg/m2 šířky tř. W06 od 0,6 do 0,9 m výšky do 10 m demontáž</t>
  </si>
  <si>
    <t>-1678687962</t>
  </si>
  <si>
    <t>https://podminky.urs.cz/item/CS_URS_2024_01/941111811</t>
  </si>
  <si>
    <t>57</t>
  </si>
  <si>
    <t>965042241</t>
  </si>
  <si>
    <t>Bourání mazanin betonových nebo z litého asfaltu tl. přes 100 mm, plochy přes 4 m2</t>
  </si>
  <si>
    <t>679412448</t>
  </si>
  <si>
    <t>https://podminky.urs.cz/item/CS_URS_2025_02/965042241</t>
  </si>
  <si>
    <t>Okap. chodník</t>
  </si>
  <si>
    <t>20*0,8*0,2</t>
  </si>
  <si>
    <t>119</t>
  </si>
  <si>
    <t>968062991</t>
  </si>
  <si>
    <t>Vybourání dřevěných rámů oken s křídly, dveřních zárubní, vrat, stěn, ostění nebo obkladů vnitřních deštění výkladů, ostění a obkladů stěn jakékoliv plochy</t>
  </si>
  <si>
    <t>1656396939</t>
  </si>
  <si>
    <t>https://podminky.urs.cz/item/CS_URS_2025_02/968062991</t>
  </si>
  <si>
    <t>Vybourání desek dřevovláknitých u příhradových vazníků</t>
  </si>
  <si>
    <t>63</t>
  </si>
  <si>
    <t>9680820RV251</t>
  </si>
  <si>
    <t>Provedení prostupů pro vedení k TČ</t>
  </si>
  <si>
    <t>-1435779125</t>
  </si>
  <si>
    <t>95</t>
  </si>
  <si>
    <t>Dokončovací konstrukce a práce pozemních staveb</t>
  </si>
  <si>
    <t>64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</si>
  <si>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</si>
  <si>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</si>
  <si>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1307854652</t>
  </si>
  <si>
    <t>https://podminky.urs.cz/item/CS_URS_2025_02/952901221</t>
  </si>
  <si>
    <t>60*20</t>
  </si>
  <si>
    <t>997</t>
  </si>
  <si>
    <t>Doprava suti a vybouraných hmot</t>
  </si>
  <si>
    <t>116</t>
  </si>
  <si>
    <t>997013112</t>
  </si>
  <si>
    <t>Vnitrostaveništní doprava suti a vybouraných hmot vodorovně do 50 m s naložením základní pro budovy a haly výšky přes 6 do 9 m</t>
  </si>
  <si>
    <t>t</t>
  </si>
  <si>
    <t>1635817420</t>
  </si>
  <si>
    <t>https://podminky.urs.cz/item/CS_URS_2025_02/997013112</t>
  </si>
  <si>
    <t>66</t>
  </si>
  <si>
    <t>997013219</t>
  </si>
  <si>
    <t>Příplatek k vnitrostaveništní dopravě suti a vybouraných hmot za zvětšenou dopravu suti ZKD 10 m</t>
  </si>
  <si>
    <t>-1511184071</t>
  </si>
  <si>
    <t>https://podminky.urs.cz/item/CS_URS_2024_01/997013219</t>
  </si>
  <si>
    <t>7,764*10 'Přepočtené koeficientem množství</t>
  </si>
  <si>
    <t>67</t>
  </si>
  <si>
    <t>997013501</t>
  </si>
  <si>
    <t>Odvoz suti a vybouraných hmot na skládku nebo meziskládku se složením, na vzdálenost do 1 km</t>
  </si>
  <si>
    <t>-1177661078</t>
  </si>
  <si>
    <t>https://podminky.urs.cz/item/CS_URS_2024_01/997013501</t>
  </si>
  <si>
    <t>68</t>
  </si>
  <si>
    <t>997013509</t>
  </si>
  <si>
    <t>Příplatek k odvozu suti a vybouraných hmot na skládku ZKD 1 km přes 1 km</t>
  </si>
  <si>
    <t>-1424874727</t>
  </si>
  <si>
    <t>https://podminky.urs.cz/item/CS_URS_2024_01/997013509</t>
  </si>
  <si>
    <t>7,764*20 'Přepočtené koeficientem množství</t>
  </si>
  <si>
    <t>118</t>
  </si>
  <si>
    <t>997013871</t>
  </si>
  <si>
    <t>Poplatek za uložení stavebního odpadu na recyklační skládce (skládkovné) směsného stavebního a demoličního zatříděného do Katalogu odpadů pod kódem 17 09 04</t>
  </si>
  <si>
    <t>1052905862</t>
  </si>
  <si>
    <t>https://podminky.urs.cz/item/CS_URS_2024_01/997013871</t>
  </si>
  <si>
    <t>PSV</t>
  </si>
  <si>
    <t>Práce a dodávky PSV</t>
  </si>
  <si>
    <t>711</t>
  </si>
  <si>
    <t>Izolace proti vodě, vlhkosti a plynům</t>
  </si>
  <si>
    <t>70</t>
  </si>
  <si>
    <t>711142559</t>
  </si>
  <si>
    <t>Provedení izolace proti zemní vlhkosti pásy přitavením NAIP na ploše svislé S</t>
  </si>
  <si>
    <t>-2055877994</t>
  </si>
  <si>
    <t>https://podminky.urs.cz/item/CS_URS_2025_02/711142559</t>
  </si>
  <si>
    <t>1,5*(20+20+60+60)</t>
  </si>
  <si>
    <t>71</t>
  </si>
  <si>
    <t>711161274</t>
  </si>
  <si>
    <t>Provedení izolace proti zemní vlhkosti nopovou fólií na ploše svislé S výška nopu do 20 mm</t>
  </si>
  <si>
    <t>1050288090</t>
  </si>
  <si>
    <t>https://podminky.urs.cz/item/CS_URS_2025_02/711161274</t>
  </si>
  <si>
    <t>72</t>
  </si>
  <si>
    <t>62855046</t>
  </si>
  <si>
    <t>pás asfaltový natavitelný modifikovaný SBS s vložkou z polyesterové rohože a jemnozrnným minerálním posypem na horním povrchu tl 4,0mm</t>
  </si>
  <si>
    <t>-925829389</t>
  </si>
  <si>
    <t>1,5*(20+20+60+60)*1,1</t>
  </si>
  <si>
    <t>73</t>
  </si>
  <si>
    <t>28323023</t>
  </si>
  <si>
    <t>fólie profilovaná (nopová) drenážní HDPE s nakašírovanou filtrační textilií s výškou nopů 20mm</t>
  </si>
  <si>
    <t>658883127</t>
  </si>
  <si>
    <t>(2*20+2*60)*1,7</t>
  </si>
  <si>
    <t>74</t>
  </si>
  <si>
    <t>998711101</t>
  </si>
  <si>
    <t>Přesun hmot pro izolace proti vodě, vlhkosti a plynům stanovený z hmotnosti přesunovaného materiálu vodorovná dopravní vzdálenost do 50 m základní v objektech výšky do 6 m</t>
  </si>
  <si>
    <t>1697330535</t>
  </si>
  <si>
    <t>https://podminky.urs.cz/item/CS_URS_2025_02/998711101</t>
  </si>
  <si>
    <t>713</t>
  </si>
  <si>
    <t>Izolace tepelné</t>
  </si>
  <si>
    <t>75</t>
  </si>
  <si>
    <t>28376653RV225-2</t>
  </si>
  <si>
    <t>deska XPShladký povrch  λ=0,032 tl 100mm</t>
  </si>
  <si>
    <t>883545307</t>
  </si>
  <si>
    <t>1,7*(20-5+21)*1,1</t>
  </si>
  <si>
    <t>76</t>
  </si>
  <si>
    <t>28376653RV227-2</t>
  </si>
  <si>
    <t>deska XPShladký povrch  λ=0,032 tl 120mm</t>
  </si>
  <si>
    <t>-1991449024</t>
  </si>
  <si>
    <t>77</t>
  </si>
  <si>
    <t>713131242</t>
  </si>
  <si>
    <t>Montáž tepelné izolace stěn rohožemi, pásy, deskami, dílci, bloky (izolační materiál ve specifikaci) lepením celoplošně s mechanickým kotvením, tloušťky izolace přes 100 do 140 mm</t>
  </si>
  <si>
    <t>1686708428</t>
  </si>
  <si>
    <t>https://podminky.urs.cz/item/CS_URS_2025_02/713131242</t>
  </si>
  <si>
    <t>2 VRSTVY</t>
  </si>
  <si>
    <t>(20-5+21)*1,5*2</t>
  </si>
  <si>
    <t>78</t>
  </si>
  <si>
    <t>713131243</t>
  </si>
  <si>
    <t>Montáž tepelné izolace stěn rohožemi, pásy, deskami, dílci, bloky (izolační materiál ve specifikaci) lepením celoplošně s mechanickým kotvením, tloušťky izolace přes 140 do 200 mm</t>
  </si>
  <si>
    <t>1501332464</t>
  </si>
  <si>
    <t>https://podminky.urs.cz/item/CS_URS_2025_02/713131243</t>
  </si>
  <si>
    <t>(39+20+60)*1,5</t>
  </si>
  <si>
    <t>79</t>
  </si>
  <si>
    <t>28376653RV29-2</t>
  </si>
  <si>
    <t>deska XPShladký povrch  λ=0,032 tl 150mm</t>
  </si>
  <si>
    <t>-1243264649</t>
  </si>
  <si>
    <t>(39+20+60)*1,5*1,1</t>
  </si>
  <si>
    <t>80</t>
  </si>
  <si>
    <t>713131621</t>
  </si>
  <si>
    <t>Montáž tepelné izolace ostatních konstrukcí rohožemi, pásy, deskami, dílci, bloky (izolační materiál ve specifikaci) lepením celoplošně</t>
  </si>
  <si>
    <t>-1965680858</t>
  </si>
  <si>
    <t>https://podminky.urs.cz/item/CS_URS_2025_02/713131621</t>
  </si>
  <si>
    <t>81</t>
  </si>
  <si>
    <t>BCL.0000903.URS</t>
  </si>
  <si>
    <t>deska izolační s oboustranným rounem s rastrem PIR 030 1250x625x50mm</t>
  </si>
  <si>
    <t>-748642913</t>
  </si>
  <si>
    <t>Ostění, nadpraží</t>
  </si>
  <si>
    <t>Oknenní otvory</t>
  </si>
  <si>
    <t>0,1*(2*7*(2,4+1,2)+2*(0,9+1,12)+2*(1,8+1,45)+2*(0,88+1,45))</t>
  </si>
  <si>
    <t>Vrata</t>
  </si>
  <si>
    <t>(5+3,5+3,5)*0,4</t>
  </si>
  <si>
    <t>Dveře</t>
  </si>
  <si>
    <t>(1+2,15+2,15)*0,1</t>
  </si>
  <si>
    <t>82</t>
  </si>
  <si>
    <t>28376501</t>
  </si>
  <si>
    <t>deska izolační PIR s oboustranným textilním rounem λ=0,025-0,026 tl 100mm</t>
  </si>
  <si>
    <t>-440985706</t>
  </si>
  <si>
    <t>Nadpraží vrat</t>
  </si>
  <si>
    <t>5*0,3</t>
  </si>
  <si>
    <t>83</t>
  </si>
  <si>
    <t>713191114</t>
  </si>
  <si>
    <t>Montáž tepelné izolace stavebních konstrukcí - doplňky a konstrukční součásti podlah, stropů vrchem nebo střech překrytí pásem asfaltovým položeném volně</t>
  </si>
  <si>
    <t>723996390</t>
  </si>
  <si>
    <t>https://podminky.urs.cz/item/CS_URS_2025_02/713191114</t>
  </si>
  <si>
    <t>Vyplnění nosníku nad garážovými vraty</t>
  </si>
  <si>
    <t>5,4*0,3</t>
  </si>
  <si>
    <t>84</t>
  </si>
  <si>
    <t>TNG.0023003.URS</t>
  </si>
  <si>
    <t>minerální fasádní vlna, 3D profilovaná tl.160mm</t>
  </si>
  <si>
    <t>483914438</t>
  </si>
  <si>
    <t>Vložení izolace do nosníků nad vraty</t>
  </si>
  <si>
    <t>85</t>
  </si>
  <si>
    <t>713-RV102</t>
  </si>
  <si>
    <t>Osazení izolace v místech zhlaví píhrad nosníků-oddilatování od dřevěných konstrukci</t>
  </si>
  <si>
    <t>1381498897</t>
  </si>
  <si>
    <t>86</t>
  </si>
  <si>
    <t>998014111</t>
  </si>
  <si>
    <t>Přesun hmot pro budovy a haly občanské výstavby, bydlení, výrobu a služby s nosnou svislou konstrukcí montovanou z dílců betonových tyčových s vyzdívaným obvodovým pláštěm vodorovná dopravní vzdálenost do 100 m, pro budovy a haly jednopodlažní</t>
  </si>
  <si>
    <t>275690181</t>
  </si>
  <si>
    <t>https://podminky.urs.cz/item/CS_URS_2025_02/998014111</t>
  </si>
  <si>
    <t>87</t>
  </si>
  <si>
    <t>998713101</t>
  </si>
  <si>
    <t>Přesun hmot pro izolace tepelné stanovený z hmotnosti přesunovaného materiálu vodorovná dopravní vzdálenost do 50 m s užitím mechanizace v objektech výšky do 6 m</t>
  </si>
  <si>
    <t>310498314</t>
  </si>
  <si>
    <t>https://podminky.urs.cz/item/CS_URS_2025_02/998713101</t>
  </si>
  <si>
    <t>721</t>
  </si>
  <si>
    <t>Zdravotechnika - vnitřní kanalizace</t>
  </si>
  <si>
    <t>88</t>
  </si>
  <si>
    <t>721242115.HLE</t>
  </si>
  <si>
    <t>Lapač střešních splavenin z PP HL 600/N s s kulovým kloubem na odtoku DN 110</t>
  </si>
  <si>
    <t>660450840</t>
  </si>
  <si>
    <t>766</t>
  </si>
  <si>
    <t>Konstrukce truhlářské</t>
  </si>
  <si>
    <t>97</t>
  </si>
  <si>
    <t>766660001</t>
  </si>
  <si>
    <t>Montáž dveřních křídel dřevěných nebo plastových otevíravých do ocelové zárubně povrchově upravených jednokřídlových, šířky do 800 mm</t>
  </si>
  <si>
    <t>1733384320</t>
  </si>
  <si>
    <t>https://podminky.urs.cz/item/CS_URS_2025_02/766660001</t>
  </si>
  <si>
    <t>98</t>
  </si>
  <si>
    <t>55331437</t>
  </si>
  <si>
    <t>zárubeň jednokřídlá ocelová pro dodatečnou montáž tl stěny 110-150mm rozměru 800/1970, 2100mm</t>
  </si>
  <si>
    <t>-168978339</t>
  </si>
  <si>
    <t>99</t>
  </si>
  <si>
    <t>MSN.0027536.URS</t>
  </si>
  <si>
    <t>dveře interiérové jednokřídlé plné, DTD, HPL laminát, bílé plné, 80x197</t>
  </si>
  <si>
    <t>-1431210047</t>
  </si>
  <si>
    <t>Výplň V/10</t>
  </si>
  <si>
    <t>100</t>
  </si>
  <si>
    <t>763181311</t>
  </si>
  <si>
    <t>Výplně otvorů konstrukcí ze sádrokartonových desek montáž zárubně kovové s konstrukcí jednokřídlové</t>
  </si>
  <si>
    <t>754589836</t>
  </si>
  <si>
    <t>https://podminky.urs.cz/item/CS_URS_2025_02/763181311</t>
  </si>
  <si>
    <t>101</t>
  </si>
  <si>
    <t>766660729</t>
  </si>
  <si>
    <t>Montáž dveřních doplňků dveřního kování interiérového štítku s klikou</t>
  </si>
  <si>
    <t>1465833401</t>
  </si>
  <si>
    <t>https://podminky.urs.cz/item/CS_URS_2025_02/766660729</t>
  </si>
  <si>
    <t>102</t>
  </si>
  <si>
    <t>766660752</t>
  </si>
  <si>
    <t>Montáž dveřních doplňků dveřního kování interiérového zámkové vložky</t>
  </si>
  <si>
    <t>-1150118788</t>
  </si>
  <si>
    <t>https://podminky.urs.cz/item/CS_URS_2025_02/766660752</t>
  </si>
  <si>
    <t>103</t>
  </si>
  <si>
    <t>54914140</t>
  </si>
  <si>
    <t>dveřní kování štítové klika/klika lakovaný nerez</t>
  </si>
  <si>
    <t>214401907</t>
  </si>
  <si>
    <t>767</t>
  </si>
  <si>
    <t>Konstrukce zámečnické</t>
  </si>
  <si>
    <t>105</t>
  </si>
  <si>
    <t>317944323</t>
  </si>
  <si>
    <t>Válcované nosníky dodatečně osazované do připravených otvorů bez zazdění hlav, výšky přes 120 do 220 mm</t>
  </si>
  <si>
    <t>-1161345670</t>
  </si>
  <si>
    <t>https://podminky.urs.cz/item/CS_URS_2025_02/317944323</t>
  </si>
  <si>
    <t>0,227*1</t>
  </si>
  <si>
    <t>106</t>
  </si>
  <si>
    <t>767995116RV260-2</t>
  </si>
  <si>
    <t>Ocelové paždíky(D+M)Viz výkres D1.1.2.7</t>
  </si>
  <si>
    <t>kg</t>
  </si>
  <si>
    <t>-1602472925</t>
  </si>
  <si>
    <t>1*4787,72</t>
  </si>
  <si>
    <t>107</t>
  </si>
  <si>
    <t>767RV2120</t>
  </si>
  <si>
    <t>Stavební přípomoci k montáži ocelových vazníků</t>
  </si>
  <si>
    <t>582565856</t>
  </si>
  <si>
    <t>108</t>
  </si>
  <si>
    <t>767RV270-2</t>
  </si>
  <si>
    <t>Stavební přípomoci k ocelovým paždíkům</t>
  </si>
  <si>
    <t>-1312185351</t>
  </si>
  <si>
    <t>109</t>
  </si>
  <si>
    <t>949101112</t>
  </si>
  <si>
    <t>Lešení pomocné pracovní pro objekty pozemních staveb pro zatížení do 150 kg/m2, o výšce lešeňové podlahy přes 1,9 do 3,5 m</t>
  </si>
  <si>
    <t>1887086725</t>
  </si>
  <si>
    <t>https://podminky.urs.cz/item/CS_URS_2025_02/949101112</t>
  </si>
  <si>
    <t>Omítka a molba dozdívky z porobetonových tvarovek</t>
  </si>
  <si>
    <t>110</t>
  </si>
  <si>
    <t>998767101</t>
  </si>
  <si>
    <t>Přesun hmot pro zámečnické konstrukce stanovený z hmotnosti přesunovaného materiálu vodorovná dopravní vzdálenost do 50 m základní v objektech výšky do 6 m</t>
  </si>
  <si>
    <t>1405562143</t>
  </si>
  <si>
    <t>https://podminky.urs.cz/item/CS_URS_2025_02/998767101</t>
  </si>
  <si>
    <t>784</t>
  </si>
  <si>
    <t>Dokončovací práce - malby a tapety</t>
  </si>
  <si>
    <t>111</t>
  </si>
  <si>
    <t>763111414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</si>
  <si>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</si>
  <si>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2032056296</t>
  </si>
  <si>
    <t>https://podminky.urs.cz/item/CS_URS_2025_02/763111414</t>
  </si>
  <si>
    <t>(3+2,5)*4-2*1</t>
  </si>
  <si>
    <t>112</t>
  </si>
  <si>
    <t>783823133</t>
  </si>
  <si>
    <t>Penetrační nátěr omítek hladkých omítek hladkých, zrnitých tenkovrstvých nebo štukových stupně členitosti 1 a 2 silikátový</t>
  </si>
  <si>
    <t>-1844870461</t>
  </si>
  <si>
    <t>https://podminky.urs.cz/item/CS_URS_2025_02/783823133</t>
  </si>
  <si>
    <t>5*0,5</t>
  </si>
  <si>
    <t>113</t>
  </si>
  <si>
    <t>783827423</t>
  </si>
  <si>
    <t>Krycí (ochranný) nátěr omítek dvojnásobný hladkých omítek hladkých, zrnitých tenkovrstvých nebo štukových stupně členitosti 1 a 2 silikátový</t>
  </si>
  <si>
    <t>1633210906</t>
  </si>
  <si>
    <t>https://podminky.urs.cz/item/CS_URS_2025_02/783827423</t>
  </si>
  <si>
    <t>(5+3,5+3,5)*0,3</t>
  </si>
  <si>
    <t>114</t>
  </si>
  <si>
    <t>784181105</t>
  </si>
  <si>
    <t>Penetrace podkladu jednonásobná základní akrylátová bezbarvá v místnostech výšky přes 5,00 m</t>
  </si>
  <si>
    <t>980815011</t>
  </si>
  <si>
    <t>https://podminky.urs.cz/item/CS_URS_2025_02/784181105</t>
  </si>
  <si>
    <t>6*0,5</t>
  </si>
  <si>
    <t>SDK příčky</t>
  </si>
  <si>
    <t>(3+2,5+3,125+2,625)*4-2-2,</t>
  </si>
  <si>
    <t>115</t>
  </si>
  <si>
    <t>784211105</t>
  </si>
  <si>
    <t>Malby z malířských směsí oděruvzdorných za mokra dvojnásobné, bílé za mokra oděruvzdorné výborně v místnostech výšky přes 5,00 m</t>
  </si>
  <si>
    <t>715477127</t>
  </si>
  <si>
    <t>https://podminky.urs.cz/item/CS_URS_2024_01/784211105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</si>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</sst>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213141111" TargetMode="External"/><Relationship Id="rId18" Type="http://schemas.openxmlformats.org/officeDocument/2006/relationships/hyperlink" Target="https://podminky.urs.cz/item/CS_URS_2025_02/622142001" TargetMode="External"/><Relationship Id="rId26" Type="http://schemas.openxmlformats.org/officeDocument/2006/relationships/hyperlink" Target="https://podminky.urs.cz/item/CS_URS_2025_02/767893815" TargetMode="External"/><Relationship Id="rId39" Type="http://schemas.openxmlformats.org/officeDocument/2006/relationships/hyperlink" Target="https://podminky.urs.cz/item/CS_URS_2025_02/711142559" TargetMode="External"/><Relationship Id="rId21" Type="http://schemas.openxmlformats.org/officeDocument/2006/relationships/hyperlink" Target="https://podminky.urs.cz/item/CS_URS_2025_02/637121113" TargetMode="External"/><Relationship Id="rId34" Type="http://schemas.openxmlformats.org/officeDocument/2006/relationships/hyperlink" Target="https://podminky.urs.cz/item/CS_URS_2025_02/997013112" TargetMode="External"/><Relationship Id="rId42" Type="http://schemas.openxmlformats.org/officeDocument/2006/relationships/hyperlink" Target="https://podminky.urs.cz/item/CS_URS_2025_02/713131242" TargetMode="External"/><Relationship Id="rId47" Type="http://schemas.openxmlformats.org/officeDocument/2006/relationships/hyperlink" Target="https://podminky.urs.cz/item/CS_URS_2025_02/998713101" TargetMode="External"/><Relationship Id="rId50" Type="http://schemas.openxmlformats.org/officeDocument/2006/relationships/hyperlink" Target="https://podminky.urs.cz/item/CS_URS_2025_02/766660729" TargetMode="External"/><Relationship Id="rId55" Type="http://schemas.openxmlformats.org/officeDocument/2006/relationships/hyperlink" Target="https://podminky.urs.cz/item/CS_URS_2025_02/763111414" TargetMode="External"/><Relationship Id="rId7" Type="http://schemas.openxmlformats.org/officeDocument/2006/relationships/hyperlink" Target="https://podminky.urs.cz/item/CS_URS_2025_02/181311103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hyperlink" Target="https://podminky.urs.cz/item/CS_URS_2024_01/612142001" TargetMode="External"/><Relationship Id="rId29" Type="http://schemas.openxmlformats.org/officeDocument/2006/relationships/hyperlink" Target="https://podminky.urs.cz/item/CS_URS_2024_01/941111211" TargetMode="External"/><Relationship Id="rId11" Type="http://schemas.openxmlformats.org/officeDocument/2006/relationships/hyperlink" Target="https://podminky.urs.cz/item/CS_URS_2025_02/212312111" TargetMode="External"/><Relationship Id="rId24" Type="http://schemas.openxmlformats.org/officeDocument/2006/relationships/hyperlink" Target="https://podminky.urs.cz/item/CS_URS_2025_02/764004841" TargetMode="External"/><Relationship Id="rId32" Type="http://schemas.openxmlformats.org/officeDocument/2006/relationships/hyperlink" Target="https://podminky.urs.cz/item/CS_URS_2025_02/968062991" TargetMode="External"/><Relationship Id="rId37" Type="http://schemas.openxmlformats.org/officeDocument/2006/relationships/hyperlink" Target="https://podminky.urs.cz/item/CS_URS_2024_01/997013509" TargetMode="External"/><Relationship Id="rId40" Type="http://schemas.openxmlformats.org/officeDocument/2006/relationships/hyperlink" Target="https://podminky.urs.cz/item/CS_URS_2025_02/711161274" TargetMode="External"/><Relationship Id="rId45" Type="http://schemas.openxmlformats.org/officeDocument/2006/relationships/hyperlink" Target="https://podminky.urs.cz/item/CS_URS_2025_02/713191114" TargetMode="External"/><Relationship Id="rId53" Type="http://schemas.openxmlformats.org/officeDocument/2006/relationships/hyperlink" Target="https://podminky.urs.cz/item/CS_URS_2025_02/949101112" TargetMode="External"/><Relationship Id="rId58" Type="http://schemas.openxmlformats.org/officeDocument/2006/relationships/hyperlink" Target="https://podminky.urs.cz/item/CS_URS_2025_02/784181105" TargetMode="External"/><Relationship Id="rId5" Type="http://schemas.openxmlformats.org/officeDocument/2006/relationships/hyperlink" Target="https://podminky.urs.cz/item/CS_URS_2025_02/151101211" TargetMode="External"/><Relationship Id="rId19" Type="http://schemas.openxmlformats.org/officeDocument/2006/relationships/hyperlink" Target="https://podminky.urs.cz/item/CS_URS_2025_02/622381022" TargetMode="External"/><Relationship Id="rId4" Type="http://schemas.openxmlformats.org/officeDocument/2006/relationships/hyperlink" Target="https://podminky.urs.cz/item/CS_URS_2025_02/151101201" TargetMode="External"/><Relationship Id="rId9" Type="http://schemas.openxmlformats.org/officeDocument/2006/relationships/hyperlink" Target="https://podminky.urs.cz/item/CS_URS_2025_02/452311121" TargetMode="External"/><Relationship Id="rId14" Type="http://schemas.openxmlformats.org/officeDocument/2006/relationships/hyperlink" Target="https://podminky.urs.cz/item/CS_URS_2025_02/311272211" TargetMode="External"/><Relationship Id="rId22" Type="http://schemas.openxmlformats.org/officeDocument/2006/relationships/hyperlink" Target="https://podminky.urs.cz/item/CS_URS_2025_02/916331112" TargetMode="External"/><Relationship Id="rId27" Type="http://schemas.openxmlformats.org/officeDocument/2006/relationships/hyperlink" Target="https://podminky.urs.cz/item/CS_URS_2024_01/919726122" TargetMode="External"/><Relationship Id="rId30" Type="http://schemas.openxmlformats.org/officeDocument/2006/relationships/hyperlink" Target="https://podminky.urs.cz/item/CS_URS_2024_01/941111811" TargetMode="External"/><Relationship Id="rId35" Type="http://schemas.openxmlformats.org/officeDocument/2006/relationships/hyperlink" Target="https://podminky.urs.cz/item/CS_URS_2024_01/997013219" TargetMode="External"/><Relationship Id="rId43" Type="http://schemas.openxmlformats.org/officeDocument/2006/relationships/hyperlink" Target="https://podminky.urs.cz/item/CS_URS_2025_02/713131243" TargetMode="External"/><Relationship Id="rId48" Type="http://schemas.openxmlformats.org/officeDocument/2006/relationships/hyperlink" Target="https://podminky.urs.cz/item/CS_URS_2025_02/766660001" TargetMode="External"/><Relationship Id="rId56" Type="http://schemas.openxmlformats.org/officeDocument/2006/relationships/hyperlink" Target="https://podminky.urs.cz/item/CS_URS_2025_02/783823133" TargetMode="External"/><Relationship Id="rId8" Type="http://schemas.openxmlformats.org/officeDocument/2006/relationships/hyperlink" Target="https://podminky.urs.cz/item/CS_URS_2025_02/279113114" TargetMode="External"/><Relationship Id="rId51" Type="http://schemas.openxmlformats.org/officeDocument/2006/relationships/hyperlink" Target="https://podminky.urs.cz/item/CS_URS_2025_02/766660752" TargetMode="External"/><Relationship Id="rId3" Type="http://schemas.openxmlformats.org/officeDocument/2006/relationships/hyperlink" Target="https://podminky.urs.cz/item/CS_URS_2025_02/132254204" TargetMode="External"/><Relationship Id="rId12" Type="http://schemas.openxmlformats.org/officeDocument/2006/relationships/hyperlink" Target="https://podminky.urs.cz/item/CS_URS_2025_02/212755213" TargetMode="External"/><Relationship Id="rId17" Type="http://schemas.openxmlformats.org/officeDocument/2006/relationships/hyperlink" Target="https://podminky.urs.cz/item/CS_URS_2024_01/612311141" TargetMode="External"/><Relationship Id="rId25" Type="http://schemas.openxmlformats.org/officeDocument/2006/relationships/hyperlink" Target="https://podminky.urs.cz/item/CS_URS_2025_02/764004861" TargetMode="External"/><Relationship Id="rId33" Type="http://schemas.openxmlformats.org/officeDocument/2006/relationships/hyperlink" Target="https://podminky.urs.cz/item/CS_URS_2025_02/952901221" TargetMode="External"/><Relationship Id="rId38" Type="http://schemas.openxmlformats.org/officeDocument/2006/relationships/hyperlink" Target="https://podminky.urs.cz/item/CS_URS_2024_01/997013871" TargetMode="External"/><Relationship Id="rId46" Type="http://schemas.openxmlformats.org/officeDocument/2006/relationships/hyperlink" Target="https://podminky.urs.cz/item/CS_URS_2025_02/998014111" TargetMode="External"/><Relationship Id="rId59" Type="http://schemas.openxmlformats.org/officeDocument/2006/relationships/hyperlink" Target="https://podminky.urs.cz/item/CS_URS_2024_01/784211105" TargetMode="External"/><Relationship Id="rId20" Type="http://schemas.openxmlformats.org/officeDocument/2006/relationships/hyperlink" Target="https://podminky.urs.cz/item/CS_URS_2025_02/622511102" TargetMode="External"/><Relationship Id="rId41" Type="http://schemas.openxmlformats.org/officeDocument/2006/relationships/hyperlink" Target="https://podminky.urs.cz/item/CS_URS_2025_02/998711101" TargetMode="External"/><Relationship Id="rId54" Type="http://schemas.openxmlformats.org/officeDocument/2006/relationships/hyperlink" Target="https://podminky.urs.cz/item/CS_URS_2025_02/998767101" TargetMode="External"/><Relationship Id="rId1" Type="http://schemas.openxmlformats.org/officeDocument/2006/relationships/hyperlink" Target="https://podminky.urs.cz/item/CS_URS_2025_02/111111101" TargetMode="External"/><Relationship Id="rId6" Type="http://schemas.openxmlformats.org/officeDocument/2006/relationships/hyperlink" Target="https://podminky.urs.cz/item/CS_URS_2024_01/174151101" TargetMode="External"/><Relationship Id="rId15" Type="http://schemas.openxmlformats.org/officeDocument/2006/relationships/hyperlink" Target="https://podminky.urs.cz/item/CS_URS_2025_02/612131121" TargetMode="External"/><Relationship Id="rId23" Type="http://schemas.openxmlformats.org/officeDocument/2006/relationships/hyperlink" Target="https://podminky.urs.cz/item/CS_URS_2025_02/871260310" TargetMode="External"/><Relationship Id="rId28" Type="http://schemas.openxmlformats.org/officeDocument/2006/relationships/hyperlink" Target="https://podminky.urs.cz/item/CS_URS_2024_01/941111111" TargetMode="External"/><Relationship Id="rId36" Type="http://schemas.openxmlformats.org/officeDocument/2006/relationships/hyperlink" Target="https://podminky.urs.cz/item/CS_URS_2024_01/997013501" TargetMode="External"/><Relationship Id="rId49" Type="http://schemas.openxmlformats.org/officeDocument/2006/relationships/hyperlink" Target="https://podminky.urs.cz/item/CS_URS_2025_02/763181311" TargetMode="External"/><Relationship Id="rId57" Type="http://schemas.openxmlformats.org/officeDocument/2006/relationships/hyperlink" Target="https://podminky.urs.cz/item/CS_URS_2025_02/783827423" TargetMode="External"/><Relationship Id="rId10" Type="http://schemas.openxmlformats.org/officeDocument/2006/relationships/hyperlink" Target="https://podminky.urs.cz/item/CS_URS_2025_02/211571121" TargetMode="External"/><Relationship Id="rId31" Type="http://schemas.openxmlformats.org/officeDocument/2006/relationships/hyperlink" Target="https://podminky.urs.cz/item/CS_URS_2025_02/965042241" TargetMode="External"/><Relationship Id="rId44" Type="http://schemas.openxmlformats.org/officeDocument/2006/relationships/hyperlink" Target="https://podminky.urs.cz/item/CS_URS_2025_02/713131621" TargetMode="External"/><Relationship Id="rId52" Type="http://schemas.openxmlformats.org/officeDocument/2006/relationships/hyperlink" Target="https://podminky.urs.cz/item/CS_URS_2025_02/317944323" TargetMode="External"/><Relationship Id="rId60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13" workbookViewId="0">
      <selection activeCell="AN20" sqref="AN20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3.2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" customHeight="1">
      <c r="B27" s="32"/>
      <c r="AR27" s="32"/>
      <c r="BE27" s="263"/>
    </row>
    <row r="28" spans="2:71" s="1" customFormat="1" ht="13.2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302</v>
      </c>
      <c r="AR44" s="45"/>
    </row>
    <row r="45" spans="2:44" s="4" customFormat="1" ht="36.9" customHeight="1">
      <c r="B45" s="46"/>
      <c r="C45" s="47" t="s">
        <v>16</v>
      </c>
      <c r="L45" s="281" t="str">
        <f>K6</f>
        <v>ABC-ŠROUB – ÚSPORNÁ OPATŘENÍ ČEBÍN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8.12.2025</v>
      </c>
      <c r="AN47" s="283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8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ROUND(AG55,2)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16.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'1010-1b - Opláštění budov...'!J30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'1010-1b - Opláštění budov...'!P95</f>
        <v>0</v>
      </c>
      <c r="AV55" s="77">
        <f>'1010-1b - Opláštění budov...'!J33</f>
        <v>0</v>
      </c>
      <c r="AW55" s="77">
        <f>'1010-1b - Opláštění budov...'!J34</f>
        <v>0</v>
      </c>
      <c r="AX55" s="77">
        <f>'1010-1b - Opláštění budov...'!J35</f>
        <v>0</v>
      </c>
      <c r="AY55" s="77">
        <f>'1010-1b - Opláštění budov...'!J36</f>
        <v>0</v>
      </c>
      <c r="AZ55" s="77">
        <f>'1010-1b - Opláštění budov...'!F33</f>
        <v>0</v>
      </c>
      <c r="BA55" s="77">
        <f>'1010-1b - Opláštění budov...'!F34</f>
        <v>0</v>
      </c>
      <c r="BB55" s="77">
        <f>'1010-1b - Opláštění budov...'!F35</f>
        <v>0</v>
      </c>
      <c r="BC55" s="77">
        <f>'1010-1b - Opláštění budov...'!F36</f>
        <v>0</v>
      </c>
      <c r="BD55" s="79">
        <f>'1010-1b - Opláštění budov...'!F37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1" customFormat="1" ht="30" customHeight="1">
      <c r="B56" s="32"/>
      <c r="AR56" s="32"/>
    </row>
    <row r="57" spans="1:91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fMhSqZ4pOfGghW9rSa9WFE79yqIADS55urumjeA2C4cn//wfyT7XSQDT6vAs71pTD1119zkY1BhnnK5wJgJviQ==" saltValue="rDHAKpsLjtHIquXJD0gSbo2g9mAEp5TU0irC+U7GsPba/XZd7LF8XpP/Oo1CJXnPOIxp/5nGs2nAmRIFGcsW5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1b - Opláštění budo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91"/>
  <sheetViews>
    <sheetView showGridLines="0" topLeftCell="A44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>
      <c r="B4" s="20"/>
      <c r="D4" s="21" t="s">
        <v>80</v>
      </c>
      <c r="L4" s="20"/>
      <c r="M4" s="81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ABC-ŠROUB – ÚSPORNÁ OPATŘENÍ ČEBÍN</v>
      </c>
      <c r="F7" s="300"/>
      <c r="G7" s="300"/>
      <c r="H7" s="300"/>
      <c r="L7" s="20"/>
    </row>
    <row r="8" spans="2:46" s="1" customFormat="1" ht="12" customHeight="1">
      <c r="B8" s="32"/>
      <c r="D8" s="27" t="s">
        <v>81</v>
      </c>
      <c r="L8" s="32"/>
    </row>
    <row r="9" spans="2:46" s="1" customFormat="1" ht="16.5" customHeight="1">
      <c r="B9" s="32"/>
      <c r="E9" s="281" t="s">
        <v>82</v>
      </c>
      <c r="F9" s="301"/>
      <c r="G9" s="301"/>
      <c r="H9" s="301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8.12.2025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22</v>
      </c>
      <c r="I15" s="27" t="s">
        <v>27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22</v>
      </c>
      <c r="I24" s="27" t="s">
        <v>27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2"/>
      <c r="E27" s="270" t="s">
        <v>19</v>
      </c>
      <c r="F27" s="270"/>
      <c r="G27" s="270"/>
      <c r="H27" s="270"/>
      <c r="L27" s="8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35</v>
      </c>
      <c r="J30" s="63">
        <f>ROUND(J95,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4">
        <f>ROUND((SUM(BE95:BE490)),  2)</f>
        <v>0</v>
      </c>
      <c r="I33" s="85">
        <v>0.21</v>
      </c>
      <c r="J33" s="84">
        <f>ROUND(((SUM(BE95:BE490))*I33),  2)</f>
        <v>0</v>
      </c>
      <c r="L33" s="32"/>
    </row>
    <row r="34" spans="2:12" s="1" customFormat="1" ht="14.4" customHeight="1">
      <c r="B34" s="32"/>
      <c r="E34" s="27" t="s">
        <v>41</v>
      </c>
      <c r="F34" s="84">
        <f>ROUND((SUM(BF95:BF490)),  2)</f>
        <v>0</v>
      </c>
      <c r="I34" s="85">
        <v>0.12</v>
      </c>
      <c r="J34" s="84">
        <f>ROUND(((SUM(BF95:BF490))*I34),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4">
        <f>ROUND((SUM(BG95:BG490)),  2)</f>
        <v>0</v>
      </c>
      <c r="I35" s="85">
        <v>0.21</v>
      </c>
      <c r="J35" s="84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4">
        <f>ROUND((SUM(BH95:BH490)),  2)</f>
        <v>0</v>
      </c>
      <c r="I36" s="85">
        <v>0.12</v>
      </c>
      <c r="J36" s="84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4">
        <f>ROUND((SUM(BI95:BI490)),  2)</f>
        <v>0</v>
      </c>
      <c r="I37" s="85">
        <v>0</v>
      </c>
      <c r="J37" s="8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86"/>
      <c r="D39" s="87" t="s">
        <v>45</v>
      </c>
      <c r="E39" s="54"/>
      <c r="F39" s="54"/>
      <c r="G39" s="88" t="s">
        <v>46</v>
      </c>
      <c r="H39" s="89" t="s">
        <v>47</v>
      </c>
      <c r="I39" s="54"/>
      <c r="J39" s="90">
        <f>SUM(J30:J37)</f>
        <v>0</v>
      </c>
      <c r="K39" s="91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83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ABC-ŠROUB – ÚSPORNÁ OPATŘENÍ ČEBÍN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81</v>
      </c>
      <c r="L49" s="32"/>
    </row>
    <row r="50" spans="2:47" s="1" customFormat="1" ht="16.5" customHeight="1">
      <c r="B50" s="32"/>
      <c r="E50" s="281" t="str">
        <f>E9</f>
        <v>1010-1b - Opláštění budovy objekt SO102</v>
      </c>
      <c r="F50" s="301"/>
      <c r="G50" s="301"/>
      <c r="H50" s="30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8.12.2025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4" t="s">
        <v>67</v>
      </c>
      <c r="J59" s="63">
        <f>J95</f>
        <v>0</v>
      </c>
      <c r="L59" s="32"/>
      <c r="AU59" s="17" t="s">
        <v>86</v>
      </c>
    </row>
    <row r="60" spans="2:47" s="8" customFormat="1" ht="24.9" customHeight="1">
      <c r="B60" s="95"/>
      <c r="D60" s="96" t="s">
        <v>87</v>
      </c>
      <c r="E60" s="97"/>
      <c r="F60" s="97"/>
      <c r="G60" s="97"/>
      <c r="H60" s="97"/>
      <c r="I60" s="97"/>
      <c r="J60" s="98">
        <f>J96</f>
        <v>0</v>
      </c>
      <c r="L60" s="95"/>
    </row>
    <row r="61" spans="2:47" s="9" customFormat="1" ht="19.95" customHeight="1">
      <c r="B61" s="99"/>
      <c r="D61" s="100" t="s">
        <v>88</v>
      </c>
      <c r="E61" s="101"/>
      <c r="F61" s="101"/>
      <c r="G61" s="101"/>
      <c r="H61" s="101"/>
      <c r="I61" s="101"/>
      <c r="J61" s="102">
        <f>J97</f>
        <v>0</v>
      </c>
      <c r="L61" s="99"/>
    </row>
    <row r="62" spans="2:47" s="9" customFormat="1" ht="19.95" customHeight="1">
      <c r="B62" s="99"/>
      <c r="D62" s="100" t="s">
        <v>89</v>
      </c>
      <c r="E62" s="101"/>
      <c r="F62" s="101"/>
      <c r="G62" s="101"/>
      <c r="H62" s="101"/>
      <c r="I62" s="101"/>
      <c r="J62" s="102">
        <f>J138</f>
        <v>0</v>
      </c>
      <c r="L62" s="99"/>
    </row>
    <row r="63" spans="2:47" s="9" customFormat="1" ht="19.95" customHeight="1">
      <c r="B63" s="99"/>
      <c r="D63" s="100" t="s">
        <v>90</v>
      </c>
      <c r="E63" s="101"/>
      <c r="F63" s="101"/>
      <c r="G63" s="101"/>
      <c r="H63" s="101"/>
      <c r="I63" s="101"/>
      <c r="J63" s="102">
        <f>J158</f>
        <v>0</v>
      </c>
      <c r="L63" s="99"/>
    </row>
    <row r="64" spans="2:47" s="9" customFormat="1" ht="19.95" customHeight="1">
      <c r="B64" s="99"/>
      <c r="D64" s="100" t="s">
        <v>91</v>
      </c>
      <c r="E64" s="101"/>
      <c r="F64" s="101"/>
      <c r="G64" s="101"/>
      <c r="H64" s="101"/>
      <c r="I64" s="101"/>
      <c r="J64" s="102">
        <f>J203</f>
        <v>0</v>
      </c>
      <c r="L64" s="99"/>
    </row>
    <row r="65" spans="2:12" s="9" customFormat="1" ht="19.95" customHeight="1">
      <c r="B65" s="99"/>
      <c r="D65" s="100" t="s">
        <v>92</v>
      </c>
      <c r="E65" s="101"/>
      <c r="F65" s="101"/>
      <c r="G65" s="101"/>
      <c r="H65" s="101"/>
      <c r="I65" s="101"/>
      <c r="J65" s="102">
        <f>J249</f>
        <v>0</v>
      </c>
      <c r="L65" s="99"/>
    </row>
    <row r="66" spans="2:12" s="9" customFormat="1" ht="19.95" customHeight="1">
      <c r="B66" s="99"/>
      <c r="D66" s="100" t="s">
        <v>93</v>
      </c>
      <c r="E66" s="101"/>
      <c r="F66" s="101"/>
      <c r="G66" s="101"/>
      <c r="H66" s="101"/>
      <c r="I66" s="101"/>
      <c r="J66" s="102">
        <f>J282</f>
        <v>0</v>
      </c>
      <c r="L66" s="99"/>
    </row>
    <row r="67" spans="2:12" s="9" customFormat="1" ht="14.85" customHeight="1">
      <c r="B67" s="99"/>
      <c r="D67" s="100" t="s">
        <v>94</v>
      </c>
      <c r="E67" s="101"/>
      <c r="F67" s="101"/>
      <c r="G67" s="101"/>
      <c r="H67" s="101"/>
      <c r="I67" s="101"/>
      <c r="J67" s="102">
        <f>J329</f>
        <v>0</v>
      </c>
      <c r="L67" s="99"/>
    </row>
    <row r="68" spans="2:12" s="9" customFormat="1" ht="19.95" customHeight="1">
      <c r="B68" s="99"/>
      <c r="D68" s="100" t="s">
        <v>95</v>
      </c>
      <c r="E68" s="101"/>
      <c r="F68" s="101"/>
      <c r="G68" s="101"/>
      <c r="H68" s="101"/>
      <c r="I68" s="101"/>
      <c r="J68" s="102">
        <f>J334</f>
        <v>0</v>
      </c>
      <c r="L68" s="99"/>
    </row>
    <row r="69" spans="2:12" s="8" customFormat="1" ht="24.9" customHeight="1">
      <c r="B69" s="95"/>
      <c r="D69" s="96" t="s">
        <v>96</v>
      </c>
      <c r="E69" s="97"/>
      <c r="F69" s="97"/>
      <c r="G69" s="97"/>
      <c r="H69" s="97"/>
      <c r="I69" s="97"/>
      <c r="J69" s="98">
        <f>J347</f>
        <v>0</v>
      </c>
      <c r="L69" s="95"/>
    </row>
    <row r="70" spans="2:12" s="9" customFormat="1" ht="19.95" customHeight="1">
      <c r="B70" s="99"/>
      <c r="D70" s="100" t="s">
        <v>97</v>
      </c>
      <c r="E70" s="101"/>
      <c r="F70" s="101"/>
      <c r="G70" s="101"/>
      <c r="H70" s="101"/>
      <c r="I70" s="101"/>
      <c r="J70" s="102">
        <f>J348</f>
        <v>0</v>
      </c>
      <c r="L70" s="99"/>
    </row>
    <row r="71" spans="2:12" s="9" customFormat="1" ht="19.95" customHeight="1">
      <c r="B71" s="99"/>
      <c r="D71" s="100" t="s">
        <v>98</v>
      </c>
      <c r="E71" s="101"/>
      <c r="F71" s="101"/>
      <c r="G71" s="101"/>
      <c r="H71" s="101"/>
      <c r="I71" s="101"/>
      <c r="J71" s="102">
        <f>J365</f>
        <v>0</v>
      </c>
      <c r="L71" s="99"/>
    </row>
    <row r="72" spans="2:12" s="9" customFormat="1" ht="19.95" customHeight="1">
      <c r="B72" s="99"/>
      <c r="D72" s="100" t="s">
        <v>99</v>
      </c>
      <c r="E72" s="101"/>
      <c r="F72" s="101"/>
      <c r="G72" s="101"/>
      <c r="H72" s="101"/>
      <c r="I72" s="101"/>
      <c r="J72" s="102">
        <f>J414</f>
        <v>0</v>
      </c>
      <c r="L72" s="99"/>
    </row>
    <row r="73" spans="2:12" s="9" customFormat="1" ht="19.95" customHeight="1">
      <c r="B73" s="99"/>
      <c r="D73" s="100" t="s">
        <v>100</v>
      </c>
      <c r="E73" s="101"/>
      <c r="F73" s="101"/>
      <c r="G73" s="101"/>
      <c r="H73" s="101"/>
      <c r="I73" s="101"/>
      <c r="J73" s="102">
        <f>J418</f>
        <v>0</v>
      </c>
      <c r="L73" s="99"/>
    </row>
    <row r="74" spans="2:12" s="9" customFormat="1" ht="19.95" customHeight="1">
      <c r="B74" s="99"/>
      <c r="D74" s="100" t="s">
        <v>101</v>
      </c>
      <c r="E74" s="101"/>
      <c r="F74" s="101"/>
      <c r="G74" s="101"/>
      <c r="H74" s="101"/>
      <c r="I74" s="101"/>
      <c r="J74" s="102">
        <f>J444</f>
        <v>0</v>
      </c>
      <c r="L74" s="99"/>
    </row>
    <row r="75" spans="2:12" s="9" customFormat="1" ht="19.95" customHeight="1">
      <c r="B75" s="99"/>
      <c r="D75" s="100" t="s">
        <v>102</v>
      </c>
      <c r="E75" s="101"/>
      <c r="F75" s="101"/>
      <c r="G75" s="101"/>
      <c r="H75" s="101"/>
      <c r="I75" s="101"/>
      <c r="J75" s="102">
        <f>J463</f>
        <v>0</v>
      </c>
      <c r="L75" s="99"/>
    </row>
    <row r="76" spans="2:12" s="1" customFormat="1" ht="21.75" customHeight="1">
      <c r="B76" s="32"/>
      <c r="L76" s="32"/>
    </row>
    <row r="77" spans="2:12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2"/>
    </row>
    <row r="81" spans="2:63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2"/>
    </row>
    <row r="82" spans="2:63" s="1" customFormat="1" ht="24.9" customHeight="1">
      <c r="B82" s="32"/>
      <c r="C82" s="21" t="s">
        <v>103</v>
      </c>
      <c r="L82" s="32"/>
    </row>
    <row r="83" spans="2:63" s="1" customFormat="1" ht="6.9" customHeight="1">
      <c r="B83" s="32"/>
      <c r="L83" s="32"/>
    </row>
    <row r="84" spans="2:63" s="1" customFormat="1" ht="12" customHeight="1">
      <c r="B84" s="32"/>
      <c r="C84" s="27" t="s">
        <v>16</v>
      </c>
      <c r="L84" s="32"/>
    </row>
    <row r="85" spans="2:63" s="1" customFormat="1" ht="16.5" customHeight="1">
      <c r="B85" s="32"/>
      <c r="E85" s="299" t="str">
        <f>E7</f>
        <v>ABC-ŠROUB – ÚSPORNÁ OPATŘENÍ ČEBÍN</v>
      </c>
      <c r="F85" s="300"/>
      <c r="G85" s="300"/>
      <c r="H85" s="300"/>
      <c r="L85" s="32"/>
    </row>
    <row r="86" spans="2:63" s="1" customFormat="1" ht="12" customHeight="1">
      <c r="B86" s="32"/>
      <c r="C86" s="27" t="s">
        <v>81</v>
      </c>
      <c r="L86" s="32"/>
    </row>
    <row r="87" spans="2:63" s="1" customFormat="1" ht="16.5" customHeight="1">
      <c r="B87" s="32"/>
      <c r="E87" s="281" t="str">
        <f>E9</f>
        <v>1010-1b - Opláštění budovy objekt SO102</v>
      </c>
      <c r="F87" s="301"/>
      <c r="G87" s="301"/>
      <c r="H87" s="301"/>
      <c r="L87" s="32"/>
    </row>
    <row r="88" spans="2:63" s="1" customFormat="1" ht="6.9" customHeight="1">
      <c r="B88" s="32"/>
      <c r="L88" s="32"/>
    </row>
    <row r="89" spans="2:63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49" t="str">
        <f>IF(J12="","",J12)</f>
        <v>8.12.2025</v>
      </c>
      <c r="L89" s="32"/>
    </row>
    <row r="90" spans="2:63" s="1" customFormat="1" ht="6.9" customHeight="1">
      <c r="B90" s="32"/>
      <c r="L90" s="32"/>
    </row>
    <row r="91" spans="2:63" s="1" customFormat="1" ht="15.15" customHeight="1">
      <c r="B91" s="32"/>
      <c r="C91" s="27" t="s">
        <v>25</v>
      </c>
      <c r="F91" s="25" t="str">
        <f>E15</f>
        <v xml:space="preserve"> </v>
      </c>
      <c r="I91" s="27" t="s">
        <v>30</v>
      </c>
      <c r="J91" s="30" t="str">
        <f>E21</f>
        <v xml:space="preserve"> </v>
      </c>
      <c r="L91" s="32"/>
    </row>
    <row r="92" spans="2:63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63" s="1" customFormat="1" ht="10.35" customHeight="1">
      <c r="B93" s="32"/>
      <c r="L93" s="32"/>
    </row>
    <row r="94" spans="2:63" s="10" customFormat="1" ht="29.25" customHeight="1">
      <c r="B94" s="103"/>
      <c r="C94" s="104" t="s">
        <v>104</v>
      </c>
      <c r="D94" s="105" t="s">
        <v>54</v>
      </c>
      <c r="E94" s="105" t="s">
        <v>50</v>
      </c>
      <c r="F94" s="105" t="s">
        <v>51</v>
      </c>
      <c r="G94" s="105" t="s">
        <v>105</v>
      </c>
      <c r="H94" s="105" t="s">
        <v>106</v>
      </c>
      <c r="I94" s="105" t="s">
        <v>107</v>
      </c>
      <c r="J94" s="106" t="s">
        <v>85</v>
      </c>
      <c r="K94" s="107" t="s">
        <v>108</v>
      </c>
      <c r="L94" s="103"/>
      <c r="M94" s="56" t="s">
        <v>19</v>
      </c>
      <c r="N94" s="57" t="s">
        <v>39</v>
      </c>
      <c r="O94" s="57" t="s">
        <v>109</v>
      </c>
      <c r="P94" s="57" t="s">
        <v>110</v>
      </c>
      <c r="Q94" s="57" t="s">
        <v>111</v>
      </c>
      <c r="R94" s="57" t="s">
        <v>112</v>
      </c>
      <c r="S94" s="57" t="s">
        <v>113</v>
      </c>
      <c r="T94" s="58" t="s">
        <v>114</v>
      </c>
    </row>
    <row r="95" spans="2:63" s="1" customFormat="1" ht="22.8" customHeight="1">
      <c r="B95" s="32"/>
      <c r="C95" s="61" t="s">
        <v>115</v>
      </c>
      <c r="J95" s="108">
        <f>BK95</f>
        <v>0</v>
      </c>
      <c r="L95" s="32"/>
      <c r="M95" s="59"/>
      <c r="N95" s="50"/>
      <c r="O95" s="50"/>
      <c r="P95" s="109">
        <f>P96+P347</f>
        <v>0</v>
      </c>
      <c r="Q95" s="50"/>
      <c r="R95" s="109">
        <f>R96+R347</f>
        <v>141.90946919999999</v>
      </c>
      <c r="S95" s="50"/>
      <c r="T95" s="110">
        <f>T96+T347</f>
        <v>7.7636400000000005</v>
      </c>
      <c r="AT95" s="17" t="s">
        <v>68</v>
      </c>
      <c r="AU95" s="17" t="s">
        <v>86</v>
      </c>
      <c r="BK95" s="111">
        <f>BK96+BK347</f>
        <v>0</v>
      </c>
    </row>
    <row r="96" spans="2:63" s="11" customFormat="1" ht="25.95" customHeight="1">
      <c r="B96" s="112"/>
      <c r="D96" s="113" t="s">
        <v>68</v>
      </c>
      <c r="E96" s="114" t="s">
        <v>116</v>
      </c>
      <c r="F96" s="114" t="s">
        <v>117</v>
      </c>
      <c r="I96" s="115"/>
      <c r="J96" s="116">
        <f>BK96</f>
        <v>0</v>
      </c>
      <c r="L96" s="112"/>
      <c r="M96" s="117"/>
      <c r="P96" s="118">
        <f>P97+P138+P158+P203+P249+P282+P334</f>
        <v>0</v>
      </c>
      <c r="R96" s="118">
        <f>R97+R138+R158+R203+R249+R282+R334</f>
        <v>134.6884852</v>
      </c>
      <c r="T96" s="119">
        <f>T97+T138+T158+T203+T249+T282+T334</f>
        <v>7.7636400000000005</v>
      </c>
      <c r="AR96" s="113" t="s">
        <v>77</v>
      </c>
      <c r="AT96" s="120" t="s">
        <v>68</v>
      </c>
      <c r="AU96" s="120" t="s">
        <v>69</v>
      </c>
      <c r="AY96" s="113" t="s">
        <v>118</v>
      </c>
      <c r="BK96" s="121">
        <f>BK97+BK138+BK158+BK203+BK249+BK282+BK334</f>
        <v>0</v>
      </c>
    </row>
    <row r="97" spans="2:65" s="11" customFormat="1" ht="22.8" customHeight="1">
      <c r="B97" s="112"/>
      <c r="D97" s="113" t="s">
        <v>68</v>
      </c>
      <c r="E97" s="122" t="s">
        <v>77</v>
      </c>
      <c r="F97" s="122" t="s">
        <v>119</v>
      </c>
      <c r="I97" s="115"/>
      <c r="J97" s="123">
        <f>BK97</f>
        <v>0</v>
      </c>
      <c r="L97" s="112"/>
      <c r="M97" s="117"/>
      <c r="P97" s="118">
        <f>SUM(P98:P137)</f>
        <v>0</v>
      </c>
      <c r="R97" s="118">
        <f>SUM(R98:R137)</f>
        <v>0.63732719999999987</v>
      </c>
      <c r="T97" s="119">
        <f>SUM(T98:T137)</f>
        <v>0</v>
      </c>
      <c r="AR97" s="113" t="s">
        <v>77</v>
      </c>
      <c r="AT97" s="120" t="s">
        <v>68</v>
      </c>
      <c r="AU97" s="120" t="s">
        <v>77</v>
      </c>
      <c r="AY97" s="113" t="s">
        <v>118</v>
      </c>
      <c r="BK97" s="121">
        <f>SUM(BK98:BK137)</f>
        <v>0</v>
      </c>
    </row>
    <row r="98" spans="2:65" s="1" customFormat="1" ht="21.75" customHeight="1">
      <c r="B98" s="32"/>
      <c r="C98" s="124" t="s">
        <v>77</v>
      </c>
      <c r="D98" s="124" t="s">
        <v>120</v>
      </c>
      <c r="E98" s="125" t="s">
        <v>121</v>
      </c>
      <c r="F98" s="126" t="s">
        <v>122</v>
      </c>
      <c r="G98" s="127" t="s">
        <v>123</v>
      </c>
      <c r="H98" s="128">
        <v>700</v>
      </c>
      <c r="I98" s="129"/>
      <c r="J98" s="130">
        <f>ROUND(I98*H98,2)</f>
        <v>0</v>
      </c>
      <c r="K98" s="131"/>
      <c r="L98" s="32"/>
      <c r="M98" s="132" t="s">
        <v>19</v>
      </c>
      <c r="N98" s="133" t="s">
        <v>40</v>
      </c>
      <c r="P98" s="134">
        <f>O98*H98</f>
        <v>0</v>
      </c>
      <c r="Q98" s="134">
        <v>0</v>
      </c>
      <c r="R98" s="134">
        <f>Q98*H98</f>
        <v>0</v>
      </c>
      <c r="S98" s="134">
        <v>0</v>
      </c>
      <c r="T98" s="135">
        <f>S98*H98</f>
        <v>0</v>
      </c>
      <c r="AR98" s="136" t="s">
        <v>124</v>
      </c>
      <c r="AT98" s="136" t="s">
        <v>120</v>
      </c>
      <c r="AU98" s="136" t="s">
        <v>79</v>
      </c>
      <c r="AY98" s="17" t="s">
        <v>118</v>
      </c>
      <c r="BE98" s="137">
        <f>IF(N98="základní",J98,0)</f>
        <v>0</v>
      </c>
      <c r="BF98" s="137">
        <f>IF(N98="snížená",J98,0)</f>
        <v>0</v>
      </c>
      <c r="BG98" s="137">
        <f>IF(N98="zákl. přenesená",J98,0)</f>
        <v>0</v>
      </c>
      <c r="BH98" s="137">
        <f>IF(N98="sníž. přenesená",J98,0)</f>
        <v>0</v>
      </c>
      <c r="BI98" s="137">
        <f>IF(N98="nulová",J98,0)</f>
        <v>0</v>
      </c>
      <c r="BJ98" s="17" t="s">
        <v>77</v>
      </c>
      <c r="BK98" s="137">
        <f>ROUND(I98*H98,2)</f>
        <v>0</v>
      </c>
      <c r="BL98" s="17" t="s">
        <v>124</v>
      </c>
      <c r="BM98" s="136" t="s">
        <v>125</v>
      </c>
    </row>
    <row r="99" spans="2:65" s="1" customFormat="1" ht="10.199999999999999">
      <c r="B99" s="32"/>
      <c r="D99" s="138" t="s">
        <v>126</v>
      </c>
      <c r="F99" s="139" t="s">
        <v>127</v>
      </c>
      <c r="I99" s="140"/>
      <c r="L99" s="32"/>
      <c r="M99" s="141"/>
      <c r="T99" s="53"/>
      <c r="AT99" s="17" t="s">
        <v>126</v>
      </c>
      <c r="AU99" s="17" t="s">
        <v>79</v>
      </c>
    </row>
    <row r="100" spans="2:65" s="12" customFormat="1" ht="10.199999999999999">
      <c r="B100" s="142"/>
      <c r="D100" s="143" t="s">
        <v>128</v>
      </c>
      <c r="E100" s="144" t="s">
        <v>19</v>
      </c>
      <c r="F100" s="145" t="s">
        <v>129</v>
      </c>
      <c r="H100" s="146">
        <v>700</v>
      </c>
      <c r="I100" s="147"/>
      <c r="L100" s="142"/>
      <c r="M100" s="148"/>
      <c r="T100" s="149"/>
      <c r="AT100" s="144" t="s">
        <v>128</v>
      </c>
      <c r="AU100" s="144" t="s">
        <v>79</v>
      </c>
      <c r="AV100" s="12" t="s">
        <v>79</v>
      </c>
      <c r="AW100" s="12" t="s">
        <v>31</v>
      </c>
      <c r="AX100" s="12" t="s">
        <v>69</v>
      </c>
      <c r="AY100" s="144" t="s">
        <v>118</v>
      </c>
    </row>
    <row r="101" spans="2:65" s="13" customFormat="1" ht="10.199999999999999">
      <c r="B101" s="150"/>
      <c r="D101" s="143" t="s">
        <v>128</v>
      </c>
      <c r="E101" s="151" t="s">
        <v>19</v>
      </c>
      <c r="F101" s="152" t="s">
        <v>130</v>
      </c>
      <c r="H101" s="153">
        <v>700</v>
      </c>
      <c r="I101" s="154"/>
      <c r="L101" s="150"/>
      <c r="M101" s="155"/>
      <c r="T101" s="156"/>
      <c r="AT101" s="151" t="s">
        <v>128</v>
      </c>
      <c r="AU101" s="151" t="s">
        <v>79</v>
      </c>
      <c r="AV101" s="13" t="s">
        <v>124</v>
      </c>
      <c r="AW101" s="13" t="s">
        <v>31</v>
      </c>
      <c r="AX101" s="13" t="s">
        <v>77</v>
      </c>
      <c r="AY101" s="151" t="s">
        <v>118</v>
      </c>
    </row>
    <row r="102" spans="2:65" s="1" customFormat="1" ht="16.5" customHeight="1">
      <c r="B102" s="32"/>
      <c r="C102" s="124" t="s">
        <v>79</v>
      </c>
      <c r="D102" s="124" t="s">
        <v>120</v>
      </c>
      <c r="E102" s="125" t="s">
        <v>131</v>
      </c>
      <c r="F102" s="126" t="s">
        <v>132</v>
      </c>
      <c r="G102" s="127" t="s">
        <v>123</v>
      </c>
      <c r="H102" s="128">
        <v>152.5</v>
      </c>
      <c r="I102" s="129"/>
      <c r="J102" s="130">
        <f>ROUND(I102*H102,2)</f>
        <v>0</v>
      </c>
      <c r="K102" s="131"/>
      <c r="L102" s="32"/>
      <c r="M102" s="132" t="s">
        <v>19</v>
      </c>
      <c r="N102" s="133" t="s">
        <v>40</v>
      </c>
      <c r="P102" s="134">
        <f>O102*H102</f>
        <v>0</v>
      </c>
      <c r="Q102" s="134">
        <v>0</v>
      </c>
      <c r="R102" s="134">
        <f>Q102*H102</f>
        <v>0</v>
      </c>
      <c r="S102" s="134">
        <v>0</v>
      </c>
      <c r="T102" s="135">
        <f>S102*H102</f>
        <v>0</v>
      </c>
      <c r="AR102" s="136" t="s">
        <v>124</v>
      </c>
      <c r="AT102" s="136" t="s">
        <v>120</v>
      </c>
      <c r="AU102" s="136" t="s">
        <v>79</v>
      </c>
      <c r="AY102" s="17" t="s">
        <v>118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17" t="s">
        <v>77</v>
      </c>
      <c r="BK102" s="137">
        <f>ROUND(I102*H102,2)</f>
        <v>0</v>
      </c>
      <c r="BL102" s="17" t="s">
        <v>124</v>
      </c>
      <c r="BM102" s="136" t="s">
        <v>133</v>
      </c>
    </row>
    <row r="103" spans="2:65" s="1" customFormat="1" ht="10.199999999999999">
      <c r="B103" s="32"/>
      <c r="D103" s="138" t="s">
        <v>126</v>
      </c>
      <c r="F103" s="139" t="s">
        <v>134</v>
      </c>
      <c r="I103" s="140"/>
      <c r="L103" s="32"/>
      <c r="M103" s="141"/>
      <c r="T103" s="53"/>
      <c r="AT103" s="17" t="s">
        <v>126</v>
      </c>
      <c r="AU103" s="17" t="s">
        <v>79</v>
      </c>
    </row>
    <row r="104" spans="2:65" s="12" customFormat="1" ht="10.199999999999999">
      <c r="B104" s="142"/>
      <c r="D104" s="143" t="s">
        <v>128</v>
      </c>
      <c r="E104" s="144" t="s">
        <v>19</v>
      </c>
      <c r="F104" s="145" t="s">
        <v>135</v>
      </c>
      <c r="H104" s="146">
        <v>152.5</v>
      </c>
      <c r="I104" s="147"/>
      <c r="L104" s="142"/>
      <c r="M104" s="148"/>
      <c r="T104" s="149"/>
      <c r="AT104" s="144" t="s">
        <v>128</v>
      </c>
      <c r="AU104" s="144" t="s">
        <v>79</v>
      </c>
      <c r="AV104" s="12" t="s">
        <v>79</v>
      </c>
      <c r="AW104" s="12" t="s">
        <v>31</v>
      </c>
      <c r="AX104" s="12" t="s">
        <v>69</v>
      </c>
      <c r="AY104" s="144" t="s">
        <v>118</v>
      </c>
    </row>
    <row r="105" spans="2:65" s="13" customFormat="1" ht="10.199999999999999">
      <c r="B105" s="150"/>
      <c r="D105" s="143" t="s">
        <v>128</v>
      </c>
      <c r="E105" s="151" t="s">
        <v>19</v>
      </c>
      <c r="F105" s="152" t="s">
        <v>130</v>
      </c>
      <c r="H105" s="153">
        <v>152.5</v>
      </c>
      <c r="I105" s="154"/>
      <c r="L105" s="150"/>
      <c r="M105" s="155"/>
      <c r="T105" s="156"/>
      <c r="AT105" s="151" t="s">
        <v>128</v>
      </c>
      <c r="AU105" s="151" t="s">
        <v>79</v>
      </c>
      <c r="AV105" s="13" t="s">
        <v>124</v>
      </c>
      <c r="AW105" s="13" t="s">
        <v>31</v>
      </c>
      <c r="AX105" s="13" t="s">
        <v>77</v>
      </c>
      <c r="AY105" s="151" t="s">
        <v>118</v>
      </c>
    </row>
    <row r="106" spans="2:65" s="1" customFormat="1" ht="24.15" customHeight="1">
      <c r="B106" s="32"/>
      <c r="C106" s="124" t="s">
        <v>136</v>
      </c>
      <c r="D106" s="124" t="s">
        <v>120</v>
      </c>
      <c r="E106" s="125" t="s">
        <v>137</v>
      </c>
      <c r="F106" s="126" t="s">
        <v>138</v>
      </c>
      <c r="G106" s="127" t="s">
        <v>139</v>
      </c>
      <c r="H106" s="128">
        <v>161.4</v>
      </c>
      <c r="I106" s="129"/>
      <c r="J106" s="130">
        <f>ROUND(I106*H106,2)</f>
        <v>0</v>
      </c>
      <c r="K106" s="131"/>
      <c r="L106" s="32"/>
      <c r="M106" s="132" t="s">
        <v>19</v>
      </c>
      <c r="N106" s="133" t="s">
        <v>40</v>
      </c>
      <c r="P106" s="134">
        <f>O106*H106</f>
        <v>0</v>
      </c>
      <c r="Q106" s="134">
        <v>0</v>
      </c>
      <c r="R106" s="134">
        <f>Q106*H106</f>
        <v>0</v>
      </c>
      <c r="S106" s="134">
        <v>0</v>
      </c>
      <c r="T106" s="135">
        <f>S106*H106</f>
        <v>0</v>
      </c>
      <c r="AR106" s="136" t="s">
        <v>124</v>
      </c>
      <c r="AT106" s="136" t="s">
        <v>120</v>
      </c>
      <c r="AU106" s="136" t="s">
        <v>79</v>
      </c>
      <c r="AY106" s="17" t="s">
        <v>118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17" t="s">
        <v>77</v>
      </c>
      <c r="BK106" s="137">
        <f>ROUND(I106*H106,2)</f>
        <v>0</v>
      </c>
      <c r="BL106" s="17" t="s">
        <v>124</v>
      </c>
      <c r="BM106" s="136" t="s">
        <v>140</v>
      </c>
    </row>
    <row r="107" spans="2:65" s="1" customFormat="1" ht="10.199999999999999">
      <c r="B107" s="32"/>
      <c r="D107" s="138" t="s">
        <v>126</v>
      </c>
      <c r="F107" s="139" t="s">
        <v>141</v>
      </c>
      <c r="I107" s="140"/>
      <c r="L107" s="32"/>
      <c r="M107" s="141"/>
      <c r="T107" s="53"/>
      <c r="AT107" s="17" t="s">
        <v>126</v>
      </c>
      <c r="AU107" s="17" t="s">
        <v>79</v>
      </c>
    </row>
    <row r="108" spans="2:65" s="14" customFormat="1" ht="10.199999999999999">
      <c r="B108" s="157"/>
      <c r="D108" s="143" t="s">
        <v>128</v>
      </c>
      <c r="E108" s="158" t="s">
        <v>19</v>
      </c>
      <c r="F108" s="159" t="s">
        <v>142</v>
      </c>
      <c r="H108" s="158" t="s">
        <v>19</v>
      </c>
      <c r="I108" s="160"/>
      <c r="L108" s="157"/>
      <c r="M108" s="161"/>
      <c r="T108" s="162"/>
      <c r="AT108" s="158" t="s">
        <v>128</v>
      </c>
      <c r="AU108" s="158" t="s">
        <v>79</v>
      </c>
      <c r="AV108" s="14" t="s">
        <v>77</v>
      </c>
      <c r="AW108" s="14" t="s">
        <v>31</v>
      </c>
      <c r="AX108" s="14" t="s">
        <v>69</v>
      </c>
      <c r="AY108" s="158" t="s">
        <v>118</v>
      </c>
    </row>
    <row r="109" spans="2:65" s="12" customFormat="1" ht="10.199999999999999">
      <c r="B109" s="142"/>
      <c r="D109" s="143" t="s">
        <v>128</v>
      </c>
      <c r="E109" s="144" t="s">
        <v>19</v>
      </c>
      <c r="F109" s="145" t="s">
        <v>143</v>
      </c>
      <c r="H109" s="146">
        <v>159</v>
      </c>
      <c r="I109" s="147"/>
      <c r="L109" s="142"/>
      <c r="M109" s="148"/>
      <c r="T109" s="149"/>
      <c r="AT109" s="144" t="s">
        <v>128</v>
      </c>
      <c r="AU109" s="144" t="s">
        <v>79</v>
      </c>
      <c r="AV109" s="12" t="s">
        <v>79</v>
      </c>
      <c r="AW109" s="12" t="s">
        <v>31</v>
      </c>
      <c r="AX109" s="12" t="s">
        <v>69</v>
      </c>
      <c r="AY109" s="144" t="s">
        <v>118</v>
      </c>
    </row>
    <row r="110" spans="2:65" s="14" customFormat="1" ht="10.199999999999999">
      <c r="B110" s="157"/>
      <c r="D110" s="143" t="s">
        <v>128</v>
      </c>
      <c r="E110" s="158" t="s">
        <v>19</v>
      </c>
      <c r="F110" s="159" t="s">
        <v>144</v>
      </c>
      <c r="H110" s="158" t="s">
        <v>19</v>
      </c>
      <c r="I110" s="160"/>
      <c r="L110" s="157"/>
      <c r="M110" s="161"/>
      <c r="T110" s="162"/>
      <c r="AT110" s="158" t="s">
        <v>128</v>
      </c>
      <c r="AU110" s="158" t="s">
        <v>79</v>
      </c>
      <c r="AV110" s="14" t="s">
        <v>77</v>
      </c>
      <c r="AW110" s="14" t="s">
        <v>31</v>
      </c>
      <c r="AX110" s="14" t="s">
        <v>69</v>
      </c>
      <c r="AY110" s="158" t="s">
        <v>118</v>
      </c>
    </row>
    <row r="111" spans="2:65" s="12" customFormat="1" ht="10.199999999999999">
      <c r="B111" s="142"/>
      <c r="D111" s="143" t="s">
        <v>128</v>
      </c>
      <c r="E111" s="144" t="s">
        <v>19</v>
      </c>
      <c r="F111" s="145" t="s">
        <v>145</v>
      </c>
      <c r="H111" s="146">
        <v>2.4</v>
      </c>
      <c r="I111" s="147"/>
      <c r="L111" s="142"/>
      <c r="M111" s="148"/>
      <c r="T111" s="149"/>
      <c r="AT111" s="144" t="s">
        <v>128</v>
      </c>
      <c r="AU111" s="144" t="s">
        <v>79</v>
      </c>
      <c r="AV111" s="12" t="s">
        <v>79</v>
      </c>
      <c r="AW111" s="12" t="s">
        <v>31</v>
      </c>
      <c r="AX111" s="12" t="s">
        <v>69</v>
      </c>
      <c r="AY111" s="144" t="s">
        <v>118</v>
      </c>
    </row>
    <row r="112" spans="2:65" s="13" customFormat="1" ht="10.199999999999999">
      <c r="B112" s="150"/>
      <c r="D112" s="143" t="s">
        <v>128</v>
      </c>
      <c r="E112" s="151" t="s">
        <v>19</v>
      </c>
      <c r="F112" s="152" t="s">
        <v>130</v>
      </c>
      <c r="H112" s="153">
        <v>161.4</v>
      </c>
      <c r="I112" s="154"/>
      <c r="L112" s="150"/>
      <c r="M112" s="155"/>
      <c r="T112" s="156"/>
      <c r="AT112" s="151" t="s">
        <v>128</v>
      </c>
      <c r="AU112" s="151" t="s">
        <v>79</v>
      </c>
      <c r="AV112" s="13" t="s">
        <v>124</v>
      </c>
      <c r="AW112" s="13" t="s">
        <v>31</v>
      </c>
      <c r="AX112" s="13" t="s">
        <v>77</v>
      </c>
      <c r="AY112" s="151" t="s">
        <v>118</v>
      </c>
    </row>
    <row r="113" spans="2:65" s="1" customFormat="1" ht="16.5" customHeight="1">
      <c r="B113" s="32"/>
      <c r="C113" s="124" t="s">
        <v>124</v>
      </c>
      <c r="D113" s="124" t="s">
        <v>120</v>
      </c>
      <c r="E113" s="125" t="s">
        <v>146</v>
      </c>
      <c r="F113" s="126" t="s">
        <v>147</v>
      </c>
      <c r="G113" s="127" t="s">
        <v>123</v>
      </c>
      <c r="H113" s="128">
        <v>195.6</v>
      </c>
      <c r="I113" s="129"/>
      <c r="J113" s="130">
        <f>ROUND(I113*H113,2)</f>
        <v>0</v>
      </c>
      <c r="K113" s="131"/>
      <c r="L113" s="32"/>
      <c r="M113" s="132" t="s">
        <v>19</v>
      </c>
      <c r="N113" s="133" t="s">
        <v>40</v>
      </c>
      <c r="P113" s="134">
        <f>O113*H113</f>
        <v>0</v>
      </c>
      <c r="Q113" s="134">
        <v>6.9999999999999999E-4</v>
      </c>
      <c r="R113" s="134">
        <f>Q113*H113</f>
        <v>0.13691999999999999</v>
      </c>
      <c r="S113" s="134">
        <v>0</v>
      </c>
      <c r="T113" s="135">
        <f>S113*H113</f>
        <v>0</v>
      </c>
      <c r="AR113" s="136" t="s">
        <v>124</v>
      </c>
      <c r="AT113" s="136" t="s">
        <v>120</v>
      </c>
      <c r="AU113" s="136" t="s">
        <v>79</v>
      </c>
      <c r="AY113" s="17" t="s">
        <v>118</v>
      </c>
      <c r="BE113" s="137">
        <f>IF(N113="základní",J113,0)</f>
        <v>0</v>
      </c>
      <c r="BF113" s="137">
        <f>IF(N113="snížená",J113,0)</f>
        <v>0</v>
      </c>
      <c r="BG113" s="137">
        <f>IF(N113="zákl. přenesená",J113,0)</f>
        <v>0</v>
      </c>
      <c r="BH113" s="137">
        <f>IF(N113="sníž. přenesená",J113,0)</f>
        <v>0</v>
      </c>
      <c r="BI113" s="137">
        <f>IF(N113="nulová",J113,0)</f>
        <v>0</v>
      </c>
      <c r="BJ113" s="17" t="s">
        <v>77</v>
      </c>
      <c r="BK113" s="137">
        <f>ROUND(I113*H113,2)</f>
        <v>0</v>
      </c>
      <c r="BL113" s="17" t="s">
        <v>124</v>
      </c>
      <c r="BM113" s="136" t="s">
        <v>148</v>
      </c>
    </row>
    <row r="114" spans="2:65" s="1" customFormat="1" ht="10.199999999999999">
      <c r="B114" s="32"/>
      <c r="D114" s="138" t="s">
        <v>126</v>
      </c>
      <c r="F114" s="139" t="s">
        <v>149</v>
      </c>
      <c r="I114" s="140"/>
      <c r="L114" s="32"/>
      <c r="M114" s="141"/>
      <c r="T114" s="53"/>
      <c r="AT114" s="17" t="s">
        <v>126</v>
      </c>
      <c r="AU114" s="17" t="s">
        <v>79</v>
      </c>
    </row>
    <row r="115" spans="2:65" s="12" customFormat="1" ht="10.199999999999999">
      <c r="B115" s="142"/>
      <c r="D115" s="143" t="s">
        <v>128</v>
      </c>
      <c r="E115" s="144" t="s">
        <v>19</v>
      </c>
      <c r="F115" s="145" t="s">
        <v>150</v>
      </c>
      <c r="H115" s="146">
        <v>195.6</v>
      </c>
      <c r="I115" s="147"/>
      <c r="L115" s="142"/>
      <c r="M115" s="148"/>
      <c r="T115" s="149"/>
      <c r="AT115" s="144" t="s">
        <v>128</v>
      </c>
      <c r="AU115" s="144" t="s">
        <v>79</v>
      </c>
      <c r="AV115" s="12" t="s">
        <v>79</v>
      </c>
      <c r="AW115" s="12" t="s">
        <v>31</v>
      </c>
      <c r="AX115" s="12" t="s">
        <v>77</v>
      </c>
      <c r="AY115" s="144" t="s">
        <v>118</v>
      </c>
    </row>
    <row r="116" spans="2:65" s="1" customFormat="1" ht="24.15" customHeight="1">
      <c r="B116" s="32"/>
      <c r="C116" s="124" t="s">
        <v>151</v>
      </c>
      <c r="D116" s="124" t="s">
        <v>120</v>
      </c>
      <c r="E116" s="125" t="s">
        <v>152</v>
      </c>
      <c r="F116" s="126" t="s">
        <v>153</v>
      </c>
      <c r="G116" s="127" t="s">
        <v>123</v>
      </c>
      <c r="H116" s="128">
        <v>195.6</v>
      </c>
      <c r="I116" s="129"/>
      <c r="J116" s="130">
        <f>ROUND(I116*H116,2)</f>
        <v>0</v>
      </c>
      <c r="K116" s="131"/>
      <c r="L116" s="32"/>
      <c r="M116" s="132" t="s">
        <v>19</v>
      </c>
      <c r="N116" s="133" t="s">
        <v>40</v>
      </c>
      <c r="P116" s="134">
        <f>O116*H116</f>
        <v>0</v>
      </c>
      <c r="Q116" s="134">
        <v>0</v>
      </c>
      <c r="R116" s="134">
        <f>Q116*H116</f>
        <v>0</v>
      </c>
      <c r="S116" s="134">
        <v>0</v>
      </c>
      <c r="T116" s="135">
        <f>S116*H116</f>
        <v>0</v>
      </c>
      <c r="AR116" s="136" t="s">
        <v>124</v>
      </c>
      <c r="AT116" s="136" t="s">
        <v>120</v>
      </c>
      <c r="AU116" s="136" t="s">
        <v>79</v>
      </c>
      <c r="AY116" s="17" t="s">
        <v>118</v>
      </c>
      <c r="BE116" s="137">
        <f>IF(N116="základní",J116,0)</f>
        <v>0</v>
      </c>
      <c r="BF116" s="137">
        <f>IF(N116="snížená",J116,0)</f>
        <v>0</v>
      </c>
      <c r="BG116" s="137">
        <f>IF(N116="zákl. přenesená",J116,0)</f>
        <v>0</v>
      </c>
      <c r="BH116" s="137">
        <f>IF(N116="sníž. přenesená",J116,0)</f>
        <v>0</v>
      </c>
      <c r="BI116" s="137">
        <f>IF(N116="nulová",J116,0)</f>
        <v>0</v>
      </c>
      <c r="BJ116" s="17" t="s">
        <v>77</v>
      </c>
      <c r="BK116" s="137">
        <f>ROUND(I116*H116,2)</f>
        <v>0</v>
      </c>
      <c r="BL116" s="17" t="s">
        <v>124</v>
      </c>
      <c r="BM116" s="136" t="s">
        <v>154</v>
      </c>
    </row>
    <row r="117" spans="2:65" s="1" customFormat="1" ht="10.199999999999999">
      <c r="B117" s="32"/>
      <c r="D117" s="138" t="s">
        <v>126</v>
      </c>
      <c r="F117" s="139" t="s">
        <v>155</v>
      </c>
      <c r="I117" s="140"/>
      <c r="L117" s="32"/>
      <c r="M117" s="141"/>
      <c r="T117" s="53"/>
      <c r="AT117" s="17" t="s">
        <v>126</v>
      </c>
      <c r="AU117" s="17" t="s">
        <v>79</v>
      </c>
    </row>
    <row r="118" spans="2:65" s="12" customFormat="1" ht="10.199999999999999">
      <c r="B118" s="142"/>
      <c r="D118" s="143" t="s">
        <v>128</v>
      </c>
      <c r="E118" s="144" t="s">
        <v>19</v>
      </c>
      <c r="F118" s="145" t="s">
        <v>150</v>
      </c>
      <c r="H118" s="146">
        <v>195.6</v>
      </c>
      <c r="I118" s="147"/>
      <c r="L118" s="142"/>
      <c r="M118" s="148"/>
      <c r="T118" s="149"/>
      <c r="AT118" s="144" t="s">
        <v>128</v>
      </c>
      <c r="AU118" s="144" t="s">
        <v>79</v>
      </c>
      <c r="AV118" s="12" t="s">
        <v>79</v>
      </c>
      <c r="AW118" s="12" t="s">
        <v>31</v>
      </c>
      <c r="AX118" s="12" t="s">
        <v>77</v>
      </c>
      <c r="AY118" s="144" t="s">
        <v>118</v>
      </c>
    </row>
    <row r="119" spans="2:65" s="1" customFormat="1" ht="24.15" customHeight="1">
      <c r="B119" s="32"/>
      <c r="C119" s="124" t="s">
        <v>156</v>
      </c>
      <c r="D119" s="124" t="s">
        <v>120</v>
      </c>
      <c r="E119" s="125" t="s">
        <v>157</v>
      </c>
      <c r="F119" s="126" t="s">
        <v>158</v>
      </c>
      <c r="G119" s="127" t="s">
        <v>139</v>
      </c>
      <c r="H119" s="128">
        <v>114.48</v>
      </c>
      <c r="I119" s="129"/>
      <c r="J119" s="130">
        <f>ROUND(I119*H119,2)</f>
        <v>0</v>
      </c>
      <c r="K119" s="131"/>
      <c r="L119" s="32"/>
      <c r="M119" s="132" t="s">
        <v>19</v>
      </c>
      <c r="N119" s="133" t="s">
        <v>40</v>
      </c>
      <c r="P119" s="134">
        <f>O119*H119</f>
        <v>0</v>
      </c>
      <c r="Q119" s="134">
        <v>0</v>
      </c>
      <c r="R119" s="134">
        <f>Q119*H119</f>
        <v>0</v>
      </c>
      <c r="S119" s="134">
        <v>0</v>
      </c>
      <c r="T119" s="135">
        <f>S119*H119</f>
        <v>0</v>
      </c>
      <c r="AR119" s="136" t="s">
        <v>124</v>
      </c>
      <c r="AT119" s="136" t="s">
        <v>120</v>
      </c>
      <c r="AU119" s="136" t="s">
        <v>79</v>
      </c>
      <c r="AY119" s="17" t="s">
        <v>118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17" t="s">
        <v>77</v>
      </c>
      <c r="BK119" s="137">
        <f>ROUND(I119*H119,2)</f>
        <v>0</v>
      </c>
      <c r="BL119" s="17" t="s">
        <v>124</v>
      </c>
      <c r="BM119" s="136" t="s">
        <v>159</v>
      </c>
    </row>
    <row r="120" spans="2:65" s="1" customFormat="1" ht="10.199999999999999">
      <c r="B120" s="32"/>
      <c r="D120" s="138" t="s">
        <v>126</v>
      </c>
      <c r="F120" s="139" t="s">
        <v>160</v>
      </c>
      <c r="I120" s="140"/>
      <c r="L120" s="32"/>
      <c r="M120" s="141"/>
      <c r="T120" s="53"/>
      <c r="AT120" s="17" t="s">
        <v>126</v>
      </c>
      <c r="AU120" s="17" t="s">
        <v>79</v>
      </c>
    </row>
    <row r="121" spans="2:65" s="14" customFormat="1" ht="10.199999999999999">
      <c r="B121" s="157"/>
      <c r="D121" s="143" t="s">
        <v>128</v>
      </c>
      <c r="E121" s="158" t="s">
        <v>19</v>
      </c>
      <c r="F121" s="159" t="s">
        <v>161</v>
      </c>
      <c r="H121" s="158" t="s">
        <v>19</v>
      </c>
      <c r="I121" s="160"/>
      <c r="L121" s="157"/>
      <c r="M121" s="161"/>
      <c r="T121" s="162"/>
      <c r="AT121" s="158" t="s">
        <v>128</v>
      </c>
      <c r="AU121" s="158" t="s">
        <v>79</v>
      </c>
      <c r="AV121" s="14" t="s">
        <v>77</v>
      </c>
      <c r="AW121" s="14" t="s">
        <v>31</v>
      </c>
      <c r="AX121" s="14" t="s">
        <v>69</v>
      </c>
      <c r="AY121" s="158" t="s">
        <v>118</v>
      </c>
    </row>
    <row r="122" spans="2:65" s="12" customFormat="1" ht="10.199999999999999">
      <c r="B122" s="142"/>
      <c r="D122" s="143" t="s">
        <v>128</v>
      </c>
      <c r="E122" s="144" t="s">
        <v>19</v>
      </c>
      <c r="F122" s="145" t="s">
        <v>162</v>
      </c>
      <c r="H122" s="146">
        <v>114.48</v>
      </c>
      <c r="I122" s="147"/>
      <c r="L122" s="142"/>
      <c r="M122" s="148"/>
      <c r="T122" s="149"/>
      <c r="AT122" s="144" t="s">
        <v>128</v>
      </c>
      <c r="AU122" s="144" t="s">
        <v>79</v>
      </c>
      <c r="AV122" s="12" t="s">
        <v>79</v>
      </c>
      <c r="AW122" s="12" t="s">
        <v>31</v>
      </c>
      <c r="AX122" s="12" t="s">
        <v>69</v>
      </c>
      <c r="AY122" s="144" t="s">
        <v>118</v>
      </c>
    </row>
    <row r="123" spans="2:65" s="14" customFormat="1" ht="10.199999999999999">
      <c r="B123" s="157"/>
      <c r="D123" s="143" t="s">
        <v>128</v>
      </c>
      <c r="E123" s="158" t="s">
        <v>19</v>
      </c>
      <c r="F123" s="159" t="s">
        <v>163</v>
      </c>
      <c r="H123" s="158" t="s">
        <v>19</v>
      </c>
      <c r="I123" s="160"/>
      <c r="L123" s="157"/>
      <c r="M123" s="161"/>
      <c r="T123" s="162"/>
      <c r="AT123" s="158" t="s">
        <v>128</v>
      </c>
      <c r="AU123" s="158" t="s">
        <v>79</v>
      </c>
      <c r="AV123" s="14" t="s">
        <v>77</v>
      </c>
      <c r="AW123" s="14" t="s">
        <v>31</v>
      </c>
      <c r="AX123" s="14" t="s">
        <v>69</v>
      </c>
      <c r="AY123" s="158" t="s">
        <v>118</v>
      </c>
    </row>
    <row r="124" spans="2:65" s="14" customFormat="1" ht="10.199999999999999">
      <c r="B124" s="157"/>
      <c r="D124" s="143" t="s">
        <v>128</v>
      </c>
      <c r="E124" s="158" t="s">
        <v>19</v>
      </c>
      <c r="F124" s="159" t="s">
        <v>164</v>
      </c>
      <c r="H124" s="158" t="s">
        <v>19</v>
      </c>
      <c r="I124" s="160"/>
      <c r="L124" s="157"/>
      <c r="M124" s="161"/>
      <c r="T124" s="162"/>
      <c r="AT124" s="158" t="s">
        <v>128</v>
      </c>
      <c r="AU124" s="158" t="s">
        <v>79</v>
      </c>
      <c r="AV124" s="14" t="s">
        <v>77</v>
      </c>
      <c r="AW124" s="14" t="s">
        <v>31</v>
      </c>
      <c r="AX124" s="14" t="s">
        <v>69</v>
      </c>
      <c r="AY124" s="158" t="s">
        <v>118</v>
      </c>
    </row>
    <row r="125" spans="2:65" s="13" customFormat="1" ht="10.199999999999999">
      <c r="B125" s="150"/>
      <c r="D125" s="143" t="s">
        <v>128</v>
      </c>
      <c r="E125" s="151" t="s">
        <v>19</v>
      </c>
      <c r="F125" s="152" t="s">
        <v>130</v>
      </c>
      <c r="H125" s="153">
        <v>114.48</v>
      </c>
      <c r="I125" s="154"/>
      <c r="L125" s="150"/>
      <c r="M125" s="155"/>
      <c r="T125" s="156"/>
      <c r="AT125" s="151" t="s">
        <v>128</v>
      </c>
      <c r="AU125" s="151" t="s">
        <v>79</v>
      </c>
      <c r="AV125" s="13" t="s">
        <v>124</v>
      </c>
      <c r="AW125" s="13" t="s">
        <v>31</v>
      </c>
      <c r="AX125" s="13" t="s">
        <v>77</v>
      </c>
      <c r="AY125" s="151" t="s">
        <v>118</v>
      </c>
    </row>
    <row r="126" spans="2:65" s="1" customFormat="1" ht="24.15" customHeight="1">
      <c r="B126" s="32"/>
      <c r="C126" s="124" t="s">
        <v>165</v>
      </c>
      <c r="D126" s="124" t="s">
        <v>120</v>
      </c>
      <c r="E126" s="125" t="s">
        <v>166</v>
      </c>
      <c r="F126" s="126" t="s">
        <v>167</v>
      </c>
      <c r="G126" s="127" t="s">
        <v>123</v>
      </c>
      <c r="H126" s="128">
        <v>28.4</v>
      </c>
      <c r="I126" s="129"/>
      <c r="J126" s="130">
        <f>ROUND(I126*H126,2)</f>
        <v>0</v>
      </c>
      <c r="K126" s="131"/>
      <c r="L126" s="32"/>
      <c r="M126" s="132" t="s">
        <v>19</v>
      </c>
      <c r="N126" s="133" t="s">
        <v>40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124</v>
      </c>
      <c r="AT126" s="136" t="s">
        <v>120</v>
      </c>
      <c r="AU126" s="136" t="s">
        <v>79</v>
      </c>
      <c r="AY126" s="17" t="s">
        <v>118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77</v>
      </c>
      <c r="BK126" s="137">
        <f>ROUND(I126*H126,2)</f>
        <v>0</v>
      </c>
      <c r="BL126" s="17" t="s">
        <v>124</v>
      </c>
      <c r="BM126" s="136" t="s">
        <v>168</v>
      </c>
    </row>
    <row r="127" spans="2:65" s="1" customFormat="1" ht="10.199999999999999">
      <c r="B127" s="32"/>
      <c r="D127" s="138" t="s">
        <v>126</v>
      </c>
      <c r="F127" s="139" t="s">
        <v>169</v>
      </c>
      <c r="I127" s="140"/>
      <c r="L127" s="32"/>
      <c r="M127" s="141"/>
      <c r="T127" s="53"/>
      <c r="AT127" s="17" t="s">
        <v>126</v>
      </c>
      <c r="AU127" s="17" t="s">
        <v>79</v>
      </c>
    </row>
    <row r="128" spans="2:65" s="12" customFormat="1" ht="10.199999999999999">
      <c r="B128" s="142"/>
      <c r="D128" s="143" t="s">
        <v>128</v>
      </c>
      <c r="E128" s="144" t="s">
        <v>19</v>
      </c>
      <c r="F128" s="145" t="s">
        <v>170</v>
      </c>
      <c r="H128" s="146">
        <v>28.4</v>
      </c>
      <c r="I128" s="147"/>
      <c r="L128" s="142"/>
      <c r="M128" s="148"/>
      <c r="T128" s="149"/>
      <c r="AT128" s="144" t="s">
        <v>128</v>
      </c>
      <c r="AU128" s="144" t="s">
        <v>79</v>
      </c>
      <c r="AV128" s="12" t="s">
        <v>79</v>
      </c>
      <c r="AW128" s="12" t="s">
        <v>31</v>
      </c>
      <c r="AX128" s="12" t="s">
        <v>69</v>
      </c>
      <c r="AY128" s="144" t="s">
        <v>118</v>
      </c>
    </row>
    <row r="129" spans="2:65" s="13" customFormat="1" ht="10.199999999999999">
      <c r="B129" s="150"/>
      <c r="D129" s="143" t="s">
        <v>128</v>
      </c>
      <c r="E129" s="151" t="s">
        <v>19</v>
      </c>
      <c r="F129" s="152" t="s">
        <v>130</v>
      </c>
      <c r="H129" s="153">
        <v>28.4</v>
      </c>
      <c r="I129" s="154"/>
      <c r="L129" s="150"/>
      <c r="M129" s="155"/>
      <c r="T129" s="156"/>
      <c r="AT129" s="151" t="s">
        <v>128</v>
      </c>
      <c r="AU129" s="151" t="s">
        <v>79</v>
      </c>
      <c r="AV129" s="13" t="s">
        <v>124</v>
      </c>
      <c r="AW129" s="13" t="s">
        <v>31</v>
      </c>
      <c r="AX129" s="13" t="s">
        <v>77</v>
      </c>
      <c r="AY129" s="151" t="s">
        <v>118</v>
      </c>
    </row>
    <row r="130" spans="2:65" s="1" customFormat="1" ht="24.15" customHeight="1">
      <c r="B130" s="32"/>
      <c r="C130" s="124" t="s">
        <v>171</v>
      </c>
      <c r="D130" s="124" t="s">
        <v>120</v>
      </c>
      <c r="E130" s="125" t="s">
        <v>172</v>
      </c>
      <c r="F130" s="126" t="s">
        <v>173</v>
      </c>
      <c r="G130" s="127" t="s">
        <v>123</v>
      </c>
      <c r="H130" s="128">
        <v>0.72</v>
      </c>
      <c r="I130" s="129"/>
      <c r="J130" s="130">
        <f>ROUND(I130*H130,2)</f>
        <v>0</v>
      </c>
      <c r="K130" s="131"/>
      <c r="L130" s="32"/>
      <c r="M130" s="132" t="s">
        <v>19</v>
      </c>
      <c r="N130" s="133" t="s">
        <v>40</v>
      </c>
      <c r="P130" s="134">
        <f>O130*H130</f>
        <v>0</v>
      </c>
      <c r="Q130" s="134">
        <v>0.69501000000000002</v>
      </c>
      <c r="R130" s="134">
        <f>Q130*H130</f>
        <v>0.50040719999999994</v>
      </c>
      <c r="S130" s="134">
        <v>0</v>
      </c>
      <c r="T130" s="135">
        <f>S130*H130</f>
        <v>0</v>
      </c>
      <c r="AR130" s="136" t="s">
        <v>124</v>
      </c>
      <c r="AT130" s="136" t="s">
        <v>120</v>
      </c>
      <c r="AU130" s="136" t="s">
        <v>79</v>
      </c>
      <c r="AY130" s="17" t="s">
        <v>118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7" t="s">
        <v>77</v>
      </c>
      <c r="BK130" s="137">
        <f>ROUND(I130*H130,2)</f>
        <v>0</v>
      </c>
      <c r="BL130" s="17" t="s">
        <v>124</v>
      </c>
      <c r="BM130" s="136" t="s">
        <v>174</v>
      </c>
    </row>
    <row r="131" spans="2:65" s="1" customFormat="1" ht="10.199999999999999">
      <c r="B131" s="32"/>
      <c r="D131" s="138" t="s">
        <v>126</v>
      </c>
      <c r="F131" s="139" t="s">
        <v>175</v>
      </c>
      <c r="I131" s="140"/>
      <c r="L131" s="32"/>
      <c r="M131" s="141"/>
      <c r="T131" s="53"/>
      <c r="AT131" s="17" t="s">
        <v>126</v>
      </c>
      <c r="AU131" s="17" t="s">
        <v>79</v>
      </c>
    </row>
    <row r="132" spans="2:65" s="12" customFormat="1" ht="10.199999999999999">
      <c r="B132" s="142"/>
      <c r="D132" s="143" t="s">
        <v>128</v>
      </c>
      <c r="E132" s="144" t="s">
        <v>19</v>
      </c>
      <c r="F132" s="145" t="s">
        <v>176</v>
      </c>
      <c r="H132" s="146">
        <v>0.72</v>
      </c>
      <c r="I132" s="147"/>
      <c r="L132" s="142"/>
      <c r="M132" s="148"/>
      <c r="T132" s="149"/>
      <c r="AT132" s="144" t="s">
        <v>128</v>
      </c>
      <c r="AU132" s="144" t="s">
        <v>79</v>
      </c>
      <c r="AV132" s="12" t="s">
        <v>79</v>
      </c>
      <c r="AW132" s="12" t="s">
        <v>31</v>
      </c>
      <c r="AX132" s="12" t="s">
        <v>69</v>
      </c>
      <c r="AY132" s="144" t="s">
        <v>118</v>
      </c>
    </row>
    <row r="133" spans="2:65" s="13" customFormat="1" ht="10.199999999999999">
      <c r="B133" s="150"/>
      <c r="D133" s="143" t="s">
        <v>128</v>
      </c>
      <c r="E133" s="151" t="s">
        <v>19</v>
      </c>
      <c r="F133" s="152" t="s">
        <v>130</v>
      </c>
      <c r="H133" s="153">
        <v>0.72</v>
      </c>
      <c r="I133" s="154"/>
      <c r="L133" s="150"/>
      <c r="M133" s="155"/>
      <c r="T133" s="156"/>
      <c r="AT133" s="151" t="s">
        <v>128</v>
      </c>
      <c r="AU133" s="151" t="s">
        <v>79</v>
      </c>
      <c r="AV133" s="13" t="s">
        <v>124</v>
      </c>
      <c r="AW133" s="13" t="s">
        <v>31</v>
      </c>
      <c r="AX133" s="13" t="s">
        <v>77</v>
      </c>
      <c r="AY133" s="151" t="s">
        <v>118</v>
      </c>
    </row>
    <row r="134" spans="2:65" s="1" customFormat="1" ht="24.15" customHeight="1">
      <c r="B134" s="32"/>
      <c r="C134" s="124" t="s">
        <v>177</v>
      </c>
      <c r="D134" s="124" t="s">
        <v>120</v>
      </c>
      <c r="E134" s="125" t="s">
        <v>178</v>
      </c>
      <c r="F134" s="126" t="s">
        <v>179</v>
      </c>
      <c r="G134" s="127" t="s">
        <v>139</v>
      </c>
      <c r="H134" s="128">
        <v>0.15</v>
      </c>
      <c r="I134" s="129"/>
      <c r="J134" s="130">
        <f>ROUND(I134*H134,2)</f>
        <v>0</v>
      </c>
      <c r="K134" s="131"/>
      <c r="L134" s="32"/>
      <c r="M134" s="132" t="s">
        <v>19</v>
      </c>
      <c r="N134" s="133" t="s">
        <v>40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124</v>
      </c>
      <c r="AT134" s="136" t="s">
        <v>120</v>
      </c>
      <c r="AU134" s="136" t="s">
        <v>79</v>
      </c>
      <c r="AY134" s="17" t="s">
        <v>118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7" t="s">
        <v>77</v>
      </c>
      <c r="BK134" s="137">
        <f>ROUND(I134*H134,2)</f>
        <v>0</v>
      </c>
      <c r="BL134" s="17" t="s">
        <v>124</v>
      </c>
      <c r="BM134" s="136" t="s">
        <v>180</v>
      </c>
    </row>
    <row r="135" spans="2:65" s="1" customFormat="1" ht="10.199999999999999">
      <c r="B135" s="32"/>
      <c r="D135" s="138" t="s">
        <v>126</v>
      </c>
      <c r="F135" s="139" t="s">
        <v>181</v>
      </c>
      <c r="I135" s="140"/>
      <c r="L135" s="32"/>
      <c r="M135" s="141"/>
      <c r="T135" s="53"/>
      <c r="AT135" s="17" t="s">
        <v>126</v>
      </c>
      <c r="AU135" s="17" t="s">
        <v>79</v>
      </c>
    </row>
    <row r="136" spans="2:65" s="12" customFormat="1" ht="10.199999999999999">
      <c r="B136" s="142"/>
      <c r="D136" s="143" t="s">
        <v>128</v>
      </c>
      <c r="E136" s="144" t="s">
        <v>19</v>
      </c>
      <c r="F136" s="145" t="s">
        <v>182</v>
      </c>
      <c r="H136" s="146">
        <v>0.15</v>
      </c>
      <c r="I136" s="147"/>
      <c r="L136" s="142"/>
      <c r="M136" s="148"/>
      <c r="T136" s="149"/>
      <c r="AT136" s="144" t="s">
        <v>128</v>
      </c>
      <c r="AU136" s="144" t="s">
        <v>79</v>
      </c>
      <c r="AV136" s="12" t="s">
        <v>79</v>
      </c>
      <c r="AW136" s="12" t="s">
        <v>31</v>
      </c>
      <c r="AX136" s="12" t="s">
        <v>69</v>
      </c>
      <c r="AY136" s="144" t="s">
        <v>118</v>
      </c>
    </row>
    <row r="137" spans="2:65" s="13" customFormat="1" ht="10.199999999999999">
      <c r="B137" s="150"/>
      <c r="D137" s="143" t="s">
        <v>128</v>
      </c>
      <c r="E137" s="151" t="s">
        <v>19</v>
      </c>
      <c r="F137" s="152" t="s">
        <v>130</v>
      </c>
      <c r="H137" s="153">
        <v>0.15</v>
      </c>
      <c r="I137" s="154"/>
      <c r="L137" s="150"/>
      <c r="M137" s="155"/>
      <c r="T137" s="156"/>
      <c r="AT137" s="151" t="s">
        <v>128</v>
      </c>
      <c r="AU137" s="151" t="s">
        <v>79</v>
      </c>
      <c r="AV137" s="13" t="s">
        <v>124</v>
      </c>
      <c r="AW137" s="13" t="s">
        <v>31</v>
      </c>
      <c r="AX137" s="13" t="s">
        <v>77</v>
      </c>
      <c r="AY137" s="151" t="s">
        <v>118</v>
      </c>
    </row>
    <row r="138" spans="2:65" s="11" customFormat="1" ht="22.8" customHeight="1">
      <c r="B138" s="112"/>
      <c r="D138" s="113" t="s">
        <v>68</v>
      </c>
      <c r="E138" s="122" t="s">
        <v>79</v>
      </c>
      <c r="F138" s="122" t="s">
        <v>183</v>
      </c>
      <c r="I138" s="115"/>
      <c r="J138" s="123">
        <f>BK138</f>
        <v>0</v>
      </c>
      <c r="L138" s="112"/>
      <c r="M138" s="117"/>
      <c r="P138" s="118">
        <f>SUM(P139:P157)</f>
        <v>0</v>
      </c>
      <c r="R138" s="118">
        <f>SUM(R139:R157)</f>
        <v>37.072527999999998</v>
      </c>
      <c r="T138" s="119">
        <f>SUM(T139:T157)</f>
        <v>0</v>
      </c>
      <c r="AR138" s="113" t="s">
        <v>77</v>
      </c>
      <c r="AT138" s="120" t="s">
        <v>68</v>
      </c>
      <c r="AU138" s="120" t="s">
        <v>77</v>
      </c>
      <c r="AY138" s="113" t="s">
        <v>118</v>
      </c>
      <c r="BK138" s="121">
        <f>SUM(BK139:BK157)</f>
        <v>0</v>
      </c>
    </row>
    <row r="139" spans="2:65" s="1" customFormat="1" ht="24.15" customHeight="1">
      <c r="B139" s="32"/>
      <c r="C139" s="124" t="s">
        <v>184</v>
      </c>
      <c r="D139" s="124" t="s">
        <v>120</v>
      </c>
      <c r="E139" s="125" t="s">
        <v>185</v>
      </c>
      <c r="F139" s="126" t="s">
        <v>186</v>
      </c>
      <c r="G139" s="127" t="s">
        <v>139</v>
      </c>
      <c r="H139" s="128">
        <v>39.36</v>
      </c>
      <c r="I139" s="129"/>
      <c r="J139" s="130">
        <f>ROUND(I139*H139,2)</f>
        <v>0</v>
      </c>
      <c r="K139" s="131"/>
      <c r="L139" s="32"/>
      <c r="M139" s="132" t="s">
        <v>19</v>
      </c>
      <c r="N139" s="133" t="s">
        <v>40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124</v>
      </c>
      <c r="AT139" s="136" t="s">
        <v>120</v>
      </c>
      <c r="AU139" s="136" t="s">
        <v>79</v>
      </c>
      <c r="AY139" s="17" t="s">
        <v>118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7" t="s">
        <v>77</v>
      </c>
      <c r="BK139" s="137">
        <f>ROUND(I139*H139,2)</f>
        <v>0</v>
      </c>
      <c r="BL139" s="17" t="s">
        <v>124</v>
      </c>
      <c r="BM139" s="136" t="s">
        <v>187</v>
      </c>
    </row>
    <row r="140" spans="2:65" s="1" customFormat="1" ht="10.199999999999999">
      <c r="B140" s="32"/>
      <c r="D140" s="138" t="s">
        <v>126</v>
      </c>
      <c r="F140" s="139" t="s">
        <v>188</v>
      </c>
      <c r="I140" s="140"/>
      <c r="L140" s="32"/>
      <c r="M140" s="141"/>
      <c r="T140" s="53"/>
      <c r="AT140" s="17" t="s">
        <v>126</v>
      </c>
      <c r="AU140" s="17" t="s">
        <v>79</v>
      </c>
    </row>
    <row r="141" spans="2:65" s="12" customFormat="1" ht="10.199999999999999">
      <c r="B141" s="142"/>
      <c r="D141" s="143" t="s">
        <v>128</v>
      </c>
      <c r="E141" s="144" t="s">
        <v>19</v>
      </c>
      <c r="F141" s="145" t="s">
        <v>189</v>
      </c>
      <c r="H141" s="146">
        <v>39.36</v>
      </c>
      <c r="I141" s="147"/>
      <c r="L141" s="142"/>
      <c r="M141" s="148"/>
      <c r="T141" s="149"/>
      <c r="AT141" s="144" t="s">
        <v>128</v>
      </c>
      <c r="AU141" s="144" t="s">
        <v>79</v>
      </c>
      <c r="AV141" s="12" t="s">
        <v>79</v>
      </c>
      <c r="AW141" s="12" t="s">
        <v>31</v>
      </c>
      <c r="AX141" s="12" t="s">
        <v>77</v>
      </c>
      <c r="AY141" s="144" t="s">
        <v>118</v>
      </c>
    </row>
    <row r="142" spans="2:65" s="1" customFormat="1" ht="16.5" customHeight="1">
      <c r="B142" s="32"/>
      <c r="C142" s="124" t="s">
        <v>190</v>
      </c>
      <c r="D142" s="124" t="s">
        <v>120</v>
      </c>
      <c r="E142" s="125" t="s">
        <v>191</v>
      </c>
      <c r="F142" s="126" t="s">
        <v>192</v>
      </c>
      <c r="G142" s="127" t="s">
        <v>139</v>
      </c>
      <c r="H142" s="128">
        <v>15.9</v>
      </c>
      <c r="I142" s="129"/>
      <c r="J142" s="130">
        <f>ROUND(I142*H142,2)</f>
        <v>0</v>
      </c>
      <c r="K142" s="131"/>
      <c r="L142" s="32"/>
      <c r="M142" s="132" t="s">
        <v>19</v>
      </c>
      <c r="N142" s="133" t="s">
        <v>40</v>
      </c>
      <c r="P142" s="134">
        <f>O142*H142</f>
        <v>0</v>
      </c>
      <c r="Q142" s="134">
        <v>2.3010199999999998</v>
      </c>
      <c r="R142" s="134">
        <f>Q142*H142</f>
        <v>36.586217999999995</v>
      </c>
      <c r="S142" s="134">
        <v>0</v>
      </c>
      <c r="T142" s="135">
        <f>S142*H142</f>
        <v>0</v>
      </c>
      <c r="AR142" s="136" t="s">
        <v>124</v>
      </c>
      <c r="AT142" s="136" t="s">
        <v>120</v>
      </c>
      <c r="AU142" s="136" t="s">
        <v>79</v>
      </c>
      <c r="AY142" s="17" t="s">
        <v>118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7" t="s">
        <v>77</v>
      </c>
      <c r="BK142" s="137">
        <f>ROUND(I142*H142,2)</f>
        <v>0</v>
      </c>
      <c r="BL142" s="17" t="s">
        <v>124</v>
      </c>
      <c r="BM142" s="136" t="s">
        <v>193</v>
      </c>
    </row>
    <row r="143" spans="2:65" s="1" customFormat="1" ht="10.199999999999999">
      <c r="B143" s="32"/>
      <c r="D143" s="138" t="s">
        <v>126</v>
      </c>
      <c r="F143" s="139" t="s">
        <v>194</v>
      </c>
      <c r="I143" s="140"/>
      <c r="L143" s="32"/>
      <c r="M143" s="141"/>
      <c r="T143" s="53"/>
      <c r="AT143" s="17" t="s">
        <v>126</v>
      </c>
      <c r="AU143" s="17" t="s">
        <v>79</v>
      </c>
    </row>
    <row r="144" spans="2:65" s="12" customFormat="1" ht="10.199999999999999">
      <c r="B144" s="142"/>
      <c r="D144" s="143" t="s">
        <v>128</v>
      </c>
      <c r="E144" s="144" t="s">
        <v>19</v>
      </c>
      <c r="F144" s="145" t="s">
        <v>195</v>
      </c>
      <c r="H144" s="146">
        <v>15.9</v>
      </c>
      <c r="I144" s="147"/>
      <c r="L144" s="142"/>
      <c r="M144" s="148"/>
      <c r="T144" s="149"/>
      <c r="AT144" s="144" t="s">
        <v>128</v>
      </c>
      <c r="AU144" s="144" t="s">
        <v>79</v>
      </c>
      <c r="AV144" s="12" t="s">
        <v>79</v>
      </c>
      <c r="AW144" s="12" t="s">
        <v>31</v>
      </c>
      <c r="AX144" s="12" t="s">
        <v>77</v>
      </c>
      <c r="AY144" s="144" t="s">
        <v>118</v>
      </c>
    </row>
    <row r="145" spans="2:65" s="1" customFormat="1" ht="16.5" customHeight="1">
      <c r="B145" s="32"/>
      <c r="C145" s="124" t="s">
        <v>8</v>
      </c>
      <c r="D145" s="124" t="s">
        <v>120</v>
      </c>
      <c r="E145" s="125" t="s">
        <v>196</v>
      </c>
      <c r="F145" s="126" t="s">
        <v>197</v>
      </c>
      <c r="G145" s="127" t="s">
        <v>198</v>
      </c>
      <c r="H145" s="128">
        <v>6</v>
      </c>
      <c r="I145" s="129"/>
      <c r="J145" s="130">
        <f>ROUND(I145*H145,2)</f>
        <v>0</v>
      </c>
      <c r="K145" s="131"/>
      <c r="L145" s="32"/>
      <c r="M145" s="132" t="s">
        <v>19</v>
      </c>
      <c r="N145" s="133" t="s">
        <v>40</v>
      </c>
      <c r="P145" s="134">
        <f>O145*H145</f>
        <v>0</v>
      </c>
      <c r="Q145" s="134">
        <v>0</v>
      </c>
      <c r="R145" s="134">
        <f>Q145*H145</f>
        <v>0</v>
      </c>
      <c r="S145" s="134">
        <v>0</v>
      </c>
      <c r="T145" s="135">
        <f>S145*H145</f>
        <v>0</v>
      </c>
      <c r="AR145" s="136" t="s">
        <v>124</v>
      </c>
      <c r="AT145" s="136" t="s">
        <v>120</v>
      </c>
      <c r="AU145" s="136" t="s">
        <v>79</v>
      </c>
      <c r="AY145" s="17" t="s">
        <v>118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7" t="s">
        <v>77</v>
      </c>
      <c r="BK145" s="137">
        <f>ROUND(I145*H145,2)</f>
        <v>0</v>
      </c>
      <c r="BL145" s="17" t="s">
        <v>124</v>
      </c>
      <c r="BM145" s="136" t="s">
        <v>199</v>
      </c>
    </row>
    <row r="146" spans="2:65" s="12" customFormat="1" ht="10.199999999999999">
      <c r="B146" s="142"/>
      <c r="D146" s="143" t="s">
        <v>128</v>
      </c>
      <c r="E146" s="144" t="s">
        <v>19</v>
      </c>
      <c r="F146" s="145" t="s">
        <v>200</v>
      </c>
      <c r="H146" s="146">
        <v>6</v>
      </c>
      <c r="I146" s="147"/>
      <c r="L146" s="142"/>
      <c r="M146" s="148"/>
      <c r="T146" s="149"/>
      <c r="AT146" s="144" t="s">
        <v>128</v>
      </c>
      <c r="AU146" s="144" t="s">
        <v>79</v>
      </c>
      <c r="AV146" s="12" t="s">
        <v>79</v>
      </c>
      <c r="AW146" s="12" t="s">
        <v>31</v>
      </c>
      <c r="AX146" s="12" t="s">
        <v>69</v>
      </c>
      <c r="AY146" s="144" t="s">
        <v>118</v>
      </c>
    </row>
    <row r="147" spans="2:65" s="13" customFormat="1" ht="10.199999999999999">
      <c r="B147" s="150"/>
      <c r="D147" s="143" t="s">
        <v>128</v>
      </c>
      <c r="E147" s="151" t="s">
        <v>19</v>
      </c>
      <c r="F147" s="152" t="s">
        <v>130</v>
      </c>
      <c r="H147" s="153">
        <v>6</v>
      </c>
      <c r="I147" s="154"/>
      <c r="L147" s="150"/>
      <c r="M147" s="155"/>
      <c r="T147" s="156"/>
      <c r="AT147" s="151" t="s">
        <v>128</v>
      </c>
      <c r="AU147" s="151" t="s">
        <v>79</v>
      </c>
      <c r="AV147" s="13" t="s">
        <v>124</v>
      </c>
      <c r="AW147" s="13" t="s">
        <v>31</v>
      </c>
      <c r="AX147" s="13" t="s">
        <v>77</v>
      </c>
      <c r="AY147" s="151" t="s">
        <v>118</v>
      </c>
    </row>
    <row r="148" spans="2:65" s="1" customFormat="1" ht="16.5" customHeight="1">
      <c r="B148" s="32"/>
      <c r="C148" s="124" t="s">
        <v>201</v>
      </c>
      <c r="D148" s="124" t="s">
        <v>120</v>
      </c>
      <c r="E148" s="125" t="s">
        <v>202</v>
      </c>
      <c r="F148" s="126" t="s">
        <v>203</v>
      </c>
      <c r="G148" s="127" t="s">
        <v>204</v>
      </c>
      <c r="H148" s="128">
        <v>165</v>
      </c>
      <c r="I148" s="129"/>
      <c r="J148" s="130">
        <f>ROUND(I148*H148,2)</f>
        <v>0</v>
      </c>
      <c r="K148" s="131"/>
      <c r="L148" s="32"/>
      <c r="M148" s="132" t="s">
        <v>19</v>
      </c>
      <c r="N148" s="133" t="s">
        <v>40</v>
      </c>
      <c r="P148" s="134">
        <f>O148*H148</f>
        <v>0</v>
      </c>
      <c r="Q148" s="134">
        <v>3.3E-4</v>
      </c>
      <c r="R148" s="134">
        <f>Q148*H148</f>
        <v>5.4449999999999998E-2</v>
      </c>
      <c r="S148" s="134">
        <v>0</v>
      </c>
      <c r="T148" s="135">
        <f>S148*H148</f>
        <v>0</v>
      </c>
      <c r="AR148" s="136" t="s">
        <v>124</v>
      </c>
      <c r="AT148" s="136" t="s">
        <v>120</v>
      </c>
      <c r="AU148" s="136" t="s">
        <v>79</v>
      </c>
      <c r="AY148" s="17" t="s">
        <v>118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7" t="s">
        <v>77</v>
      </c>
      <c r="BK148" s="137">
        <f>ROUND(I148*H148,2)</f>
        <v>0</v>
      </c>
      <c r="BL148" s="17" t="s">
        <v>124</v>
      </c>
      <c r="BM148" s="136" t="s">
        <v>205</v>
      </c>
    </row>
    <row r="149" spans="2:65" s="1" customFormat="1" ht="10.199999999999999">
      <c r="B149" s="32"/>
      <c r="D149" s="138" t="s">
        <v>126</v>
      </c>
      <c r="F149" s="139" t="s">
        <v>206</v>
      </c>
      <c r="I149" s="140"/>
      <c r="L149" s="32"/>
      <c r="M149" s="141"/>
      <c r="T149" s="53"/>
      <c r="AT149" s="17" t="s">
        <v>126</v>
      </c>
      <c r="AU149" s="17" t="s">
        <v>79</v>
      </c>
    </row>
    <row r="150" spans="2:65" s="14" customFormat="1" ht="10.199999999999999">
      <c r="B150" s="157"/>
      <c r="D150" s="143" t="s">
        <v>128</v>
      </c>
      <c r="E150" s="158" t="s">
        <v>19</v>
      </c>
      <c r="F150" s="159" t="s">
        <v>207</v>
      </c>
      <c r="H150" s="158" t="s">
        <v>19</v>
      </c>
      <c r="I150" s="160"/>
      <c r="L150" s="157"/>
      <c r="M150" s="161"/>
      <c r="T150" s="162"/>
      <c r="AT150" s="158" t="s">
        <v>128</v>
      </c>
      <c r="AU150" s="158" t="s">
        <v>79</v>
      </c>
      <c r="AV150" s="14" t="s">
        <v>77</v>
      </c>
      <c r="AW150" s="14" t="s">
        <v>31</v>
      </c>
      <c r="AX150" s="14" t="s">
        <v>69</v>
      </c>
      <c r="AY150" s="158" t="s">
        <v>118</v>
      </c>
    </row>
    <row r="151" spans="2:65" s="12" customFormat="1" ht="10.199999999999999">
      <c r="B151" s="142"/>
      <c r="D151" s="143" t="s">
        <v>128</v>
      </c>
      <c r="E151" s="144" t="s">
        <v>19</v>
      </c>
      <c r="F151" s="145" t="s">
        <v>208</v>
      </c>
      <c r="H151" s="146">
        <v>165</v>
      </c>
      <c r="I151" s="147"/>
      <c r="L151" s="142"/>
      <c r="M151" s="148"/>
      <c r="T151" s="149"/>
      <c r="AT151" s="144" t="s">
        <v>128</v>
      </c>
      <c r="AU151" s="144" t="s">
        <v>79</v>
      </c>
      <c r="AV151" s="12" t="s">
        <v>79</v>
      </c>
      <c r="AW151" s="12" t="s">
        <v>31</v>
      </c>
      <c r="AX151" s="12" t="s">
        <v>77</v>
      </c>
      <c r="AY151" s="144" t="s">
        <v>118</v>
      </c>
    </row>
    <row r="152" spans="2:65" s="1" customFormat="1" ht="24.15" customHeight="1">
      <c r="B152" s="32"/>
      <c r="C152" s="124" t="s">
        <v>209</v>
      </c>
      <c r="D152" s="124" t="s">
        <v>120</v>
      </c>
      <c r="E152" s="125" t="s">
        <v>210</v>
      </c>
      <c r="F152" s="126" t="s">
        <v>211</v>
      </c>
      <c r="G152" s="127" t="s">
        <v>123</v>
      </c>
      <c r="H152" s="128">
        <v>349.8</v>
      </c>
      <c r="I152" s="129"/>
      <c r="J152" s="130">
        <f>ROUND(I152*H152,2)</f>
        <v>0</v>
      </c>
      <c r="K152" s="131"/>
      <c r="L152" s="32"/>
      <c r="M152" s="132" t="s">
        <v>19</v>
      </c>
      <c r="N152" s="133" t="s">
        <v>40</v>
      </c>
      <c r="P152" s="134">
        <f>O152*H152</f>
        <v>0</v>
      </c>
      <c r="Q152" s="134">
        <v>1E-4</v>
      </c>
      <c r="R152" s="134">
        <f>Q152*H152</f>
        <v>3.4980000000000004E-2</v>
      </c>
      <c r="S152" s="134">
        <v>0</v>
      </c>
      <c r="T152" s="135">
        <f>S152*H152</f>
        <v>0</v>
      </c>
      <c r="AR152" s="136" t="s">
        <v>124</v>
      </c>
      <c r="AT152" s="136" t="s">
        <v>120</v>
      </c>
      <c r="AU152" s="136" t="s">
        <v>79</v>
      </c>
      <c r="AY152" s="17" t="s">
        <v>118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7" t="s">
        <v>77</v>
      </c>
      <c r="BK152" s="137">
        <f>ROUND(I152*H152,2)</f>
        <v>0</v>
      </c>
      <c r="BL152" s="17" t="s">
        <v>124</v>
      </c>
      <c r="BM152" s="136" t="s">
        <v>212</v>
      </c>
    </row>
    <row r="153" spans="2:65" s="1" customFormat="1" ht="10.199999999999999">
      <c r="B153" s="32"/>
      <c r="D153" s="138" t="s">
        <v>126</v>
      </c>
      <c r="F153" s="139" t="s">
        <v>213</v>
      </c>
      <c r="I153" s="140"/>
      <c r="L153" s="32"/>
      <c r="M153" s="141"/>
      <c r="T153" s="53"/>
      <c r="AT153" s="17" t="s">
        <v>126</v>
      </c>
      <c r="AU153" s="17" t="s">
        <v>79</v>
      </c>
    </row>
    <row r="154" spans="2:65" s="12" customFormat="1" ht="10.199999999999999">
      <c r="B154" s="142"/>
      <c r="D154" s="143" t="s">
        <v>128</v>
      </c>
      <c r="E154" s="144" t="s">
        <v>19</v>
      </c>
      <c r="F154" s="145" t="s">
        <v>214</v>
      </c>
      <c r="H154" s="146">
        <v>349.8</v>
      </c>
      <c r="I154" s="147"/>
      <c r="L154" s="142"/>
      <c r="M154" s="148"/>
      <c r="T154" s="149"/>
      <c r="AT154" s="144" t="s">
        <v>128</v>
      </c>
      <c r="AU154" s="144" t="s">
        <v>79</v>
      </c>
      <c r="AV154" s="12" t="s">
        <v>79</v>
      </c>
      <c r="AW154" s="12" t="s">
        <v>31</v>
      </c>
      <c r="AX154" s="12" t="s">
        <v>77</v>
      </c>
      <c r="AY154" s="144" t="s">
        <v>118</v>
      </c>
    </row>
    <row r="155" spans="2:65" s="1" customFormat="1" ht="16.5" customHeight="1">
      <c r="B155" s="32"/>
      <c r="C155" s="163" t="s">
        <v>215</v>
      </c>
      <c r="D155" s="163" t="s">
        <v>216</v>
      </c>
      <c r="E155" s="164" t="s">
        <v>217</v>
      </c>
      <c r="F155" s="165" t="s">
        <v>218</v>
      </c>
      <c r="G155" s="166" t="s">
        <v>123</v>
      </c>
      <c r="H155" s="167">
        <v>396.88</v>
      </c>
      <c r="I155" s="168"/>
      <c r="J155" s="169">
        <f>ROUND(I155*H155,2)</f>
        <v>0</v>
      </c>
      <c r="K155" s="170"/>
      <c r="L155" s="171"/>
      <c r="M155" s="172" t="s">
        <v>19</v>
      </c>
      <c r="N155" s="173" t="s">
        <v>40</v>
      </c>
      <c r="P155" s="134">
        <f>O155*H155</f>
        <v>0</v>
      </c>
      <c r="Q155" s="134">
        <v>1E-3</v>
      </c>
      <c r="R155" s="134">
        <f>Q155*H155</f>
        <v>0.39688000000000001</v>
      </c>
      <c r="S155" s="134">
        <v>0</v>
      </c>
      <c r="T155" s="135">
        <f>S155*H155</f>
        <v>0</v>
      </c>
      <c r="AR155" s="136" t="s">
        <v>171</v>
      </c>
      <c r="AT155" s="136" t="s">
        <v>216</v>
      </c>
      <c r="AU155" s="136" t="s">
        <v>79</v>
      </c>
      <c r="AY155" s="17" t="s">
        <v>118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7" t="s">
        <v>77</v>
      </c>
      <c r="BK155" s="137">
        <f>ROUND(I155*H155,2)</f>
        <v>0</v>
      </c>
      <c r="BL155" s="17" t="s">
        <v>124</v>
      </c>
      <c r="BM155" s="136" t="s">
        <v>219</v>
      </c>
    </row>
    <row r="156" spans="2:65" s="12" customFormat="1" ht="10.199999999999999">
      <c r="B156" s="142"/>
      <c r="D156" s="143" t="s">
        <v>128</v>
      </c>
      <c r="E156" s="144" t="s">
        <v>19</v>
      </c>
      <c r="F156" s="145" t="s">
        <v>220</v>
      </c>
      <c r="H156" s="146">
        <v>396.88</v>
      </c>
      <c r="I156" s="147"/>
      <c r="L156" s="142"/>
      <c r="M156" s="148"/>
      <c r="T156" s="149"/>
      <c r="AT156" s="144" t="s">
        <v>128</v>
      </c>
      <c r="AU156" s="144" t="s">
        <v>79</v>
      </c>
      <c r="AV156" s="12" t="s">
        <v>79</v>
      </c>
      <c r="AW156" s="12" t="s">
        <v>31</v>
      </c>
      <c r="AX156" s="12" t="s">
        <v>69</v>
      </c>
      <c r="AY156" s="144" t="s">
        <v>118</v>
      </c>
    </row>
    <row r="157" spans="2:65" s="13" customFormat="1" ht="10.199999999999999">
      <c r="B157" s="150"/>
      <c r="D157" s="143" t="s">
        <v>128</v>
      </c>
      <c r="E157" s="151" t="s">
        <v>19</v>
      </c>
      <c r="F157" s="152" t="s">
        <v>130</v>
      </c>
      <c r="H157" s="153">
        <v>396.88</v>
      </c>
      <c r="I157" s="154"/>
      <c r="L157" s="150"/>
      <c r="M157" s="155"/>
      <c r="T157" s="156"/>
      <c r="AT157" s="151" t="s">
        <v>128</v>
      </c>
      <c r="AU157" s="151" t="s">
        <v>79</v>
      </c>
      <c r="AV157" s="13" t="s">
        <v>124</v>
      </c>
      <c r="AW157" s="13" t="s">
        <v>31</v>
      </c>
      <c r="AX157" s="13" t="s">
        <v>77</v>
      </c>
      <c r="AY157" s="151" t="s">
        <v>118</v>
      </c>
    </row>
    <row r="158" spans="2:65" s="11" customFormat="1" ht="22.8" customHeight="1">
      <c r="B158" s="112"/>
      <c r="D158" s="113" t="s">
        <v>68</v>
      </c>
      <c r="E158" s="122" t="s">
        <v>136</v>
      </c>
      <c r="F158" s="122" t="s">
        <v>221</v>
      </c>
      <c r="I158" s="115"/>
      <c r="J158" s="123">
        <f>BK158</f>
        <v>0</v>
      </c>
      <c r="L158" s="112"/>
      <c r="M158" s="117"/>
      <c r="P158" s="118">
        <f>SUM(P159:P202)</f>
        <v>0</v>
      </c>
      <c r="R158" s="118">
        <f>SUM(R159:R202)</f>
        <v>19.285153999999999</v>
      </c>
      <c r="T158" s="119">
        <f>SUM(T159:T202)</f>
        <v>0</v>
      </c>
      <c r="AR158" s="113" t="s">
        <v>77</v>
      </c>
      <c r="AT158" s="120" t="s">
        <v>68</v>
      </c>
      <c r="AU158" s="120" t="s">
        <v>77</v>
      </c>
      <c r="AY158" s="113" t="s">
        <v>118</v>
      </c>
      <c r="BK158" s="121">
        <f>SUM(BK159:BK202)</f>
        <v>0</v>
      </c>
    </row>
    <row r="159" spans="2:65" s="1" customFormat="1" ht="24.15" customHeight="1">
      <c r="B159" s="32"/>
      <c r="C159" s="124" t="s">
        <v>222</v>
      </c>
      <c r="D159" s="124" t="s">
        <v>120</v>
      </c>
      <c r="E159" s="125" t="s">
        <v>223</v>
      </c>
      <c r="F159" s="126" t="s">
        <v>224</v>
      </c>
      <c r="G159" s="127" t="s">
        <v>123</v>
      </c>
      <c r="H159" s="128">
        <v>1.25</v>
      </c>
      <c r="I159" s="129"/>
      <c r="J159" s="130">
        <f>ROUND(I159*H159,2)</f>
        <v>0</v>
      </c>
      <c r="K159" s="131"/>
      <c r="L159" s="32"/>
      <c r="M159" s="132" t="s">
        <v>19</v>
      </c>
      <c r="N159" s="133" t="s">
        <v>40</v>
      </c>
      <c r="P159" s="134">
        <f>O159*H159</f>
        <v>0</v>
      </c>
      <c r="Q159" s="134">
        <v>0.1774</v>
      </c>
      <c r="R159" s="134">
        <f>Q159*H159</f>
        <v>0.22175</v>
      </c>
      <c r="S159" s="134">
        <v>0</v>
      </c>
      <c r="T159" s="135">
        <f>S159*H159</f>
        <v>0</v>
      </c>
      <c r="AR159" s="136" t="s">
        <v>124</v>
      </c>
      <c r="AT159" s="136" t="s">
        <v>120</v>
      </c>
      <c r="AU159" s="136" t="s">
        <v>79</v>
      </c>
      <c r="AY159" s="17" t="s">
        <v>118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77</v>
      </c>
      <c r="BK159" s="137">
        <f>ROUND(I159*H159,2)</f>
        <v>0</v>
      </c>
      <c r="BL159" s="17" t="s">
        <v>124</v>
      </c>
      <c r="BM159" s="136" t="s">
        <v>225</v>
      </c>
    </row>
    <row r="160" spans="2:65" s="1" customFormat="1" ht="10.199999999999999">
      <c r="B160" s="32"/>
      <c r="D160" s="138" t="s">
        <v>126</v>
      </c>
      <c r="F160" s="139" t="s">
        <v>226</v>
      </c>
      <c r="I160" s="140"/>
      <c r="L160" s="32"/>
      <c r="M160" s="141"/>
      <c r="T160" s="53"/>
      <c r="AT160" s="17" t="s">
        <v>126</v>
      </c>
      <c r="AU160" s="17" t="s">
        <v>79</v>
      </c>
    </row>
    <row r="161" spans="2:65" s="14" customFormat="1" ht="10.199999999999999">
      <c r="B161" s="157"/>
      <c r="D161" s="143" t="s">
        <v>128</v>
      </c>
      <c r="E161" s="158" t="s">
        <v>19</v>
      </c>
      <c r="F161" s="159" t="s">
        <v>227</v>
      </c>
      <c r="H161" s="158" t="s">
        <v>19</v>
      </c>
      <c r="I161" s="160"/>
      <c r="L161" s="157"/>
      <c r="M161" s="161"/>
      <c r="T161" s="162"/>
      <c r="AT161" s="158" t="s">
        <v>128</v>
      </c>
      <c r="AU161" s="158" t="s">
        <v>79</v>
      </c>
      <c r="AV161" s="14" t="s">
        <v>77</v>
      </c>
      <c r="AW161" s="14" t="s">
        <v>31</v>
      </c>
      <c r="AX161" s="14" t="s">
        <v>69</v>
      </c>
      <c r="AY161" s="158" t="s">
        <v>118</v>
      </c>
    </row>
    <row r="162" spans="2:65" s="12" customFormat="1" ht="10.199999999999999">
      <c r="B162" s="142"/>
      <c r="D162" s="143" t="s">
        <v>128</v>
      </c>
      <c r="E162" s="144" t="s">
        <v>19</v>
      </c>
      <c r="F162" s="145" t="s">
        <v>228</v>
      </c>
      <c r="H162" s="146">
        <v>1.25</v>
      </c>
      <c r="I162" s="147"/>
      <c r="L162" s="142"/>
      <c r="M162" s="148"/>
      <c r="T162" s="149"/>
      <c r="AT162" s="144" t="s">
        <v>128</v>
      </c>
      <c r="AU162" s="144" t="s">
        <v>79</v>
      </c>
      <c r="AV162" s="12" t="s">
        <v>79</v>
      </c>
      <c r="AW162" s="12" t="s">
        <v>31</v>
      </c>
      <c r="AX162" s="12" t="s">
        <v>69</v>
      </c>
      <c r="AY162" s="144" t="s">
        <v>118</v>
      </c>
    </row>
    <row r="163" spans="2:65" s="13" customFormat="1" ht="10.199999999999999">
      <c r="B163" s="150"/>
      <c r="D163" s="143" t="s">
        <v>128</v>
      </c>
      <c r="E163" s="151" t="s">
        <v>19</v>
      </c>
      <c r="F163" s="152" t="s">
        <v>130</v>
      </c>
      <c r="H163" s="153">
        <v>1.25</v>
      </c>
      <c r="I163" s="154"/>
      <c r="L163" s="150"/>
      <c r="M163" s="155"/>
      <c r="T163" s="156"/>
      <c r="AT163" s="151" t="s">
        <v>128</v>
      </c>
      <c r="AU163" s="151" t="s">
        <v>79</v>
      </c>
      <c r="AV163" s="13" t="s">
        <v>124</v>
      </c>
      <c r="AW163" s="13" t="s">
        <v>31</v>
      </c>
      <c r="AX163" s="13" t="s">
        <v>77</v>
      </c>
      <c r="AY163" s="151" t="s">
        <v>118</v>
      </c>
    </row>
    <row r="164" spans="2:65" s="1" customFormat="1" ht="24.15" customHeight="1">
      <c r="B164" s="32"/>
      <c r="C164" s="124" t="s">
        <v>229</v>
      </c>
      <c r="D164" s="124" t="s">
        <v>120</v>
      </c>
      <c r="E164" s="125" t="s">
        <v>230</v>
      </c>
      <c r="F164" s="126" t="s">
        <v>224</v>
      </c>
      <c r="G164" s="127" t="s">
        <v>123</v>
      </c>
      <c r="H164" s="128">
        <v>107.46</v>
      </c>
      <c r="I164" s="129"/>
      <c r="J164" s="130">
        <f>ROUND(I164*H164,2)</f>
        <v>0</v>
      </c>
      <c r="K164" s="131"/>
      <c r="L164" s="32"/>
      <c r="M164" s="132" t="s">
        <v>19</v>
      </c>
      <c r="N164" s="133" t="s">
        <v>40</v>
      </c>
      <c r="P164" s="134">
        <f>O164*H164</f>
        <v>0</v>
      </c>
      <c r="Q164" s="134">
        <v>0.1774</v>
      </c>
      <c r="R164" s="134">
        <f>Q164*H164</f>
        <v>19.063403999999998</v>
      </c>
      <c r="S164" s="134">
        <v>0</v>
      </c>
      <c r="T164" s="135">
        <f>S164*H164</f>
        <v>0</v>
      </c>
      <c r="AR164" s="136" t="s">
        <v>124</v>
      </c>
      <c r="AT164" s="136" t="s">
        <v>120</v>
      </c>
      <c r="AU164" s="136" t="s">
        <v>79</v>
      </c>
      <c r="AY164" s="17" t="s">
        <v>118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7" t="s">
        <v>77</v>
      </c>
      <c r="BK164" s="137">
        <f>ROUND(I164*H164,2)</f>
        <v>0</v>
      </c>
      <c r="BL164" s="17" t="s">
        <v>124</v>
      </c>
      <c r="BM164" s="136" t="s">
        <v>231</v>
      </c>
    </row>
    <row r="165" spans="2:65" s="14" customFormat="1" ht="10.199999999999999">
      <c r="B165" s="157"/>
      <c r="D165" s="143" t="s">
        <v>128</v>
      </c>
      <c r="E165" s="158" t="s">
        <v>19</v>
      </c>
      <c r="F165" s="159" t="s">
        <v>232</v>
      </c>
      <c r="H165" s="158" t="s">
        <v>19</v>
      </c>
      <c r="I165" s="160"/>
      <c r="L165" s="157"/>
      <c r="M165" s="161"/>
      <c r="T165" s="162"/>
      <c r="AT165" s="158" t="s">
        <v>128</v>
      </c>
      <c r="AU165" s="158" t="s">
        <v>79</v>
      </c>
      <c r="AV165" s="14" t="s">
        <v>77</v>
      </c>
      <c r="AW165" s="14" t="s">
        <v>31</v>
      </c>
      <c r="AX165" s="14" t="s">
        <v>69</v>
      </c>
      <c r="AY165" s="158" t="s">
        <v>118</v>
      </c>
    </row>
    <row r="166" spans="2:65" s="12" customFormat="1" ht="10.199999999999999">
      <c r="B166" s="142"/>
      <c r="D166" s="143" t="s">
        <v>128</v>
      </c>
      <c r="E166" s="144" t="s">
        <v>19</v>
      </c>
      <c r="F166" s="145" t="s">
        <v>233</v>
      </c>
      <c r="H166" s="146">
        <v>107.46</v>
      </c>
      <c r="I166" s="147"/>
      <c r="L166" s="142"/>
      <c r="M166" s="148"/>
      <c r="T166" s="149"/>
      <c r="AT166" s="144" t="s">
        <v>128</v>
      </c>
      <c r="AU166" s="144" t="s">
        <v>79</v>
      </c>
      <c r="AV166" s="12" t="s">
        <v>79</v>
      </c>
      <c r="AW166" s="12" t="s">
        <v>31</v>
      </c>
      <c r="AX166" s="12" t="s">
        <v>77</v>
      </c>
      <c r="AY166" s="144" t="s">
        <v>118</v>
      </c>
    </row>
    <row r="167" spans="2:65" s="1" customFormat="1" ht="16.5" customHeight="1">
      <c r="B167" s="32"/>
      <c r="C167" s="124" t="s">
        <v>234</v>
      </c>
      <c r="D167" s="124" t="s">
        <v>120</v>
      </c>
      <c r="E167" s="125" t="s">
        <v>235</v>
      </c>
      <c r="F167" s="126" t="s">
        <v>236</v>
      </c>
      <c r="G167" s="127" t="s">
        <v>237</v>
      </c>
      <c r="H167" s="128">
        <v>1</v>
      </c>
      <c r="I167" s="129"/>
      <c r="J167" s="130">
        <f>ROUND(I167*H167,2)</f>
        <v>0</v>
      </c>
      <c r="K167" s="131"/>
      <c r="L167" s="32"/>
      <c r="M167" s="132" t="s">
        <v>19</v>
      </c>
      <c r="N167" s="133" t="s">
        <v>40</v>
      </c>
      <c r="P167" s="134">
        <f>O167*H167</f>
        <v>0</v>
      </c>
      <c r="Q167" s="134">
        <v>0</v>
      </c>
      <c r="R167" s="134">
        <f>Q167*H167</f>
        <v>0</v>
      </c>
      <c r="S167" s="134">
        <v>0</v>
      </c>
      <c r="T167" s="135">
        <f>S167*H167</f>
        <v>0</v>
      </c>
      <c r="AR167" s="136" t="s">
        <v>124</v>
      </c>
      <c r="AT167" s="136" t="s">
        <v>120</v>
      </c>
      <c r="AU167" s="136" t="s">
        <v>79</v>
      </c>
      <c r="AY167" s="17" t="s">
        <v>118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77</v>
      </c>
      <c r="BK167" s="137">
        <f>ROUND(I167*H167,2)</f>
        <v>0</v>
      </c>
      <c r="BL167" s="17" t="s">
        <v>124</v>
      </c>
      <c r="BM167" s="136" t="s">
        <v>238</v>
      </c>
    </row>
    <row r="168" spans="2:65" s="12" customFormat="1" ht="10.199999999999999">
      <c r="B168" s="142"/>
      <c r="D168" s="143" t="s">
        <v>128</v>
      </c>
      <c r="E168" s="144" t="s">
        <v>19</v>
      </c>
      <c r="F168" s="145" t="s">
        <v>239</v>
      </c>
      <c r="H168" s="146">
        <v>1</v>
      </c>
      <c r="I168" s="147"/>
      <c r="L168" s="142"/>
      <c r="M168" s="148"/>
      <c r="T168" s="149"/>
      <c r="AT168" s="144" t="s">
        <v>128</v>
      </c>
      <c r="AU168" s="144" t="s">
        <v>79</v>
      </c>
      <c r="AV168" s="12" t="s">
        <v>79</v>
      </c>
      <c r="AW168" s="12" t="s">
        <v>31</v>
      </c>
      <c r="AX168" s="12" t="s">
        <v>77</v>
      </c>
      <c r="AY168" s="144" t="s">
        <v>118</v>
      </c>
    </row>
    <row r="169" spans="2:65" s="1" customFormat="1" ht="24.15" customHeight="1">
      <c r="B169" s="32"/>
      <c r="C169" s="124" t="s">
        <v>240</v>
      </c>
      <c r="D169" s="124" t="s">
        <v>120</v>
      </c>
      <c r="E169" s="125" t="s">
        <v>241</v>
      </c>
      <c r="F169" s="126" t="s">
        <v>242</v>
      </c>
      <c r="G169" s="127" t="s">
        <v>123</v>
      </c>
      <c r="H169" s="128">
        <v>187.96</v>
      </c>
      <c r="I169" s="129"/>
      <c r="J169" s="130">
        <f>ROUND(I169*H169,2)</f>
        <v>0</v>
      </c>
      <c r="K169" s="131"/>
      <c r="L169" s="32"/>
      <c r="M169" s="132" t="s">
        <v>19</v>
      </c>
      <c r="N169" s="133" t="s">
        <v>40</v>
      </c>
      <c r="P169" s="134">
        <f>O169*H169</f>
        <v>0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R169" s="136" t="s">
        <v>124</v>
      </c>
      <c r="AT169" s="136" t="s">
        <v>120</v>
      </c>
      <c r="AU169" s="136" t="s">
        <v>79</v>
      </c>
      <c r="AY169" s="17" t="s">
        <v>118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7" t="s">
        <v>77</v>
      </c>
      <c r="BK169" s="137">
        <f>ROUND(I169*H169,2)</f>
        <v>0</v>
      </c>
      <c r="BL169" s="17" t="s">
        <v>124</v>
      </c>
      <c r="BM169" s="136" t="s">
        <v>243</v>
      </c>
    </row>
    <row r="170" spans="2:65" s="14" customFormat="1" ht="10.199999999999999">
      <c r="B170" s="157"/>
      <c r="D170" s="143" t="s">
        <v>128</v>
      </c>
      <c r="E170" s="158" t="s">
        <v>19</v>
      </c>
      <c r="F170" s="159" t="s">
        <v>244</v>
      </c>
      <c r="H170" s="158" t="s">
        <v>19</v>
      </c>
      <c r="I170" s="160"/>
      <c r="L170" s="157"/>
      <c r="M170" s="161"/>
      <c r="T170" s="162"/>
      <c r="AT170" s="158" t="s">
        <v>128</v>
      </c>
      <c r="AU170" s="158" t="s">
        <v>79</v>
      </c>
      <c r="AV170" s="14" t="s">
        <v>77</v>
      </c>
      <c r="AW170" s="14" t="s">
        <v>31</v>
      </c>
      <c r="AX170" s="14" t="s">
        <v>69</v>
      </c>
      <c r="AY170" s="158" t="s">
        <v>118</v>
      </c>
    </row>
    <row r="171" spans="2:65" s="12" customFormat="1" ht="10.199999999999999">
      <c r="B171" s="142"/>
      <c r="D171" s="143" t="s">
        <v>128</v>
      </c>
      <c r="E171" s="144" t="s">
        <v>19</v>
      </c>
      <c r="F171" s="145" t="s">
        <v>245</v>
      </c>
      <c r="H171" s="146">
        <v>94.32</v>
      </c>
      <c r="I171" s="147"/>
      <c r="L171" s="142"/>
      <c r="M171" s="148"/>
      <c r="T171" s="149"/>
      <c r="AT171" s="144" t="s">
        <v>128</v>
      </c>
      <c r="AU171" s="144" t="s">
        <v>79</v>
      </c>
      <c r="AV171" s="12" t="s">
        <v>79</v>
      </c>
      <c r="AW171" s="12" t="s">
        <v>31</v>
      </c>
      <c r="AX171" s="12" t="s">
        <v>69</v>
      </c>
      <c r="AY171" s="144" t="s">
        <v>118</v>
      </c>
    </row>
    <row r="172" spans="2:65" s="14" customFormat="1" ht="10.199999999999999">
      <c r="B172" s="157"/>
      <c r="D172" s="143" t="s">
        <v>128</v>
      </c>
      <c r="E172" s="158" t="s">
        <v>19</v>
      </c>
      <c r="F172" s="159" t="s">
        <v>246</v>
      </c>
      <c r="H172" s="158" t="s">
        <v>19</v>
      </c>
      <c r="I172" s="160"/>
      <c r="L172" s="157"/>
      <c r="M172" s="161"/>
      <c r="T172" s="162"/>
      <c r="AT172" s="158" t="s">
        <v>128</v>
      </c>
      <c r="AU172" s="158" t="s">
        <v>79</v>
      </c>
      <c r="AV172" s="14" t="s">
        <v>77</v>
      </c>
      <c r="AW172" s="14" t="s">
        <v>31</v>
      </c>
      <c r="AX172" s="14" t="s">
        <v>69</v>
      </c>
      <c r="AY172" s="158" t="s">
        <v>118</v>
      </c>
    </row>
    <row r="173" spans="2:65" s="12" customFormat="1" ht="10.199999999999999">
      <c r="B173" s="142"/>
      <c r="D173" s="143" t="s">
        <v>128</v>
      </c>
      <c r="E173" s="144" t="s">
        <v>19</v>
      </c>
      <c r="F173" s="145" t="s">
        <v>247</v>
      </c>
      <c r="H173" s="146">
        <v>93.64</v>
      </c>
      <c r="I173" s="147"/>
      <c r="L173" s="142"/>
      <c r="M173" s="148"/>
      <c r="T173" s="149"/>
      <c r="AT173" s="144" t="s">
        <v>128</v>
      </c>
      <c r="AU173" s="144" t="s">
        <v>79</v>
      </c>
      <c r="AV173" s="12" t="s">
        <v>79</v>
      </c>
      <c r="AW173" s="12" t="s">
        <v>31</v>
      </c>
      <c r="AX173" s="12" t="s">
        <v>69</v>
      </c>
      <c r="AY173" s="144" t="s">
        <v>118</v>
      </c>
    </row>
    <row r="174" spans="2:65" s="13" customFormat="1" ht="10.199999999999999">
      <c r="B174" s="150"/>
      <c r="D174" s="143" t="s">
        <v>128</v>
      </c>
      <c r="E174" s="151" t="s">
        <v>19</v>
      </c>
      <c r="F174" s="152" t="s">
        <v>130</v>
      </c>
      <c r="H174" s="153">
        <v>187.95999999999998</v>
      </c>
      <c r="I174" s="154"/>
      <c r="L174" s="150"/>
      <c r="M174" s="155"/>
      <c r="T174" s="156"/>
      <c r="AT174" s="151" t="s">
        <v>128</v>
      </c>
      <c r="AU174" s="151" t="s">
        <v>79</v>
      </c>
      <c r="AV174" s="13" t="s">
        <v>124</v>
      </c>
      <c r="AW174" s="13" t="s">
        <v>31</v>
      </c>
      <c r="AX174" s="13" t="s">
        <v>77</v>
      </c>
      <c r="AY174" s="151" t="s">
        <v>118</v>
      </c>
    </row>
    <row r="175" spans="2:65" s="1" customFormat="1" ht="24.15" customHeight="1">
      <c r="B175" s="32"/>
      <c r="C175" s="163" t="s">
        <v>248</v>
      </c>
      <c r="D175" s="163" t="s">
        <v>216</v>
      </c>
      <c r="E175" s="164" t="s">
        <v>249</v>
      </c>
      <c r="F175" s="165" t="s">
        <v>250</v>
      </c>
      <c r="G175" s="166" t="s">
        <v>19</v>
      </c>
      <c r="H175" s="167">
        <v>206.756</v>
      </c>
      <c r="I175" s="168"/>
      <c r="J175" s="169">
        <f>ROUND(I175*H175,2)</f>
        <v>0</v>
      </c>
      <c r="K175" s="170"/>
      <c r="L175" s="171"/>
      <c r="M175" s="172" t="s">
        <v>19</v>
      </c>
      <c r="N175" s="173" t="s">
        <v>40</v>
      </c>
      <c r="P175" s="134">
        <f>O175*H175</f>
        <v>0</v>
      </c>
      <c r="Q175" s="134">
        <v>0</v>
      </c>
      <c r="R175" s="134">
        <f>Q175*H175</f>
        <v>0</v>
      </c>
      <c r="S175" s="134">
        <v>0</v>
      </c>
      <c r="T175" s="135">
        <f>S175*H175</f>
        <v>0</v>
      </c>
      <c r="AR175" s="136" t="s">
        <v>171</v>
      </c>
      <c r="AT175" s="136" t="s">
        <v>216</v>
      </c>
      <c r="AU175" s="136" t="s">
        <v>79</v>
      </c>
      <c r="AY175" s="17" t="s">
        <v>118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7" t="s">
        <v>77</v>
      </c>
      <c r="BK175" s="137">
        <f>ROUND(I175*H175,2)</f>
        <v>0</v>
      </c>
      <c r="BL175" s="17" t="s">
        <v>124</v>
      </c>
      <c r="BM175" s="136" t="s">
        <v>251</v>
      </c>
    </row>
    <row r="176" spans="2:65" s="14" customFormat="1" ht="10.199999999999999">
      <c r="B176" s="157"/>
      <c r="D176" s="143" t="s">
        <v>128</v>
      </c>
      <c r="E176" s="158" t="s">
        <v>19</v>
      </c>
      <c r="F176" s="159" t="s">
        <v>244</v>
      </c>
      <c r="H176" s="158" t="s">
        <v>19</v>
      </c>
      <c r="I176" s="160"/>
      <c r="L176" s="157"/>
      <c r="M176" s="161"/>
      <c r="T176" s="162"/>
      <c r="AT176" s="158" t="s">
        <v>128</v>
      </c>
      <c r="AU176" s="158" t="s">
        <v>79</v>
      </c>
      <c r="AV176" s="14" t="s">
        <v>77</v>
      </c>
      <c r="AW176" s="14" t="s">
        <v>31</v>
      </c>
      <c r="AX176" s="14" t="s">
        <v>69</v>
      </c>
      <c r="AY176" s="158" t="s">
        <v>118</v>
      </c>
    </row>
    <row r="177" spans="2:65" s="12" customFormat="1" ht="10.199999999999999">
      <c r="B177" s="142"/>
      <c r="D177" s="143" t="s">
        <v>128</v>
      </c>
      <c r="E177" s="144" t="s">
        <v>19</v>
      </c>
      <c r="F177" s="145" t="s">
        <v>252</v>
      </c>
      <c r="H177" s="146">
        <v>103.752</v>
      </c>
      <c r="I177" s="147"/>
      <c r="L177" s="142"/>
      <c r="M177" s="148"/>
      <c r="T177" s="149"/>
      <c r="AT177" s="144" t="s">
        <v>128</v>
      </c>
      <c r="AU177" s="144" t="s">
        <v>79</v>
      </c>
      <c r="AV177" s="12" t="s">
        <v>79</v>
      </c>
      <c r="AW177" s="12" t="s">
        <v>31</v>
      </c>
      <c r="AX177" s="12" t="s">
        <v>69</v>
      </c>
      <c r="AY177" s="144" t="s">
        <v>118</v>
      </c>
    </row>
    <row r="178" spans="2:65" s="14" customFormat="1" ht="10.199999999999999">
      <c r="B178" s="157"/>
      <c r="D178" s="143" t="s">
        <v>128</v>
      </c>
      <c r="E178" s="158" t="s">
        <v>19</v>
      </c>
      <c r="F178" s="159" t="s">
        <v>246</v>
      </c>
      <c r="H178" s="158" t="s">
        <v>19</v>
      </c>
      <c r="I178" s="160"/>
      <c r="L178" s="157"/>
      <c r="M178" s="161"/>
      <c r="T178" s="162"/>
      <c r="AT178" s="158" t="s">
        <v>128</v>
      </c>
      <c r="AU178" s="158" t="s">
        <v>79</v>
      </c>
      <c r="AV178" s="14" t="s">
        <v>77</v>
      </c>
      <c r="AW178" s="14" t="s">
        <v>31</v>
      </c>
      <c r="AX178" s="14" t="s">
        <v>69</v>
      </c>
      <c r="AY178" s="158" t="s">
        <v>118</v>
      </c>
    </row>
    <row r="179" spans="2:65" s="12" customFormat="1" ht="10.199999999999999">
      <c r="B179" s="142"/>
      <c r="D179" s="143" t="s">
        <v>128</v>
      </c>
      <c r="E179" s="144" t="s">
        <v>19</v>
      </c>
      <c r="F179" s="145" t="s">
        <v>253</v>
      </c>
      <c r="H179" s="146">
        <v>103.004</v>
      </c>
      <c r="I179" s="147"/>
      <c r="L179" s="142"/>
      <c r="M179" s="148"/>
      <c r="T179" s="149"/>
      <c r="AT179" s="144" t="s">
        <v>128</v>
      </c>
      <c r="AU179" s="144" t="s">
        <v>79</v>
      </c>
      <c r="AV179" s="12" t="s">
        <v>79</v>
      </c>
      <c r="AW179" s="12" t="s">
        <v>31</v>
      </c>
      <c r="AX179" s="12" t="s">
        <v>69</v>
      </c>
      <c r="AY179" s="144" t="s">
        <v>118</v>
      </c>
    </row>
    <row r="180" spans="2:65" s="13" customFormat="1" ht="10.199999999999999">
      <c r="B180" s="150"/>
      <c r="D180" s="143" t="s">
        <v>128</v>
      </c>
      <c r="E180" s="151" t="s">
        <v>19</v>
      </c>
      <c r="F180" s="152" t="s">
        <v>130</v>
      </c>
      <c r="H180" s="153">
        <v>206.756</v>
      </c>
      <c r="I180" s="154"/>
      <c r="L180" s="150"/>
      <c r="M180" s="155"/>
      <c r="T180" s="156"/>
      <c r="AT180" s="151" t="s">
        <v>128</v>
      </c>
      <c r="AU180" s="151" t="s">
        <v>79</v>
      </c>
      <c r="AV180" s="13" t="s">
        <v>124</v>
      </c>
      <c r="AW180" s="13" t="s">
        <v>31</v>
      </c>
      <c r="AX180" s="13" t="s">
        <v>77</v>
      </c>
      <c r="AY180" s="151" t="s">
        <v>118</v>
      </c>
    </row>
    <row r="181" spans="2:65" s="1" customFormat="1" ht="24.15" customHeight="1">
      <c r="B181" s="32"/>
      <c r="C181" s="163" t="s">
        <v>7</v>
      </c>
      <c r="D181" s="163" t="s">
        <v>216</v>
      </c>
      <c r="E181" s="164" t="s">
        <v>254</v>
      </c>
      <c r="F181" s="165" t="s">
        <v>255</v>
      </c>
      <c r="G181" s="166" t="s">
        <v>19</v>
      </c>
      <c r="H181" s="167">
        <v>494.49400000000003</v>
      </c>
      <c r="I181" s="168"/>
      <c r="J181" s="169">
        <f>ROUND(I181*H181,2)</f>
        <v>0</v>
      </c>
      <c r="K181" s="170"/>
      <c r="L181" s="171"/>
      <c r="M181" s="172" t="s">
        <v>19</v>
      </c>
      <c r="N181" s="173" t="s">
        <v>40</v>
      </c>
      <c r="P181" s="134">
        <f>O181*H181</f>
        <v>0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R181" s="136" t="s">
        <v>171</v>
      </c>
      <c r="AT181" s="136" t="s">
        <v>216</v>
      </c>
      <c r="AU181" s="136" t="s">
        <v>79</v>
      </c>
      <c r="AY181" s="17" t="s">
        <v>118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7" t="s">
        <v>77</v>
      </c>
      <c r="BK181" s="137">
        <f>ROUND(I181*H181,2)</f>
        <v>0</v>
      </c>
      <c r="BL181" s="17" t="s">
        <v>124</v>
      </c>
      <c r="BM181" s="136" t="s">
        <v>256</v>
      </c>
    </row>
    <row r="182" spans="2:65" s="14" customFormat="1" ht="10.199999999999999">
      <c r="B182" s="157"/>
      <c r="D182" s="143" t="s">
        <v>128</v>
      </c>
      <c r="E182" s="158" t="s">
        <v>19</v>
      </c>
      <c r="F182" s="159" t="s">
        <v>257</v>
      </c>
      <c r="H182" s="158" t="s">
        <v>19</v>
      </c>
      <c r="I182" s="160"/>
      <c r="L182" s="157"/>
      <c r="M182" s="161"/>
      <c r="T182" s="162"/>
      <c r="AT182" s="158" t="s">
        <v>128</v>
      </c>
      <c r="AU182" s="158" t="s">
        <v>79</v>
      </c>
      <c r="AV182" s="14" t="s">
        <v>77</v>
      </c>
      <c r="AW182" s="14" t="s">
        <v>31</v>
      </c>
      <c r="AX182" s="14" t="s">
        <v>69</v>
      </c>
      <c r="AY182" s="158" t="s">
        <v>118</v>
      </c>
    </row>
    <row r="183" spans="2:65" s="12" customFormat="1" ht="10.199999999999999">
      <c r="B183" s="142"/>
      <c r="D183" s="143" t="s">
        <v>128</v>
      </c>
      <c r="E183" s="144" t="s">
        <v>19</v>
      </c>
      <c r="F183" s="145" t="s">
        <v>258</v>
      </c>
      <c r="H183" s="146">
        <v>197.197</v>
      </c>
      <c r="I183" s="147"/>
      <c r="L183" s="142"/>
      <c r="M183" s="148"/>
      <c r="T183" s="149"/>
      <c r="AT183" s="144" t="s">
        <v>128</v>
      </c>
      <c r="AU183" s="144" t="s">
        <v>79</v>
      </c>
      <c r="AV183" s="12" t="s">
        <v>79</v>
      </c>
      <c r="AW183" s="12" t="s">
        <v>31</v>
      </c>
      <c r="AX183" s="12" t="s">
        <v>69</v>
      </c>
      <c r="AY183" s="144" t="s">
        <v>118</v>
      </c>
    </row>
    <row r="184" spans="2:65" s="14" customFormat="1" ht="10.199999999999999">
      <c r="B184" s="157"/>
      <c r="D184" s="143" t="s">
        <v>128</v>
      </c>
      <c r="E184" s="158" t="s">
        <v>19</v>
      </c>
      <c r="F184" s="159" t="s">
        <v>259</v>
      </c>
      <c r="H184" s="158" t="s">
        <v>19</v>
      </c>
      <c r="I184" s="160"/>
      <c r="L184" s="157"/>
      <c r="M184" s="161"/>
      <c r="T184" s="162"/>
      <c r="AT184" s="158" t="s">
        <v>128</v>
      </c>
      <c r="AU184" s="158" t="s">
        <v>79</v>
      </c>
      <c r="AV184" s="14" t="s">
        <v>77</v>
      </c>
      <c r="AW184" s="14" t="s">
        <v>31</v>
      </c>
      <c r="AX184" s="14" t="s">
        <v>69</v>
      </c>
      <c r="AY184" s="158" t="s">
        <v>118</v>
      </c>
    </row>
    <row r="185" spans="2:65" s="12" customFormat="1" ht="10.199999999999999">
      <c r="B185" s="142"/>
      <c r="D185" s="143" t="s">
        <v>128</v>
      </c>
      <c r="E185" s="144" t="s">
        <v>19</v>
      </c>
      <c r="F185" s="145" t="s">
        <v>260</v>
      </c>
      <c r="H185" s="146">
        <v>297.29700000000003</v>
      </c>
      <c r="I185" s="147"/>
      <c r="L185" s="142"/>
      <c r="M185" s="148"/>
      <c r="T185" s="149"/>
      <c r="AT185" s="144" t="s">
        <v>128</v>
      </c>
      <c r="AU185" s="144" t="s">
        <v>79</v>
      </c>
      <c r="AV185" s="12" t="s">
        <v>79</v>
      </c>
      <c r="AW185" s="12" t="s">
        <v>31</v>
      </c>
      <c r="AX185" s="12" t="s">
        <v>69</v>
      </c>
      <c r="AY185" s="144" t="s">
        <v>118</v>
      </c>
    </row>
    <row r="186" spans="2:65" s="13" customFormat="1" ht="10.199999999999999">
      <c r="B186" s="150"/>
      <c r="D186" s="143" t="s">
        <v>128</v>
      </c>
      <c r="E186" s="151" t="s">
        <v>19</v>
      </c>
      <c r="F186" s="152" t="s">
        <v>130</v>
      </c>
      <c r="H186" s="153">
        <v>494.49400000000003</v>
      </c>
      <c r="I186" s="154"/>
      <c r="L186" s="150"/>
      <c r="M186" s="155"/>
      <c r="T186" s="156"/>
      <c r="AT186" s="151" t="s">
        <v>128</v>
      </c>
      <c r="AU186" s="151" t="s">
        <v>79</v>
      </c>
      <c r="AV186" s="13" t="s">
        <v>124</v>
      </c>
      <c r="AW186" s="13" t="s">
        <v>31</v>
      </c>
      <c r="AX186" s="13" t="s">
        <v>77</v>
      </c>
      <c r="AY186" s="151" t="s">
        <v>118</v>
      </c>
    </row>
    <row r="187" spans="2:65" s="1" customFormat="1" ht="24.15" customHeight="1">
      <c r="B187" s="32"/>
      <c r="C187" s="163" t="s">
        <v>261</v>
      </c>
      <c r="D187" s="163" t="s">
        <v>216</v>
      </c>
      <c r="E187" s="164" t="s">
        <v>262</v>
      </c>
      <c r="F187" s="165" t="s">
        <v>263</v>
      </c>
      <c r="G187" s="166" t="s">
        <v>19</v>
      </c>
      <c r="H187" s="167">
        <v>123.69499999999999</v>
      </c>
      <c r="I187" s="168"/>
      <c r="J187" s="169">
        <f>ROUND(I187*H187,2)</f>
        <v>0</v>
      </c>
      <c r="K187" s="170"/>
      <c r="L187" s="171"/>
      <c r="M187" s="172" t="s">
        <v>19</v>
      </c>
      <c r="N187" s="173" t="s">
        <v>40</v>
      </c>
      <c r="P187" s="134">
        <f>O187*H187</f>
        <v>0</v>
      </c>
      <c r="Q187" s="134">
        <v>0</v>
      </c>
      <c r="R187" s="134">
        <f>Q187*H187</f>
        <v>0</v>
      </c>
      <c r="S187" s="134">
        <v>0</v>
      </c>
      <c r="T187" s="135">
        <f>S187*H187</f>
        <v>0</v>
      </c>
      <c r="AR187" s="136" t="s">
        <v>171</v>
      </c>
      <c r="AT187" s="136" t="s">
        <v>216</v>
      </c>
      <c r="AU187" s="136" t="s">
        <v>79</v>
      </c>
      <c r="AY187" s="17" t="s">
        <v>118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7" t="s">
        <v>77</v>
      </c>
      <c r="BK187" s="137">
        <f>ROUND(I187*H187,2)</f>
        <v>0</v>
      </c>
      <c r="BL187" s="17" t="s">
        <v>124</v>
      </c>
      <c r="BM187" s="136" t="s">
        <v>264</v>
      </c>
    </row>
    <row r="188" spans="2:65" s="14" customFormat="1" ht="10.199999999999999">
      <c r="B188" s="157"/>
      <c r="D188" s="143" t="s">
        <v>128</v>
      </c>
      <c r="E188" s="158" t="s">
        <v>19</v>
      </c>
      <c r="F188" s="159" t="s">
        <v>265</v>
      </c>
      <c r="H188" s="158" t="s">
        <v>19</v>
      </c>
      <c r="I188" s="160"/>
      <c r="L188" s="157"/>
      <c r="M188" s="161"/>
      <c r="T188" s="162"/>
      <c r="AT188" s="158" t="s">
        <v>128</v>
      </c>
      <c r="AU188" s="158" t="s">
        <v>79</v>
      </c>
      <c r="AV188" s="14" t="s">
        <v>77</v>
      </c>
      <c r="AW188" s="14" t="s">
        <v>31</v>
      </c>
      <c r="AX188" s="14" t="s">
        <v>69</v>
      </c>
      <c r="AY188" s="158" t="s">
        <v>118</v>
      </c>
    </row>
    <row r="189" spans="2:65" s="12" customFormat="1" ht="10.199999999999999">
      <c r="B189" s="142"/>
      <c r="D189" s="143" t="s">
        <v>128</v>
      </c>
      <c r="E189" s="144" t="s">
        <v>19</v>
      </c>
      <c r="F189" s="145" t="s">
        <v>266</v>
      </c>
      <c r="H189" s="146">
        <v>123.69499999999999</v>
      </c>
      <c r="I189" s="147"/>
      <c r="L189" s="142"/>
      <c r="M189" s="148"/>
      <c r="T189" s="149"/>
      <c r="AT189" s="144" t="s">
        <v>128</v>
      </c>
      <c r="AU189" s="144" t="s">
        <v>79</v>
      </c>
      <c r="AV189" s="12" t="s">
        <v>79</v>
      </c>
      <c r="AW189" s="12" t="s">
        <v>31</v>
      </c>
      <c r="AX189" s="12" t="s">
        <v>77</v>
      </c>
      <c r="AY189" s="144" t="s">
        <v>118</v>
      </c>
    </row>
    <row r="190" spans="2:65" s="1" customFormat="1" ht="24.15" customHeight="1">
      <c r="B190" s="32"/>
      <c r="C190" s="124" t="s">
        <v>267</v>
      </c>
      <c r="D190" s="124" t="s">
        <v>120</v>
      </c>
      <c r="E190" s="125" t="s">
        <v>268</v>
      </c>
      <c r="F190" s="126" t="s">
        <v>269</v>
      </c>
      <c r="G190" s="127" t="s">
        <v>19</v>
      </c>
      <c r="H190" s="128">
        <v>449.54</v>
      </c>
      <c r="I190" s="129"/>
      <c r="J190" s="130">
        <f>ROUND(I190*H190,2)</f>
        <v>0</v>
      </c>
      <c r="K190" s="131"/>
      <c r="L190" s="32"/>
      <c r="M190" s="132" t="s">
        <v>19</v>
      </c>
      <c r="N190" s="133" t="s">
        <v>40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124</v>
      </c>
      <c r="AT190" s="136" t="s">
        <v>120</v>
      </c>
      <c r="AU190" s="136" t="s">
        <v>79</v>
      </c>
      <c r="AY190" s="17" t="s">
        <v>118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7" t="s">
        <v>77</v>
      </c>
      <c r="BK190" s="137">
        <f>ROUND(I190*H190,2)</f>
        <v>0</v>
      </c>
      <c r="BL190" s="17" t="s">
        <v>124</v>
      </c>
      <c r="BM190" s="136" t="s">
        <v>270</v>
      </c>
    </row>
    <row r="191" spans="2:65" s="14" customFormat="1" ht="10.199999999999999">
      <c r="B191" s="157"/>
      <c r="D191" s="143" t="s">
        <v>128</v>
      </c>
      <c r="E191" s="158" t="s">
        <v>19</v>
      </c>
      <c r="F191" s="159" t="s">
        <v>257</v>
      </c>
      <c r="H191" s="158" t="s">
        <v>19</v>
      </c>
      <c r="I191" s="160"/>
      <c r="L191" s="157"/>
      <c r="M191" s="161"/>
      <c r="T191" s="162"/>
      <c r="AT191" s="158" t="s">
        <v>128</v>
      </c>
      <c r="AU191" s="158" t="s">
        <v>79</v>
      </c>
      <c r="AV191" s="14" t="s">
        <v>77</v>
      </c>
      <c r="AW191" s="14" t="s">
        <v>31</v>
      </c>
      <c r="AX191" s="14" t="s">
        <v>69</v>
      </c>
      <c r="AY191" s="158" t="s">
        <v>118</v>
      </c>
    </row>
    <row r="192" spans="2:65" s="12" customFormat="1" ht="10.199999999999999">
      <c r="B192" s="142"/>
      <c r="D192" s="143" t="s">
        <v>128</v>
      </c>
      <c r="E192" s="144" t="s">
        <v>19</v>
      </c>
      <c r="F192" s="145" t="s">
        <v>271</v>
      </c>
      <c r="H192" s="146">
        <v>179.27</v>
      </c>
      <c r="I192" s="147"/>
      <c r="L192" s="142"/>
      <c r="M192" s="148"/>
      <c r="T192" s="149"/>
      <c r="AT192" s="144" t="s">
        <v>128</v>
      </c>
      <c r="AU192" s="144" t="s">
        <v>79</v>
      </c>
      <c r="AV192" s="12" t="s">
        <v>79</v>
      </c>
      <c r="AW192" s="12" t="s">
        <v>31</v>
      </c>
      <c r="AX192" s="12" t="s">
        <v>69</v>
      </c>
      <c r="AY192" s="144" t="s">
        <v>118</v>
      </c>
    </row>
    <row r="193" spans="2:65" s="14" customFormat="1" ht="10.199999999999999">
      <c r="B193" s="157"/>
      <c r="D193" s="143" t="s">
        <v>128</v>
      </c>
      <c r="E193" s="158" t="s">
        <v>19</v>
      </c>
      <c r="F193" s="159" t="s">
        <v>259</v>
      </c>
      <c r="H193" s="158" t="s">
        <v>19</v>
      </c>
      <c r="I193" s="160"/>
      <c r="L193" s="157"/>
      <c r="M193" s="161"/>
      <c r="T193" s="162"/>
      <c r="AT193" s="158" t="s">
        <v>128</v>
      </c>
      <c r="AU193" s="158" t="s">
        <v>79</v>
      </c>
      <c r="AV193" s="14" t="s">
        <v>77</v>
      </c>
      <c r="AW193" s="14" t="s">
        <v>31</v>
      </c>
      <c r="AX193" s="14" t="s">
        <v>69</v>
      </c>
      <c r="AY193" s="158" t="s">
        <v>118</v>
      </c>
    </row>
    <row r="194" spans="2:65" s="12" customFormat="1" ht="10.199999999999999">
      <c r="B194" s="142"/>
      <c r="D194" s="143" t="s">
        <v>128</v>
      </c>
      <c r="E194" s="144" t="s">
        <v>19</v>
      </c>
      <c r="F194" s="145" t="s">
        <v>272</v>
      </c>
      <c r="H194" s="146">
        <v>270.27</v>
      </c>
      <c r="I194" s="147"/>
      <c r="L194" s="142"/>
      <c r="M194" s="148"/>
      <c r="T194" s="149"/>
      <c r="AT194" s="144" t="s">
        <v>128</v>
      </c>
      <c r="AU194" s="144" t="s">
        <v>79</v>
      </c>
      <c r="AV194" s="12" t="s">
        <v>79</v>
      </c>
      <c r="AW194" s="12" t="s">
        <v>31</v>
      </c>
      <c r="AX194" s="12" t="s">
        <v>69</v>
      </c>
      <c r="AY194" s="144" t="s">
        <v>118</v>
      </c>
    </row>
    <row r="195" spans="2:65" s="13" customFormat="1" ht="10.199999999999999">
      <c r="B195" s="150"/>
      <c r="D195" s="143" t="s">
        <v>128</v>
      </c>
      <c r="E195" s="151" t="s">
        <v>19</v>
      </c>
      <c r="F195" s="152" t="s">
        <v>130</v>
      </c>
      <c r="H195" s="153">
        <v>449.53999999999996</v>
      </c>
      <c r="I195" s="154"/>
      <c r="L195" s="150"/>
      <c r="M195" s="155"/>
      <c r="T195" s="156"/>
      <c r="AT195" s="151" t="s">
        <v>128</v>
      </c>
      <c r="AU195" s="151" t="s">
        <v>79</v>
      </c>
      <c r="AV195" s="13" t="s">
        <v>124</v>
      </c>
      <c r="AW195" s="13" t="s">
        <v>31</v>
      </c>
      <c r="AX195" s="13" t="s">
        <v>77</v>
      </c>
      <c r="AY195" s="151" t="s">
        <v>118</v>
      </c>
    </row>
    <row r="196" spans="2:65" s="1" customFormat="1" ht="24.15" customHeight="1">
      <c r="B196" s="32"/>
      <c r="C196" s="124" t="s">
        <v>273</v>
      </c>
      <c r="D196" s="124" t="s">
        <v>120</v>
      </c>
      <c r="E196" s="125" t="s">
        <v>274</v>
      </c>
      <c r="F196" s="126" t="s">
        <v>275</v>
      </c>
      <c r="G196" s="127" t="s">
        <v>237</v>
      </c>
      <c r="H196" s="128">
        <v>1</v>
      </c>
      <c r="I196" s="129"/>
      <c r="J196" s="130">
        <f>ROUND(I196*H196,2)</f>
        <v>0</v>
      </c>
      <c r="K196" s="131"/>
      <c r="L196" s="32"/>
      <c r="M196" s="132" t="s">
        <v>19</v>
      </c>
      <c r="N196" s="133" t="s">
        <v>40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AR196" s="136" t="s">
        <v>124</v>
      </c>
      <c r="AT196" s="136" t="s">
        <v>120</v>
      </c>
      <c r="AU196" s="136" t="s">
        <v>79</v>
      </c>
      <c r="AY196" s="17" t="s">
        <v>118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7" t="s">
        <v>77</v>
      </c>
      <c r="BK196" s="137">
        <f>ROUND(I196*H196,2)</f>
        <v>0</v>
      </c>
      <c r="BL196" s="17" t="s">
        <v>124</v>
      </c>
      <c r="BM196" s="136" t="s">
        <v>276</v>
      </c>
    </row>
    <row r="197" spans="2:65" s="12" customFormat="1" ht="10.199999999999999">
      <c r="B197" s="142"/>
      <c r="D197" s="143" t="s">
        <v>128</v>
      </c>
      <c r="E197" s="144" t="s">
        <v>19</v>
      </c>
      <c r="F197" s="145" t="s">
        <v>239</v>
      </c>
      <c r="H197" s="146">
        <v>1</v>
      </c>
      <c r="I197" s="147"/>
      <c r="L197" s="142"/>
      <c r="M197" s="148"/>
      <c r="T197" s="149"/>
      <c r="AT197" s="144" t="s">
        <v>128</v>
      </c>
      <c r="AU197" s="144" t="s">
        <v>79</v>
      </c>
      <c r="AV197" s="12" t="s">
        <v>79</v>
      </c>
      <c r="AW197" s="12" t="s">
        <v>31</v>
      </c>
      <c r="AX197" s="12" t="s">
        <v>69</v>
      </c>
      <c r="AY197" s="144" t="s">
        <v>118</v>
      </c>
    </row>
    <row r="198" spans="2:65" s="13" customFormat="1" ht="10.199999999999999">
      <c r="B198" s="150"/>
      <c r="D198" s="143" t="s">
        <v>128</v>
      </c>
      <c r="E198" s="151" t="s">
        <v>19</v>
      </c>
      <c r="F198" s="152" t="s">
        <v>130</v>
      </c>
      <c r="H198" s="153">
        <v>1</v>
      </c>
      <c r="I198" s="154"/>
      <c r="L198" s="150"/>
      <c r="M198" s="155"/>
      <c r="T198" s="156"/>
      <c r="AT198" s="151" t="s">
        <v>128</v>
      </c>
      <c r="AU198" s="151" t="s">
        <v>79</v>
      </c>
      <c r="AV198" s="13" t="s">
        <v>124</v>
      </c>
      <c r="AW198" s="13" t="s">
        <v>31</v>
      </c>
      <c r="AX198" s="13" t="s">
        <v>77</v>
      </c>
      <c r="AY198" s="151" t="s">
        <v>118</v>
      </c>
    </row>
    <row r="199" spans="2:65" s="1" customFormat="1" ht="24.15" customHeight="1">
      <c r="B199" s="32"/>
      <c r="C199" s="124" t="s">
        <v>277</v>
      </c>
      <c r="D199" s="124" t="s">
        <v>120</v>
      </c>
      <c r="E199" s="125" t="s">
        <v>278</v>
      </c>
      <c r="F199" s="126" t="s">
        <v>279</v>
      </c>
      <c r="G199" s="127" t="s">
        <v>123</v>
      </c>
      <c r="H199" s="128">
        <v>112.45</v>
      </c>
      <c r="I199" s="129"/>
      <c r="J199" s="130">
        <f>ROUND(I199*H199,2)</f>
        <v>0</v>
      </c>
      <c r="K199" s="131"/>
      <c r="L199" s="32"/>
      <c r="M199" s="132" t="s">
        <v>19</v>
      </c>
      <c r="N199" s="133" t="s">
        <v>40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124</v>
      </c>
      <c r="AT199" s="136" t="s">
        <v>120</v>
      </c>
      <c r="AU199" s="136" t="s">
        <v>79</v>
      </c>
      <c r="AY199" s="17" t="s">
        <v>118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7" t="s">
        <v>77</v>
      </c>
      <c r="BK199" s="137">
        <f>ROUND(I199*H199,2)</f>
        <v>0</v>
      </c>
      <c r="BL199" s="17" t="s">
        <v>124</v>
      </c>
      <c r="BM199" s="136" t="s">
        <v>280</v>
      </c>
    </row>
    <row r="200" spans="2:65" s="14" customFormat="1" ht="10.199999999999999">
      <c r="B200" s="157"/>
      <c r="D200" s="143" t="s">
        <v>128</v>
      </c>
      <c r="E200" s="158" t="s">
        <v>19</v>
      </c>
      <c r="F200" s="159" t="s">
        <v>281</v>
      </c>
      <c r="H200" s="158" t="s">
        <v>19</v>
      </c>
      <c r="I200" s="160"/>
      <c r="L200" s="157"/>
      <c r="M200" s="161"/>
      <c r="T200" s="162"/>
      <c r="AT200" s="158" t="s">
        <v>128</v>
      </c>
      <c r="AU200" s="158" t="s">
        <v>79</v>
      </c>
      <c r="AV200" s="14" t="s">
        <v>77</v>
      </c>
      <c r="AW200" s="14" t="s">
        <v>31</v>
      </c>
      <c r="AX200" s="14" t="s">
        <v>69</v>
      </c>
      <c r="AY200" s="158" t="s">
        <v>118</v>
      </c>
    </row>
    <row r="201" spans="2:65" s="12" customFormat="1" ht="10.199999999999999">
      <c r="B201" s="142"/>
      <c r="D201" s="143" t="s">
        <v>128</v>
      </c>
      <c r="E201" s="144" t="s">
        <v>19</v>
      </c>
      <c r="F201" s="145" t="s">
        <v>282</v>
      </c>
      <c r="H201" s="146">
        <v>112.45</v>
      </c>
      <c r="I201" s="147"/>
      <c r="L201" s="142"/>
      <c r="M201" s="148"/>
      <c r="T201" s="149"/>
      <c r="AT201" s="144" t="s">
        <v>128</v>
      </c>
      <c r="AU201" s="144" t="s">
        <v>79</v>
      </c>
      <c r="AV201" s="12" t="s">
        <v>79</v>
      </c>
      <c r="AW201" s="12" t="s">
        <v>31</v>
      </c>
      <c r="AX201" s="12" t="s">
        <v>69</v>
      </c>
      <c r="AY201" s="144" t="s">
        <v>118</v>
      </c>
    </row>
    <row r="202" spans="2:65" s="13" customFormat="1" ht="10.199999999999999">
      <c r="B202" s="150"/>
      <c r="D202" s="143" t="s">
        <v>128</v>
      </c>
      <c r="E202" s="151" t="s">
        <v>19</v>
      </c>
      <c r="F202" s="152" t="s">
        <v>130</v>
      </c>
      <c r="H202" s="153">
        <v>112.45</v>
      </c>
      <c r="I202" s="154"/>
      <c r="L202" s="150"/>
      <c r="M202" s="155"/>
      <c r="T202" s="156"/>
      <c r="AT202" s="151" t="s">
        <v>128</v>
      </c>
      <c r="AU202" s="151" t="s">
        <v>79</v>
      </c>
      <c r="AV202" s="13" t="s">
        <v>124</v>
      </c>
      <c r="AW202" s="13" t="s">
        <v>31</v>
      </c>
      <c r="AX202" s="13" t="s">
        <v>77</v>
      </c>
      <c r="AY202" s="151" t="s">
        <v>118</v>
      </c>
    </row>
    <row r="203" spans="2:65" s="11" customFormat="1" ht="22.8" customHeight="1">
      <c r="B203" s="112"/>
      <c r="D203" s="113" t="s">
        <v>68</v>
      </c>
      <c r="E203" s="122" t="s">
        <v>156</v>
      </c>
      <c r="F203" s="122" t="s">
        <v>283</v>
      </c>
      <c r="I203" s="115"/>
      <c r="J203" s="123">
        <f>BK203</f>
        <v>0</v>
      </c>
      <c r="L203" s="112"/>
      <c r="M203" s="117"/>
      <c r="P203" s="118">
        <f>SUM(P204:P248)</f>
        <v>0</v>
      </c>
      <c r="R203" s="118">
        <f>SUM(R204:R248)</f>
        <v>69.825576000000012</v>
      </c>
      <c r="T203" s="119">
        <f>SUM(T204:T248)</f>
        <v>0</v>
      </c>
      <c r="AR203" s="113" t="s">
        <v>77</v>
      </c>
      <c r="AT203" s="120" t="s">
        <v>68</v>
      </c>
      <c r="AU203" s="120" t="s">
        <v>77</v>
      </c>
      <c r="AY203" s="113" t="s">
        <v>118</v>
      </c>
      <c r="BK203" s="121">
        <f>SUM(BK204:BK248)</f>
        <v>0</v>
      </c>
    </row>
    <row r="204" spans="2:65" s="1" customFormat="1" ht="16.5" customHeight="1">
      <c r="B204" s="32"/>
      <c r="C204" s="124" t="s">
        <v>284</v>
      </c>
      <c r="D204" s="124" t="s">
        <v>120</v>
      </c>
      <c r="E204" s="125" t="s">
        <v>285</v>
      </c>
      <c r="F204" s="126" t="s">
        <v>286</v>
      </c>
      <c r="G204" s="127" t="s">
        <v>123</v>
      </c>
      <c r="H204" s="128">
        <v>160</v>
      </c>
      <c r="I204" s="129"/>
      <c r="J204" s="130">
        <f>ROUND(I204*H204,2)</f>
        <v>0</v>
      </c>
      <c r="K204" s="131"/>
      <c r="L204" s="32"/>
      <c r="M204" s="132" t="s">
        <v>19</v>
      </c>
      <c r="N204" s="133" t="s">
        <v>40</v>
      </c>
      <c r="P204" s="134">
        <f>O204*H204</f>
        <v>0</v>
      </c>
      <c r="Q204" s="134">
        <v>2.5999999999999998E-4</v>
      </c>
      <c r="R204" s="134">
        <f>Q204*H204</f>
        <v>4.1599999999999998E-2</v>
      </c>
      <c r="S204" s="134">
        <v>0</v>
      </c>
      <c r="T204" s="135">
        <f>S204*H204</f>
        <v>0</v>
      </c>
      <c r="AR204" s="136" t="s">
        <v>124</v>
      </c>
      <c r="AT204" s="136" t="s">
        <v>120</v>
      </c>
      <c r="AU204" s="136" t="s">
        <v>79</v>
      </c>
      <c r="AY204" s="17" t="s">
        <v>118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7" t="s">
        <v>77</v>
      </c>
      <c r="BK204" s="137">
        <f>ROUND(I204*H204,2)</f>
        <v>0</v>
      </c>
      <c r="BL204" s="17" t="s">
        <v>124</v>
      </c>
      <c r="BM204" s="136" t="s">
        <v>287</v>
      </c>
    </row>
    <row r="205" spans="2:65" s="1" customFormat="1" ht="10.199999999999999">
      <c r="B205" s="32"/>
      <c r="D205" s="138" t="s">
        <v>126</v>
      </c>
      <c r="F205" s="139" t="s">
        <v>288</v>
      </c>
      <c r="I205" s="140"/>
      <c r="L205" s="32"/>
      <c r="M205" s="141"/>
      <c r="T205" s="53"/>
      <c r="AT205" s="17" t="s">
        <v>126</v>
      </c>
      <c r="AU205" s="17" t="s">
        <v>79</v>
      </c>
    </row>
    <row r="206" spans="2:65" s="14" customFormat="1" ht="10.199999999999999">
      <c r="B206" s="157"/>
      <c r="D206" s="143" t="s">
        <v>128</v>
      </c>
      <c r="E206" s="158" t="s">
        <v>19</v>
      </c>
      <c r="F206" s="159" t="s">
        <v>289</v>
      </c>
      <c r="H206" s="158" t="s">
        <v>19</v>
      </c>
      <c r="I206" s="160"/>
      <c r="L206" s="157"/>
      <c r="M206" s="161"/>
      <c r="T206" s="162"/>
      <c r="AT206" s="158" t="s">
        <v>128</v>
      </c>
      <c r="AU206" s="158" t="s">
        <v>79</v>
      </c>
      <c r="AV206" s="14" t="s">
        <v>77</v>
      </c>
      <c r="AW206" s="14" t="s">
        <v>31</v>
      </c>
      <c r="AX206" s="14" t="s">
        <v>69</v>
      </c>
      <c r="AY206" s="158" t="s">
        <v>118</v>
      </c>
    </row>
    <row r="207" spans="2:65" s="12" customFormat="1" ht="10.199999999999999">
      <c r="B207" s="142"/>
      <c r="D207" s="143" t="s">
        <v>128</v>
      </c>
      <c r="E207" s="144" t="s">
        <v>19</v>
      </c>
      <c r="F207" s="145" t="s">
        <v>290</v>
      </c>
      <c r="H207" s="146">
        <v>160</v>
      </c>
      <c r="I207" s="147"/>
      <c r="L207" s="142"/>
      <c r="M207" s="148"/>
      <c r="T207" s="149"/>
      <c r="AT207" s="144" t="s">
        <v>128</v>
      </c>
      <c r="AU207" s="144" t="s">
        <v>79</v>
      </c>
      <c r="AV207" s="12" t="s">
        <v>79</v>
      </c>
      <c r="AW207" s="12" t="s">
        <v>31</v>
      </c>
      <c r="AX207" s="12" t="s">
        <v>77</v>
      </c>
      <c r="AY207" s="144" t="s">
        <v>118</v>
      </c>
    </row>
    <row r="208" spans="2:65" s="1" customFormat="1" ht="24.15" customHeight="1">
      <c r="B208" s="32"/>
      <c r="C208" s="124" t="s">
        <v>291</v>
      </c>
      <c r="D208" s="124" t="s">
        <v>120</v>
      </c>
      <c r="E208" s="125" t="s">
        <v>292</v>
      </c>
      <c r="F208" s="126" t="s">
        <v>293</v>
      </c>
      <c r="G208" s="127" t="s">
        <v>123</v>
      </c>
      <c r="H208" s="128">
        <v>162.75</v>
      </c>
      <c r="I208" s="129"/>
      <c r="J208" s="130">
        <f>ROUND(I208*H208,2)</f>
        <v>0</v>
      </c>
      <c r="K208" s="131"/>
      <c r="L208" s="32"/>
      <c r="M208" s="132" t="s">
        <v>19</v>
      </c>
      <c r="N208" s="133" t="s">
        <v>40</v>
      </c>
      <c r="P208" s="134">
        <f>O208*H208</f>
        <v>0</v>
      </c>
      <c r="Q208" s="134">
        <v>4.3800000000000002E-3</v>
      </c>
      <c r="R208" s="134">
        <f>Q208*H208</f>
        <v>0.71284500000000006</v>
      </c>
      <c r="S208" s="134">
        <v>0</v>
      </c>
      <c r="T208" s="135">
        <f>S208*H208</f>
        <v>0</v>
      </c>
      <c r="AR208" s="136" t="s">
        <v>124</v>
      </c>
      <c r="AT208" s="136" t="s">
        <v>120</v>
      </c>
      <c r="AU208" s="136" t="s">
        <v>79</v>
      </c>
      <c r="AY208" s="17" t="s">
        <v>118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7" t="s">
        <v>77</v>
      </c>
      <c r="BK208" s="137">
        <f>ROUND(I208*H208,2)</f>
        <v>0</v>
      </c>
      <c r="BL208" s="17" t="s">
        <v>124</v>
      </c>
      <c r="BM208" s="136" t="s">
        <v>294</v>
      </c>
    </row>
    <row r="209" spans="2:65" s="1" customFormat="1" ht="10.199999999999999">
      <c r="B209" s="32"/>
      <c r="D209" s="138" t="s">
        <v>126</v>
      </c>
      <c r="F209" s="139" t="s">
        <v>295</v>
      </c>
      <c r="I209" s="140"/>
      <c r="L209" s="32"/>
      <c r="M209" s="141"/>
      <c r="T209" s="53"/>
      <c r="AT209" s="17" t="s">
        <v>126</v>
      </c>
      <c r="AU209" s="17" t="s">
        <v>79</v>
      </c>
    </row>
    <row r="210" spans="2:65" s="14" customFormat="1" ht="10.199999999999999">
      <c r="B210" s="157"/>
      <c r="D210" s="143" t="s">
        <v>128</v>
      </c>
      <c r="E210" s="158" t="s">
        <v>19</v>
      </c>
      <c r="F210" s="159" t="s">
        <v>296</v>
      </c>
      <c r="H210" s="158" t="s">
        <v>19</v>
      </c>
      <c r="I210" s="160"/>
      <c r="L210" s="157"/>
      <c r="M210" s="161"/>
      <c r="T210" s="162"/>
      <c r="AT210" s="158" t="s">
        <v>128</v>
      </c>
      <c r="AU210" s="158" t="s">
        <v>79</v>
      </c>
      <c r="AV210" s="14" t="s">
        <v>77</v>
      </c>
      <c r="AW210" s="14" t="s">
        <v>31</v>
      </c>
      <c r="AX210" s="14" t="s">
        <v>69</v>
      </c>
      <c r="AY210" s="158" t="s">
        <v>118</v>
      </c>
    </row>
    <row r="211" spans="2:65" s="12" customFormat="1" ht="10.199999999999999">
      <c r="B211" s="142"/>
      <c r="D211" s="143" t="s">
        <v>128</v>
      </c>
      <c r="E211" s="144" t="s">
        <v>19</v>
      </c>
      <c r="F211" s="145" t="s">
        <v>297</v>
      </c>
      <c r="H211" s="146">
        <v>2.75</v>
      </c>
      <c r="I211" s="147"/>
      <c r="L211" s="142"/>
      <c r="M211" s="148"/>
      <c r="T211" s="149"/>
      <c r="AT211" s="144" t="s">
        <v>128</v>
      </c>
      <c r="AU211" s="144" t="s">
        <v>79</v>
      </c>
      <c r="AV211" s="12" t="s">
        <v>79</v>
      </c>
      <c r="AW211" s="12" t="s">
        <v>31</v>
      </c>
      <c r="AX211" s="12" t="s">
        <v>69</v>
      </c>
      <c r="AY211" s="144" t="s">
        <v>118</v>
      </c>
    </row>
    <row r="212" spans="2:65" s="14" customFormat="1" ht="10.199999999999999">
      <c r="B212" s="157"/>
      <c r="D212" s="143" t="s">
        <v>128</v>
      </c>
      <c r="E212" s="158" t="s">
        <v>19</v>
      </c>
      <c r="F212" s="159" t="s">
        <v>289</v>
      </c>
      <c r="H212" s="158" t="s">
        <v>19</v>
      </c>
      <c r="I212" s="160"/>
      <c r="L212" s="157"/>
      <c r="M212" s="161"/>
      <c r="T212" s="162"/>
      <c r="AT212" s="158" t="s">
        <v>128</v>
      </c>
      <c r="AU212" s="158" t="s">
        <v>79</v>
      </c>
      <c r="AV212" s="14" t="s">
        <v>77</v>
      </c>
      <c r="AW212" s="14" t="s">
        <v>31</v>
      </c>
      <c r="AX212" s="14" t="s">
        <v>69</v>
      </c>
      <c r="AY212" s="158" t="s">
        <v>118</v>
      </c>
    </row>
    <row r="213" spans="2:65" s="12" customFormat="1" ht="10.199999999999999">
      <c r="B213" s="142"/>
      <c r="D213" s="143" t="s">
        <v>128</v>
      </c>
      <c r="E213" s="144" t="s">
        <v>19</v>
      </c>
      <c r="F213" s="145" t="s">
        <v>290</v>
      </c>
      <c r="H213" s="146">
        <v>160</v>
      </c>
      <c r="I213" s="147"/>
      <c r="L213" s="142"/>
      <c r="M213" s="148"/>
      <c r="T213" s="149"/>
      <c r="AT213" s="144" t="s">
        <v>128</v>
      </c>
      <c r="AU213" s="144" t="s">
        <v>79</v>
      </c>
      <c r="AV213" s="12" t="s">
        <v>79</v>
      </c>
      <c r="AW213" s="12" t="s">
        <v>31</v>
      </c>
      <c r="AX213" s="12" t="s">
        <v>69</v>
      </c>
      <c r="AY213" s="144" t="s">
        <v>118</v>
      </c>
    </row>
    <row r="214" spans="2:65" s="13" customFormat="1" ht="10.199999999999999">
      <c r="B214" s="150"/>
      <c r="D214" s="143" t="s">
        <v>128</v>
      </c>
      <c r="E214" s="151" t="s">
        <v>19</v>
      </c>
      <c r="F214" s="152" t="s">
        <v>130</v>
      </c>
      <c r="H214" s="153">
        <v>162.75</v>
      </c>
      <c r="I214" s="154"/>
      <c r="L214" s="150"/>
      <c r="M214" s="155"/>
      <c r="T214" s="156"/>
      <c r="AT214" s="151" t="s">
        <v>128</v>
      </c>
      <c r="AU214" s="151" t="s">
        <v>79</v>
      </c>
      <c r="AV214" s="13" t="s">
        <v>124</v>
      </c>
      <c r="AW214" s="13" t="s">
        <v>31</v>
      </c>
      <c r="AX214" s="13" t="s">
        <v>77</v>
      </c>
      <c r="AY214" s="151" t="s">
        <v>118</v>
      </c>
    </row>
    <row r="215" spans="2:65" s="1" customFormat="1" ht="24.15" customHeight="1">
      <c r="B215" s="32"/>
      <c r="C215" s="124" t="s">
        <v>298</v>
      </c>
      <c r="D215" s="124" t="s">
        <v>120</v>
      </c>
      <c r="E215" s="125" t="s">
        <v>299</v>
      </c>
      <c r="F215" s="126" t="s">
        <v>300</v>
      </c>
      <c r="G215" s="127" t="s">
        <v>123</v>
      </c>
      <c r="H215" s="128">
        <v>162.4</v>
      </c>
      <c r="I215" s="129"/>
      <c r="J215" s="130">
        <f>ROUND(I215*H215,2)</f>
        <v>0</v>
      </c>
      <c r="K215" s="131"/>
      <c r="L215" s="32"/>
      <c r="M215" s="132" t="s">
        <v>19</v>
      </c>
      <c r="N215" s="133" t="s">
        <v>40</v>
      </c>
      <c r="P215" s="134">
        <f>O215*H215</f>
        <v>0</v>
      </c>
      <c r="Q215" s="134">
        <v>1.7330000000000002E-2</v>
      </c>
      <c r="R215" s="134">
        <f>Q215*H215</f>
        <v>2.8143920000000002</v>
      </c>
      <c r="S215" s="134">
        <v>0</v>
      </c>
      <c r="T215" s="135">
        <f>S215*H215</f>
        <v>0</v>
      </c>
      <c r="AR215" s="136" t="s">
        <v>124</v>
      </c>
      <c r="AT215" s="136" t="s">
        <v>120</v>
      </c>
      <c r="AU215" s="136" t="s">
        <v>79</v>
      </c>
      <c r="AY215" s="17" t="s">
        <v>118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7" t="s">
        <v>77</v>
      </c>
      <c r="BK215" s="137">
        <f>ROUND(I215*H215,2)</f>
        <v>0</v>
      </c>
      <c r="BL215" s="17" t="s">
        <v>124</v>
      </c>
      <c r="BM215" s="136" t="s">
        <v>301</v>
      </c>
    </row>
    <row r="216" spans="2:65" s="1" customFormat="1" ht="10.199999999999999">
      <c r="B216" s="32"/>
      <c r="D216" s="138" t="s">
        <v>126</v>
      </c>
      <c r="F216" s="139" t="s">
        <v>302</v>
      </c>
      <c r="I216" s="140"/>
      <c r="L216" s="32"/>
      <c r="M216" s="141"/>
      <c r="T216" s="53"/>
      <c r="AT216" s="17" t="s">
        <v>126</v>
      </c>
      <c r="AU216" s="17" t="s">
        <v>79</v>
      </c>
    </row>
    <row r="217" spans="2:65" s="14" customFormat="1" ht="10.199999999999999">
      <c r="B217" s="157"/>
      <c r="D217" s="143" t="s">
        <v>128</v>
      </c>
      <c r="E217" s="158" t="s">
        <v>19</v>
      </c>
      <c r="F217" s="159" t="s">
        <v>296</v>
      </c>
      <c r="H217" s="158" t="s">
        <v>19</v>
      </c>
      <c r="I217" s="160"/>
      <c r="L217" s="157"/>
      <c r="M217" s="161"/>
      <c r="T217" s="162"/>
      <c r="AT217" s="158" t="s">
        <v>128</v>
      </c>
      <c r="AU217" s="158" t="s">
        <v>79</v>
      </c>
      <c r="AV217" s="14" t="s">
        <v>77</v>
      </c>
      <c r="AW217" s="14" t="s">
        <v>31</v>
      </c>
      <c r="AX217" s="14" t="s">
        <v>69</v>
      </c>
      <c r="AY217" s="158" t="s">
        <v>118</v>
      </c>
    </row>
    <row r="218" spans="2:65" s="12" customFormat="1" ht="10.199999999999999">
      <c r="B218" s="142"/>
      <c r="D218" s="143" t="s">
        <v>128</v>
      </c>
      <c r="E218" s="144" t="s">
        <v>19</v>
      </c>
      <c r="F218" s="145" t="s">
        <v>303</v>
      </c>
      <c r="H218" s="146">
        <v>2.4</v>
      </c>
      <c r="I218" s="147"/>
      <c r="L218" s="142"/>
      <c r="M218" s="148"/>
      <c r="T218" s="149"/>
      <c r="AT218" s="144" t="s">
        <v>128</v>
      </c>
      <c r="AU218" s="144" t="s">
        <v>79</v>
      </c>
      <c r="AV218" s="12" t="s">
        <v>79</v>
      </c>
      <c r="AW218" s="12" t="s">
        <v>31</v>
      </c>
      <c r="AX218" s="12" t="s">
        <v>69</v>
      </c>
      <c r="AY218" s="144" t="s">
        <v>118</v>
      </c>
    </row>
    <row r="219" spans="2:65" s="14" customFormat="1" ht="10.199999999999999">
      <c r="B219" s="157"/>
      <c r="D219" s="143" t="s">
        <v>128</v>
      </c>
      <c r="E219" s="158" t="s">
        <v>19</v>
      </c>
      <c r="F219" s="159" t="s">
        <v>289</v>
      </c>
      <c r="H219" s="158" t="s">
        <v>19</v>
      </c>
      <c r="I219" s="160"/>
      <c r="L219" s="157"/>
      <c r="M219" s="161"/>
      <c r="T219" s="162"/>
      <c r="AT219" s="158" t="s">
        <v>128</v>
      </c>
      <c r="AU219" s="158" t="s">
        <v>79</v>
      </c>
      <c r="AV219" s="14" t="s">
        <v>77</v>
      </c>
      <c r="AW219" s="14" t="s">
        <v>31</v>
      </c>
      <c r="AX219" s="14" t="s">
        <v>69</v>
      </c>
      <c r="AY219" s="158" t="s">
        <v>118</v>
      </c>
    </row>
    <row r="220" spans="2:65" s="12" customFormat="1" ht="10.199999999999999">
      <c r="B220" s="142"/>
      <c r="D220" s="143" t="s">
        <v>128</v>
      </c>
      <c r="E220" s="144" t="s">
        <v>19</v>
      </c>
      <c r="F220" s="145" t="s">
        <v>290</v>
      </c>
      <c r="H220" s="146">
        <v>160</v>
      </c>
      <c r="I220" s="147"/>
      <c r="L220" s="142"/>
      <c r="M220" s="148"/>
      <c r="T220" s="149"/>
      <c r="AT220" s="144" t="s">
        <v>128</v>
      </c>
      <c r="AU220" s="144" t="s">
        <v>79</v>
      </c>
      <c r="AV220" s="12" t="s">
        <v>79</v>
      </c>
      <c r="AW220" s="12" t="s">
        <v>31</v>
      </c>
      <c r="AX220" s="12" t="s">
        <v>69</v>
      </c>
      <c r="AY220" s="144" t="s">
        <v>118</v>
      </c>
    </row>
    <row r="221" spans="2:65" s="13" customFormat="1" ht="10.199999999999999">
      <c r="B221" s="150"/>
      <c r="D221" s="143" t="s">
        <v>128</v>
      </c>
      <c r="E221" s="151" t="s">
        <v>19</v>
      </c>
      <c r="F221" s="152" t="s">
        <v>130</v>
      </c>
      <c r="H221" s="153">
        <v>162.4</v>
      </c>
      <c r="I221" s="154"/>
      <c r="L221" s="150"/>
      <c r="M221" s="155"/>
      <c r="T221" s="156"/>
      <c r="AT221" s="151" t="s">
        <v>128</v>
      </c>
      <c r="AU221" s="151" t="s">
        <v>79</v>
      </c>
      <c r="AV221" s="13" t="s">
        <v>124</v>
      </c>
      <c r="AW221" s="13" t="s">
        <v>31</v>
      </c>
      <c r="AX221" s="13" t="s">
        <v>77</v>
      </c>
      <c r="AY221" s="151" t="s">
        <v>118</v>
      </c>
    </row>
    <row r="222" spans="2:65" s="1" customFormat="1" ht="21.75" customHeight="1">
      <c r="B222" s="32"/>
      <c r="C222" s="124" t="s">
        <v>304</v>
      </c>
      <c r="D222" s="124" t="s">
        <v>120</v>
      </c>
      <c r="E222" s="125" t="s">
        <v>305</v>
      </c>
      <c r="F222" s="126" t="s">
        <v>306</v>
      </c>
      <c r="G222" s="127" t="s">
        <v>123</v>
      </c>
      <c r="H222" s="128">
        <v>6.2</v>
      </c>
      <c r="I222" s="129"/>
      <c r="J222" s="130">
        <f>ROUND(I222*H222,2)</f>
        <v>0</v>
      </c>
      <c r="K222" s="131"/>
      <c r="L222" s="32"/>
      <c r="M222" s="132" t="s">
        <v>19</v>
      </c>
      <c r="N222" s="133" t="s">
        <v>40</v>
      </c>
      <c r="P222" s="134">
        <f>O222*H222</f>
        <v>0</v>
      </c>
      <c r="Q222" s="134">
        <v>4.3800000000000002E-3</v>
      </c>
      <c r="R222" s="134">
        <f>Q222*H222</f>
        <v>2.7156000000000003E-2</v>
      </c>
      <c r="S222" s="134">
        <v>0</v>
      </c>
      <c r="T222" s="135">
        <f>S222*H222</f>
        <v>0</v>
      </c>
      <c r="AR222" s="136" t="s">
        <v>124</v>
      </c>
      <c r="AT222" s="136" t="s">
        <v>120</v>
      </c>
      <c r="AU222" s="136" t="s">
        <v>79</v>
      </c>
      <c r="AY222" s="17" t="s">
        <v>118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7" t="s">
        <v>77</v>
      </c>
      <c r="BK222" s="137">
        <f>ROUND(I222*H222,2)</f>
        <v>0</v>
      </c>
      <c r="BL222" s="17" t="s">
        <v>124</v>
      </c>
      <c r="BM222" s="136" t="s">
        <v>307</v>
      </c>
    </row>
    <row r="223" spans="2:65" s="1" customFormat="1" ht="10.199999999999999">
      <c r="B223" s="32"/>
      <c r="D223" s="138" t="s">
        <v>126</v>
      </c>
      <c r="F223" s="139" t="s">
        <v>308</v>
      </c>
      <c r="I223" s="140"/>
      <c r="L223" s="32"/>
      <c r="M223" s="141"/>
      <c r="T223" s="53"/>
      <c r="AT223" s="17" t="s">
        <v>126</v>
      </c>
      <c r="AU223" s="17" t="s">
        <v>79</v>
      </c>
    </row>
    <row r="224" spans="2:65" s="14" customFormat="1" ht="10.199999999999999">
      <c r="B224" s="157"/>
      <c r="D224" s="143" t="s">
        <v>128</v>
      </c>
      <c r="E224" s="158" t="s">
        <v>19</v>
      </c>
      <c r="F224" s="159" t="s">
        <v>296</v>
      </c>
      <c r="H224" s="158" t="s">
        <v>19</v>
      </c>
      <c r="I224" s="160"/>
      <c r="L224" s="157"/>
      <c r="M224" s="161"/>
      <c r="T224" s="162"/>
      <c r="AT224" s="158" t="s">
        <v>128</v>
      </c>
      <c r="AU224" s="158" t="s">
        <v>79</v>
      </c>
      <c r="AV224" s="14" t="s">
        <v>77</v>
      </c>
      <c r="AW224" s="14" t="s">
        <v>31</v>
      </c>
      <c r="AX224" s="14" t="s">
        <v>69</v>
      </c>
      <c r="AY224" s="158" t="s">
        <v>118</v>
      </c>
    </row>
    <row r="225" spans="2:65" s="12" customFormat="1" ht="10.199999999999999">
      <c r="B225" s="142"/>
      <c r="D225" s="143" t="s">
        <v>128</v>
      </c>
      <c r="E225" s="144" t="s">
        <v>19</v>
      </c>
      <c r="F225" s="145" t="s">
        <v>297</v>
      </c>
      <c r="H225" s="146">
        <v>2.75</v>
      </c>
      <c r="I225" s="147"/>
      <c r="L225" s="142"/>
      <c r="M225" s="148"/>
      <c r="T225" s="149"/>
      <c r="AT225" s="144" t="s">
        <v>128</v>
      </c>
      <c r="AU225" s="144" t="s">
        <v>79</v>
      </c>
      <c r="AV225" s="12" t="s">
        <v>79</v>
      </c>
      <c r="AW225" s="12" t="s">
        <v>31</v>
      </c>
      <c r="AX225" s="12" t="s">
        <v>69</v>
      </c>
      <c r="AY225" s="144" t="s">
        <v>118</v>
      </c>
    </row>
    <row r="226" spans="2:65" s="14" customFormat="1" ht="10.199999999999999">
      <c r="B226" s="157"/>
      <c r="D226" s="143" t="s">
        <v>128</v>
      </c>
      <c r="E226" s="158" t="s">
        <v>19</v>
      </c>
      <c r="F226" s="159" t="s">
        <v>309</v>
      </c>
      <c r="H226" s="158" t="s">
        <v>19</v>
      </c>
      <c r="I226" s="160"/>
      <c r="L226" s="157"/>
      <c r="M226" s="161"/>
      <c r="T226" s="162"/>
      <c r="AT226" s="158" t="s">
        <v>128</v>
      </c>
      <c r="AU226" s="158" t="s">
        <v>79</v>
      </c>
      <c r="AV226" s="14" t="s">
        <v>77</v>
      </c>
      <c r="AW226" s="14" t="s">
        <v>31</v>
      </c>
      <c r="AX226" s="14" t="s">
        <v>69</v>
      </c>
      <c r="AY226" s="158" t="s">
        <v>118</v>
      </c>
    </row>
    <row r="227" spans="2:65" s="12" customFormat="1" ht="10.199999999999999">
      <c r="B227" s="142"/>
      <c r="D227" s="143" t="s">
        <v>128</v>
      </c>
      <c r="E227" s="144" t="s">
        <v>19</v>
      </c>
      <c r="F227" s="145" t="s">
        <v>310</v>
      </c>
      <c r="H227" s="146">
        <v>3.45</v>
      </c>
      <c r="I227" s="147"/>
      <c r="L227" s="142"/>
      <c r="M227" s="148"/>
      <c r="T227" s="149"/>
      <c r="AT227" s="144" t="s">
        <v>128</v>
      </c>
      <c r="AU227" s="144" t="s">
        <v>79</v>
      </c>
      <c r="AV227" s="12" t="s">
        <v>79</v>
      </c>
      <c r="AW227" s="12" t="s">
        <v>31</v>
      </c>
      <c r="AX227" s="12" t="s">
        <v>69</v>
      </c>
      <c r="AY227" s="144" t="s">
        <v>118</v>
      </c>
    </row>
    <row r="228" spans="2:65" s="13" customFormat="1" ht="10.199999999999999">
      <c r="B228" s="150"/>
      <c r="D228" s="143" t="s">
        <v>128</v>
      </c>
      <c r="E228" s="151" t="s">
        <v>19</v>
      </c>
      <c r="F228" s="152" t="s">
        <v>130</v>
      </c>
      <c r="H228" s="153">
        <v>6.2</v>
      </c>
      <c r="I228" s="154"/>
      <c r="L228" s="150"/>
      <c r="M228" s="155"/>
      <c r="T228" s="156"/>
      <c r="AT228" s="151" t="s">
        <v>128</v>
      </c>
      <c r="AU228" s="151" t="s">
        <v>79</v>
      </c>
      <c r="AV228" s="13" t="s">
        <v>124</v>
      </c>
      <c r="AW228" s="13" t="s">
        <v>31</v>
      </c>
      <c r="AX228" s="13" t="s">
        <v>77</v>
      </c>
      <c r="AY228" s="151" t="s">
        <v>118</v>
      </c>
    </row>
    <row r="229" spans="2:65" s="1" customFormat="1" ht="24.15" customHeight="1">
      <c r="B229" s="32"/>
      <c r="C229" s="124" t="s">
        <v>311</v>
      </c>
      <c r="D229" s="124" t="s">
        <v>120</v>
      </c>
      <c r="E229" s="125" t="s">
        <v>312</v>
      </c>
      <c r="F229" s="126" t="s">
        <v>313</v>
      </c>
      <c r="G229" s="127" t="s">
        <v>123</v>
      </c>
      <c r="H229" s="128">
        <v>6.2</v>
      </c>
      <c r="I229" s="129"/>
      <c r="J229" s="130">
        <f>ROUND(I229*H229,2)</f>
        <v>0</v>
      </c>
      <c r="K229" s="131"/>
      <c r="L229" s="32"/>
      <c r="M229" s="132" t="s">
        <v>19</v>
      </c>
      <c r="N229" s="133" t="s">
        <v>40</v>
      </c>
      <c r="P229" s="134">
        <f>O229*H229</f>
        <v>0</v>
      </c>
      <c r="Q229" s="134">
        <v>3.2000000000000002E-3</v>
      </c>
      <c r="R229" s="134">
        <f>Q229*H229</f>
        <v>1.984E-2</v>
      </c>
      <c r="S229" s="134">
        <v>0</v>
      </c>
      <c r="T229" s="135">
        <f>S229*H229</f>
        <v>0</v>
      </c>
      <c r="AR229" s="136" t="s">
        <v>124</v>
      </c>
      <c r="AT229" s="136" t="s">
        <v>120</v>
      </c>
      <c r="AU229" s="136" t="s">
        <v>79</v>
      </c>
      <c r="AY229" s="17" t="s">
        <v>118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7" t="s">
        <v>77</v>
      </c>
      <c r="BK229" s="137">
        <f>ROUND(I229*H229,2)</f>
        <v>0</v>
      </c>
      <c r="BL229" s="17" t="s">
        <v>124</v>
      </c>
      <c r="BM229" s="136" t="s">
        <v>314</v>
      </c>
    </row>
    <row r="230" spans="2:65" s="1" customFormat="1" ht="10.199999999999999">
      <c r="B230" s="32"/>
      <c r="D230" s="138" t="s">
        <v>126</v>
      </c>
      <c r="F230" s="139" t="s">
        <v>315</v>
      </c>
      <c r="I230" s="140"/>
      <c r="L230" s="32"/>
      <c r="M230" s="141"/>
      <c r="T230" s="53"/>
      <c r="AT230" s="17" t="s">
        <v>126</v>
      </c>
      <c r="AU230" s="17" t="s">
        <v>79</v>
      </c>
    </row>
    <row r="231" spans="2:65" s="14" customFormat="1" ht="10.199999999999999">
      <c r="B231" s="157"/>
      <c r="D231" s="143" t="s">
        <v>128</v>
      </c>
      <c r="E231" s="158" t="s">
        <v>19</v>
      </c>
      <c r="F231" s="159" t="s">
        <v>296</v>
      </c>
      <c r="H231" s="158" t="s">
        <v>19</v>
      </c>
      <c r="I231" s="160"/>
      <c r="L231" s="157"/>
      <c r="M231" s="161"/>
      <c r="T231" s="162"/>
      <c r="AT231" s="158" t="s">
        <v>128</v>
      </c>
      <c r="AU231" s="158" t="s">
        <v>79</v>
      </c>
      <c r="AV231" s="14" t="s">
        <v>77</v>
      </c>
      <c r="AW231" s="14" t="s">
        <v>31</v>
      </c>
      <c r="AX231" s="14" t="s">
        <v>69</v>
      </c>
      <c r="AY231" s="158" t="s">
        <v>118</v>
      </c>
    </row>
    <row r="232" spans="2:65" s="12" customFormat="1" ht="10.199999999999999">
      <c r="B232" s="142"/>
      <c r="D232" s="143" t="s">
        <v>128</v>
      </c>
      <c r="E232" s="144" t="s">
        <v>19</v>
      </c>
      <c r="F232" s="145" t="s">
        <v>297</v>
      </c>
      <c r="H232" s="146">
        <v>2.75</v>
      </c>
      <c r="I232" s="147"/>
      <c r="L232" s="142"/>
      <c r="M232" s="148"/>
      <c r="T232" s="149"/>
      <c r="AT232" s="144" t="s">
        <v>128</v>
      </c>
      <c r="AU232" s="144" t="s">
        <v>79</v>
      </c>
      <c r="AV232" s="12" t="s">
        <v>79</v>
      </c>
      <c r="AW232" s="12" t="s">
        <v>31</v>
      </c>
      <c r="AX232" s="12" t="s">
        <v>69</v>
      </c>
      <c r="AY232" s="144" t="s">
        <v>118</v>
      </c>
    </row>
    <row r="233" spans="2:65" s="14" customFormat="1" ht="10.199999999999999">
      <c r="B233" s="157"/>
      <c r="D233" s="143" t="s">
        <v>128</v>
      </c>
      <c r="E233" s="158" t="s">
        <v>19</v>
      </c>
      <c r="F233" s="159" t="s">
        <v>309</v>
      </c>
      <c r="H233" s="158" t="s">
        <v>19</v>
      </c>
      <c r="I233" s="160"/>
      <c r="L233" s="157"/>
      <c r="M233" s="161"/>
      <c r="T233" s="162"/>
      <c r="AT233" s="158" t="s">
        <v>128</v>
      </c>
      <c r="AU233" s="158" t="s">
        <v>79</v>
      </c>
      <c r="AV233" s="14" t="s">
        <v>77</v>
      </c>
      <c r="AW233" s="14" t="s">
        <v>31</v>
      </c>
      <c r="AX233" s="14" t="s">
        <v>69</v>
      </c>
      <c r="AY233" s="158" t="s">
        <v>118</v>
      </c>
    </row>
    <row r="234" spans="2:65" s="12" customFormat="1" ht="10.199999999999999">
      <c r="B234" s="142"/>
      <c r="D234" s="143" t="s">
        <v>128</v>
      </c>
      <c r="E234" s="144" t="s">
        <v>19</v>
      </c>
      <c r="F234" s="145" t="s">
        <v>310</v>
      </c>
      <c r="H234" s="146">
        <v>3.45</v>
      </c>
      <c r="I234" s="147"/>
      <c r="L234" s="142"/>
      <c r="M234" s="148"/>
      <c r="T234" s="149"/>
      <c r="AT234" s="144" t="s">
        <v>128</v>
      </c>
      <c r="AU234" s="144" t="s">
        <v>79</v>
      </c>
      <c r="AV234" s="12" t="s">
        <v>79</v>
      </c>
      <c r="AW234" s="12" t="s">
        <v>31</v>
      </c>
      <c r="AX234" s="12" t="s">
        <v>69</v>
      </c>
      <c r="AY234" s="144" t="s">
        <v>118</v>
      </c>
    </row>
    <row r="235" spans="2:65" s="13" customFormat="1" ht="10.199999999999999">
      <c r="B235" s="150"/>
      <c r="D235" s="143" t="s">
        <v>128</v>
      </c>
      <c r="E235" s="151" t="s">
        <v>19</v>
      </c>
      <c r="F235" s="152" t="s">
        <v>130</v>
      </c>
      <c r="H235" s="153">
        <v>6.2</v>
      </c>
      <c r="I235" s="154"/>
      <c r="L235" s="150"/>
      <c r="M235" s="155"/>
      <c r="T235" s="156"/>
      <c r="AT235" s="151" t="s">
        <v>128</v>
      </c>
      <c r="AU235" s="151" t="s">
        <v>79</v>
      </c>
      <c r="AV235" s="13" t="s">
        <v>124</v>
      </c>
      <c r="AW235" s="13" t="s">
        <v>31</v>
      </c>
      <c r="AX235" s="13" t="s">
        <v>77</v>
      </c>
      <c r="AY235" s="151" t="s">
        <v>118</v>
      </c>
    </row>
    <row r="236" spans="2:65" s="1" customFormat="1" ht="16.5" customHeight="1">
      <c r="B236" s="32"/>
      <c r="C236" s="124" t="s">
        <v>316</v>
      </c>
      <c r="D236" s="124" t="s">
        <v>120</v>
      </c>
      <c r="E236" s="125" t="s">
        <v>317</v>
      </c>
      <c r="F236" s="126" t="s">
        <v>318</v>
      </c>
      <c r="G236" s="127" t="s">
        <v>123</v>
      </c>
      <c r="H236" s="128">
        <v>109.48</v>
      </c>
      <c r="I236" s="129"/>
      <c r="J236" s="130">
        <f>ROUND(I236*H236,2)</f>
        <v>0</v>
      </c>
      <c r="K236" s="131"/>
      <c r="L236" s="32"/>
      <c r="M236" s="132" t="s">
        <v>19</v>
      </c>
      <c r="N236" s="133" t="s">
        <v>40</v>
      </c>
      <c r="P236" s="134">
        <f>O236*H236</f>
        <v>0</v>
      </c>
      <c r="Q236" s="134">
        <v>3.8E-3</v>
      </c>
      <c r="R236" s="134">
        <f>Q236*H236</f>
        <v>0.416024</v>
      </c>
      <c r="S236" s="134">
        <v>0</v>
      </c>
      <c r="T236" s="135">
        <f>S236*H236</f>
        <v>0</v>
      </c>
      <c r="AR236" s="136" t="s">
        <v>124</v>
      </c>
      <c r="AT236" s="136" t="s">
        <v>120</v>
      </c>
      <c r="AU236" s="136" t="s">
        <v>79</v>
      </c>
      <c r="AY236" s="17" t="s">
        <v>118</v>
      </c>
      <c r="BE236" s="137">
        <f>IF(N236="základní",J236,0)</f>
        <v>0</v>
      </c>
      <c r="BF236" s="137">
        <f>IF(N236="snížená",J236,0)</f>
        <v>0</v>
      </c>
      <c r="BG236" s="137">
        <f>IF(N236="zákl. přenesená",J236,0)</f>
        <v>0</v>
      </c>
      <c r="BH236" s="137">
        <f>IF(N236="sníž. přenesená",J236,0)</f>
        <v>0</v>
      </c>
      <c r="BI236" s="137">
        <f>IF(N236="nulová",J236,0)</f>
        <v>0</v>
      </c>
      <c r="BJ236" s="17" t="s">
        <v>77</v>
      </c>
      <c r="BK236" s="137">
        <f>ROUND(I236*H236,2)</f>
        <v>0</v>
      </c>
      <c r="BL236" s="17" t="s">
        <v>124</v>
      </c>
      <c r="BM236" s="136" t="s">
        <v>319</v>
      </c>
    </row>
    <row r="237" spans="2:65" s="1" customFormat="1" ht="10.199999999999999">
      <c r="B237" s="32"/>
      <c r="D237" s="138" t="s">
        <v>126</v>
      </c>
      <c r="F237" s="139" t="s">
        <v>320</v>
      </c>
      <c r="I237" s="140"/>
      <c r="L237" s="32"/>
      <c r="M237" s="141"/>
      <c r="T237" s="53"/>
      <c r="AT237" s="17" t="s">
        <v>126</v>
      </c>
      <c r="AU237" s="17" t="s">
        <v>79</v>
      </c>
    </row>
    <row r="238" spans="2:65" s="14" customFormat="1" ht="10.199999999999999">
      <c r="B238" s="157"/>
      <c r="D238" s="143" t="s">
        <v>128</v>
      </c>
      <c r="E238" s="158" t="s">
        <v>19</v>
      </c>
      <c r="F238" s="159" t="s">
        <v>321</v>
      </c>
      <c r="H238" s="158" t="s">
        <v>19</v>
      </c>
      <c r="I238" s="160"/>
      <c r="L238" s="157"/>
      <c r="M238" s="161"/>
      <c r="T238" s="162"/>
      <c r="AT238" s="158" t="s">
        <v>128</v>
      </c>
      <c r="AU238" s="158" t="s">
        <v>79</v>
      </c>
      <c r="AV238" s="14" t="s">
        <v>77</v>
      </c>
      <c r="AW238" s="14" t="s">
        <v>31</v>
      </c>
      <c r="AX238" s="14" t="s">
        <v>69</v>
      </c>
      <c r="AY238" s="158" t="s">
        <v>118</v>
      </c>
    </row>
    <row r="239" spans="2:65" s="12" customFormat="1" ht="10.199999999999999">
      <c r="B239" s="142"/>
      <c r="D239" s="143" t="s">
        <v>128</v>
      </c>
      <c r="E239" s="144" t="s">
        <v>19</v>
      </c>
      <c r="F239" s="145" t="s">
        <v>322</v>
      </c>
      <c r="H239" s="146">
        <v>109.48</v>
      </c>
      <c r="I239" s="147"/>
      <c r="L239" s="142"/>
      <c r="M239" s="148"/>
      <c r="T239" s="149"/>
      <c r="AT239" s="144" t="s">
        <v>128</v>
      </c>
      <c r="AU239" s="144" t="s">
        <v>79</v>
      </c>
      <c r="AV239" s="12" t="s">
        <v>79</v>
      </c>
      <c r="AW239" s="12" t="s">
        <v>31</v>
      </c>
      <c r="AX239" s="12" t="s">
        <v>69</v>
      </c>
      <c r="AY239" s="144" t="s">
        <v>118</v>
      </c>
    </row>
    <row r="240" spans="2:65" s="13" customFormat="1" ht="10.199999999999999">
      <c r="B240" s="150"/>
      <c r="D240" s="143" t="s">
        <v>128</v>
      </c>
      <c r="E240" s="151" t="s">
        <v>19</v>
      </c>
      <c r="F240" s="152" t="s">
        <v>130</v>
      </c>
      <c r="H240" s="153">
        <v>109.48</v>
      </c>
      <c r="I240" s="154"/>
      <c r="L240" s="150"/>
      <c r="M240" s="155"/>
      <c r="T240" s="156"/>
      <c r="AT240" s="151" t="s">
        <v>128</v>
      </c>
      <c r="AU240" s="151" t="s">
        <v>79</v>
      </c>
      <c r="AV240" s="13" t="s">
        <v>124</v>
      </c>
      <c r="AW240" s="13" t="s">
        <v>31</v>
      </c>
      <c r="AX240" s="13" t="s">
        <v>77</v>
      </c>
      <c r="AY240" s="151" t="s">
        <v>118</v>
      </c>
    </row>
    <row r="241" spans="2:65" s="1" customFormat="1" ht="16.5" customHeight="1">
      <c r="B241" s="32"/>
      <c r="C241" s="124" t="s">
        <v>323</v>
      </c>
      <c r="D241" s="124" t="s">
        <v>120</v>
      </c>
      <c r="E241" s="125" t="s">
        <v>324</v>
      </c>
      <c r="F241" s="126" t="s">
        <v>325</v>
      </c>
      <c r="G241" s="127" t="s">
        <v>123</v>
      </c>
      <c r="H241" s="128">
        <v>133.66</v>
      </c>
      <c r="I241" s="129"/>
      <c r="J241" s="130">
        <f>ROUND(I241*H241,2)</f>
        <v>0</v>
      </c>
      <c r="K241" s="131"/>
      <c r="L241" s="32"/>
      <c r="M241" s="132" t="s">
        <v>19</v>
      </c>
      <c r="N241" s="133" t="s">
        <v>40</v>
      </c>
      <c r="P241" s="134">
        <f>O241*H241</f>
        <v>0</v>
      </c>
      <c r="Q241" s="134">
        <v>0.3674</v>
      </c>
      <c r="R241" s="134">
        <f>Q241*H241</f>
        <v>49.106684000000001</v>
      </c>
      <c r="S241" s="134">
        <v>0</v>
      </c>
      <c r="T241" s="135">
        <f>S241*H241</f>
        <v>0</v>
      </c>
      <c r="AR241" s="136" t="s">
        <v>124</v>
      </c>
      <c r="AT241" s="136" t="s">
        <v>120</v>
      </c>
      <c r="AU241" s="136" t="s">
        <v>79</v>
      </c>
      <c r="AY241" s="17" t="s">
        <v>118</v>
      </c>
      <c r="BE241" s="137">
        <f>IF(N241="základní",J241,0)</f>
        <v>0</v>
      </c>
      <c r="BF241" s="137">
        <f>IF(N241="snížená",J241,0)</f>
        <v>0</v>
      </c>
      <c r="BG241" s="137">
        <f>IF(N241="zákl. přenesená",J241,0)</f>
        <v>0</v>
      </c>
      <c r="BH241" s="137">
        <f>IF(N241="sníž. přenesená",J241,0)</f>
        <v>0</v>
      </c>
      <c r="BI241" s="137">
        <f>IF(N241="nulová",J241,0)</f>
        <v>0</v>
      </c>
      <c r="BJ241" s="17" t="s">
        <v>77</v>
      </c>
      <c r="BK241" s="137">
        <f>ROUND(I241*H241,2)</f>
        <v>0</v>
      </c>
      <c r="BL241" s="17" t="s">
        <v>124</v>
      </c>
      <c r="BM241" s="136" t="s">
        <v>326</v>
      </c>
    </row>
    <row r="242" spans="2:65" s="1" customFormat="1" ht="10.199999999999999">
      <c r="B242" s="32"/>
      <c r="D242" s="138" t="s">
        <v>126</v>
      </c>
      <c r="F242" s="139" t="s">
        <v>327</v>
      </c>
      <c r="I242" s="140"/>
      <c r="L242" s="32"/>
      <c r="M242" s="141"/>
      <c r="T242" s="53"/>
      <c r="AT242" s="17" t="s">
        <v>126</v>
      </c>
      <c r="AU242" s="17" t="s">
        <v>79</v>
      </c>
    </row>
    <row r="243" spans="2:65" s="12" customFormat="1" ht="10.199999999999999">
      <c r="B243" s="142"/>
      <c r="D243" s="143" t="s">
        <v>128</v>
      </c>
      <c r="E243" s="144" t="s">
        <v>19</v>
      </c>
      <c r="F243" s="145" t="s">
        <v>328</v>
      </c>
      <c r="H243" s="146">
        <v>133.66</v>
      </c>
      <c r="I243" s="147"/>
      <c r="L243" s="142"/>
      <c r="M243" s="148"/>
      <c r="T243" s="149"/>
      <c r="AT243" s="144" t="s">
        <v>128</v>
      </c>
      <c r="AU243" s="144" t="s">
        <v>79</v>
      </c>
      <c r="AV243" s="12" t="s">
        <v>79</v>
      </c>
      <c r="AW243" s="12" t="s">
        <v>31</v>
      </c>
      <c r="AX243" s="12" t="s">
        <v>69</v>
      </c>
      <c r="AY243" s="144" t="s">
        <v>118</v>
      </c>
    </row>
    <row r="244" spans="2:65" s="13" customFormat="1" ht="10.199999999999999">
      <c r="B244" s="150"/>
      <c r="D244" s="143" t="s">
        <v>128</v>
      </c>
      <c r="E244" s="151" t="s">
        <v>19</v>
      </c>
      <c r="F244" s="152" t="s">
        <v>130</v>
      </c>
      <c r="H244" s="153">
        <v>133.66</v>
      </c>
      <c r="I244" s="154"/>
      <c r="L244" s="150"/>
      <c r="M244" s="155"/>
      <c r="T244" s="156"/>
      <c r="AT244" s="151" t="s">
        <v>128</v>
      </c>
      <c r="AU244" s="151" t="s">
        <v>79</v>
      </c>
      <c r="AV244" s="13" t="s">
        <v>124</v>
      </c>
      <c r="AW244" s="13" t="s">
        <v>31</v>
      </c>
      <c r="AX244" s="13" t="s">
        <v>77</v>
      </c>
      <c r="AY244" s="151" t="s">
        <v>118</v>
      </c>
    </row>
    <row r="245" spans="2:65" s="1" customFormat="1" ht="24.15" customHeight="1">
      <c r="B245" s="32"/>
      <c r="C245" s="124" t="s">
        <v>329</v>
      </c>
      <c r="D245" s="124" t="s">
        <v>120</v>
      </c>
      <c r="E245" s="125" t="s">
        <v>330</v>
      </c>
      <c r="F245" s="126" t="s">
        <v>331</v>
      </c>
      <c r="G245" s="127" t="s">
        <v>204</v>
      </c>
      <c r="H245" s="128">
        <v>165.3</v>
      </c>
      <c r="I245" s="129"/>
      <c r="J245" s="130">
        <f>ROUND(I245*H245,2)</f>
        <v>0</v>
      </c>
      <c r="K245" s="131"/>
      <c r="L245" s="32"/>
      <c r="M245" s="132" t="s">
        <v>19</v>
      </c>
      <c r="N245" s="133" t="s">
        <v>40</v>
      </c>
      <c r="P245" s="134">
        <f>O245*H245</f>
        <v>0</v>
      </c>
      <c r="Q245" s="134">
        <v>0.10095</v>
      </c>
      <c r="R245" s="134">
        <f>Q245*H245</f>
        <v>16.687035000000002</v>
      </c>
      <c r="S245" s="134">
        <v>0</v>
      </c>
      <c r="T245" s="135">
        <f>S245*H245</f>
        <v>0</v>
      </c>
      <c r="AR245" s="136" t="s">
        <v>124</v>
      </c>
      <c r="AT245" s="136" t="s">
        <v>120</v>
      </c>
      <c r="AU245" s="136" t="s">
        <v>79</v>
      </c>
      <c r="AY245" s="17" t="s">
        <v>118</v>
      </c>
      <c r="BE245" s="137">
        <f>IF(N245="základní",J245,0)</f>
        <v>0</v>
      </c>
      <c r="BF245" s="137">
        <f>IF(N245="snížená",J245,0)</f>
        <v>0</v>
      </c>
      <c r="BG245" s="137">
        <f>IF(N245="zákl. přenesená",J245,0)</f>
        <v>0</v>
      </c>
      <c r="BH245" s="137">
        <f>IF(N245="sníž. přenesená",J245,0)</f>
        <v>0</v>
      </c>
      <c r="BI245" s="137">
        <f>IF(N245="nulová",J245,0)</f>
        <v>0</v>
      </c>
      <c r="BJ245" s="17" t="s">
        <v>77</v>
      </c>
      <c r="BK245" s="137">
        <f>ROUND(I245*H245,2)</f>
        <v>0</v>
      </c>
      <c r="BL245" s="17" t="s">
        <v>124</v>
      </c>
      <c r="BM245" s="136" t="s">
        <v>332</v>
      </c>
    </row>
    <row r="246" spans="2:65" s="1" customFormat="1" ht="10.199999999999999">
      <c r="B246" s="32"/>
      <c r="D246" s="138" t="s">
        <v>126</v>
      </c>
      <c r="F246" s="139" t="s">
        <v>333</v>
      </c>
      <c r="I246" s="140"/>
      <c r="L246" s="32"/>
      <c r="M246" s="141"/>
      <c r="T246" s="53"/>
      <c r="AT246" s="17" t="s">
        <v>126</v>
      </c>
      <c r="AU246" s="17" t="s">
        <v>79</v>
      </c>
    </row>
    <row r="247" spans="2:65" s="12" customFormat="1" ht="10.199999999999999">
      <c r="B247" s="142"/>
      <c r="D247" s="143" t="s">
        <v>128</v>
      </c>
      <c r="E247" s="144" t="s">
        <v>19</v>
      </c>
      <c r="F247" s="145" t="s">
        <v>334</v>
      </c>
      <c r="H247" s="146">
        <v>165.3</v>
      </c>
      <c r="I247" s="147"/>
      <c r="L247" s="142"/>
      <c r="M247" s="148"/>
      <c r="T247" s="149"/>
      <c r="AT247" s="144" t="s">
        <v>128</v>
      </c>
      <c r="AU247" s="144" t="s">
        <v>79</v>
      </c>
      <c r="AV247" s="12" t="s">
        <v>79</v>
      </c>
      <c r="AW247" s="12" t="s">
        <v>31</v>
      </c>
      <c r="AX247" s="12" t="s">
        <v>69</v>
      </c>
      <c r="AY247" s="144" t="s">
        <v>118</v>
      </c>
    </row>
    <row r="248" spans="2:65" s="13" customFormat="1" ht="10.199999999999999">
      <c r="B248" s="150"/>
      <c r="D248" s="143" t="s">
        <v>128</v>
      </c>
      <c r="E248" s="151" t="s">
        <v>19</v>
      </c>
      <c r="F248" s="152" t="s">
        <v>130</v>
      </c>
      <c r="H248" s="153">
        <v>165.3</v>
      </c>
      <c r="I248" s="154"/>
      <c r="L248" s="150"/>
      <c r="M248" s="155"/>
      <c r="T248" s="156"/>
      <c r="AT248" s="151" t="s">
        <v>128</v>
      </c>
      <c r="AU248" s="151" t="s">
        <v>79</v>
      </c>
      <c r="AV248" s="13" t="s">
        <v>124</v>
      </c>
      <c r="AW248" s="13" t="s">
        <v>31</v>
      </c>
      <c r="AX248" s="13" t="s">
        <v>77</v>
      </c>
      <c r="AY248" s="151" t="s">
        <v>118</v>
      </c>
    </row>
    <row r="249" spans="2:65" s="11" customFormat="1" ht="22.8" customHeight="1">
      <c r="B249" s="112"/>
      <c r="D249" s="113" t="s">
        <v>68</v>
      </c>
      <c r="E249" s="122" t="s">
        <v>171</v>
      </c>
      <c r="F249" s="122" t="s">
        <v>335</v>
      </c>
      <c r="I249" s="115"/>
      <c r="J249" s="123">
        <f>BK249</f>
        <v>0</v>
      </c>
      <c r="L249" s="112"/>
      <c r="M249" s="117"/>
      <c r="P249" s="118">
        <f>SUM(P250:P281)</f>
        <v>0</v>
      </c>
      <c r="R249" s="118">
        <f>SUM(R250:R281)</f>
        <v>3.7188400000000001</v>
      </c>
      <c r="T249" s="119">
        <f>SUM(T250:T281)</f>
        <v>0</v>
      </c>
      <c r="AR249" s="113" t="s">
        <v>77</v>
      </c>
      <c r="AT249" s="120" t="s">
        <v>68</v>
      </c>
      <c r="AU249" s="120" t="s">
        <v>77</v>
      </c>
      <c r="AY249" s="113" t="s">
        <v>118</v>
      </c>
      <c r="BK249" s="121">
        <f>SUM(BK250:BK281)</f>
        <v>0</v>
      </c>
    </row>
    <row r="250" spans="2:65" s="1" customFormat="1" ht="16.5" customHeight="1">
      <c r="B250" s="32"/>
      <c r="C250" s="124" t="s">
        <v>336</v>
      </c>
      <c r="D250" s="124" t="s">
        <v>120</v>
      </c>
      <c r="E250" s="125" t="s">
        <v>337</v>
      </c>
      <c r="F250" s="126" t="s">
        <v>338</v>
      </c>
      <c r="G250" s="127" t="s">
        <v>204</v>
      </c>
      <c r="H250" s="128">
        <v>170</v>
      </c>
      <c r="I250" s="129"/>
      <c r="J250" s="130">
        <f>ROUND(I250*H250,2)</f>
        <v>0</v>
      </c>
      <c r="K250" s="131"/>
      <c r="L250" s="32"/>
      <c r="M250" s="132" t="s">
        <v>19</v>
      </c>
      <c r="N250" s="133" t="s">
        <v>40</v>
      </c>
      <c r="P250" s="134">
        <f>O250*H250</f>
        <v>0</v>
      </c>
      <c r="Q250" s="134">
        <v>1.0000000000000001E-5</v>
      </c>
      <c r="R250" s="134">
        <f>Q250*H250</f>
        <v>1.7000000000000001E-3</v>
      </c>
      <c r="S250" s="134">
        <v>0</v>
      </c>
      <c r="T250" s="135">
        <f>S250*H250</f>
        <v>0</v>
      </c>
      <c r="AR250" s="136" t="s">
        <v>124</v>
      </c>
      <c r="AT250" s="136" t="s">
        <v>120</v>
      </c>
      <c r="AU250" s="136" t="s">
        <v>79</v>
      </c>
      <c r="AY250" s="17" t="s">
        <v>118</v>
      </c>
      <c r="BE250" s="137">
        <f>IF(N250="základní",J250,0)</f>
        <v>0</v>
      </c>
      <c r="BF250" s="137">
        <f>IF(N250="snížená",J250,0)</f>
        <v>0</v>
      </c>
      <c r="BG250" s="137">
        <f>IF(N250="zákl. přenesená",J250,0)</f>
        <v>0</v>
      </c>
      <c r="BH250" s="137">
        <f>IF(N250="sníž. přenesená",J250,0)</f>
        <v>0</v>
      </c>
      <c r="BI250" s="137">
        <f>IF(N250="nulová",J250,0)</f>
        <v>0</v>
      </c>
      <c r="BJ250" s="17" t="s">
        <v>77</v>
      </c>
      <c r="BK250" s="137">
        <f>ROUND(I250*H250,2)</f>
        <v>0</v>
      </c>
      <c r="BL250" s="17" t="s">
        <v>124</v>
      </c>
      <c r="BM250" s="136" t="s">
        <v>339</v>
      </c>
    </row>
    <row r="251" spans="2:65" s="1" customFormat="1" ht="10.199999999999999">
      <c r="B251" s="32"/>
      <c r="D251" s="138" t="s">
        <v>126</v>
      </c>
      <c r="F251" s="139" t="s">
        <v>340</v>
      </c>
      <c r="I251" s="140"/>
      <c r="L251" s="32"/>
      <c r="M251" s="141"/>
      <c r="T251" s="53"/>
      <c r="AT251" s="17" t="s">
        <v>126</v>
      </c>
      <c r="AU251" s="17" t="s">
        <v>79</v>
      </c>
    </row>
    <row r="252" spans="2:65" s="14" customFormat="1" ht="10.199999999999999">
      <c r="B252" s="157"/>
      <c r="D252" s="143" t="s">
        <v>128</v>
      </c>
      <c r="E252" s="158" t="s">
        <v>19</v>
      </c>
      <c r="F252" s="159" t="s">
        <v>341</v>
      </c>
      <c r="H252" s="158" t="s">
        <v>19</v>
      </c>
      <c r="I252" s="160"/>
      <c r="L252" s="157"/>
      <c r="M252" s="161"/>
      <c r="T252" s="162"/>
      <c r="AT252" s="158" t="s">
        <v>128</v>
      </c>
      <c r="AU252" s="158" t="s">
        <v>79</v>
      </c>
      <c r="AV252" s="14" t="s">
        <v>77</v>
      </c>
      <c r="AW252" s="14" t="s">
        <v>31</v>
      </c>
      <c r="AX252" s="14" t="s">
        <v>69</v>
      </c>
      <c r="AY252" s="158" t="s">
        <v>118</v>
      </c>
    </row>
    <row r="253" spans="2:65" s="12" customFormat="1" ht="10.199999999999999">
      <c r="B253" s="142"/>
      <c r="D253" s="143" t="s">
        <v>128</v>
      </c>
      <c r="E253" s="144" t="s">
        <v>19</v>
      </c>
      <c r="F253" s="145" t="s">
        <v>342</v>
      </c>
      <c r="H253" s="146">
        <v>170</v>
      </c>
      <c r="I253" s="147"/>
      <c r="L253" s="142"/>
      <c r="M253" s="148"/>
      <c r="T253" s="149"/>
      <c r="AT253" s="144" t="s">
        <v>128</v>
      </c>
      <c r="AU253" s="144" t="s">
        <v>79</v>
      </c>
      <c r="AV253" s="12" t="s">
        <v>79</v>
      </c>
      <c r="AW253" s="12" t="s">
        <v>31</v>
      </c>
      <c r="AX253" s="12" t="s">
        <v>69</v>
      </c>
      <c r="AY253" s="144" t="s">
        <v>118</v>
      </c>
    </row>
    <row r="254" spans="2:65" s="13" customFormat="1" ht="10.199999999999999">
      <c r="B254" s="150"/>
      <c r="D254" s="143" t="s">
        <v>128</v>
      </c>
      <c r="E254" s="151" t="s">
        <v>19</v>
      </c>
      <c r="F254" s="152" t="s">
        <v>130</v>
      </c>
      <c r="H254" s="153">
        <v>170</v>
      </c>
      <c r="I254" s="154"/>
      <c r="L254" s="150"/>
      <c r="M254" s="155"/>
      <c r="T254" s="156"/>
      <c r="AT254" s="151" t="s">
        <v>128</v>
      </c>
      <c r="AU254" s="151" t="s">
        <v>79</v>
      </c>
      <c r="AV254" s="13" t="s">
        <v>124</v>
      </c>
      <c r="AW254" s="13" t="s">
        <v>31</v>
      </c>
      <c r="AX254" s="13" t="s">
        <v>77</v>
      </c>
      <c r="AY254" s="151" t="s">
        <v>118</v>
      </c>
    </row>
    <row r="255" spans="2:65" s="1" customFormat="1" ht="16.5" customHeight="1">
      <c r="B255" s="32"/>
      <c r="C255" s="163" t="s">
        <v>343</v>
      </c>
      <c r="D255" s="163" t="s">
        <v>216</v>
      </c>
      <c r="E255" s="164" t="s">
        <v>344</v>
      </c>
      <c r="F255" s="165" t="s">
        <v>345</v>
      </c>
      <c r="G255" s="166" t="s">
        <v>204</v>
      </c>
      <c r="H255" s="167">
        <v>187</v>
      </c>
      <c r="I255" s="168"/>
      <c r="J255" s="169">
        <f>ROUND(I255*H255,2)</f>
        <v>0</v>
      </c>
      <c r="K255" s="170"/>
      <c r="L255" s="171"/>
      <c r="M255" s="172" t="s">
        <v>19</v>
      </c>
      <c r="N255" s="173" t="s">
        <v>40</v>
      </c>
      <c r="P255" s="134">
        <f>O255*H255</f>
        <v>0</v>
      </c>
      <c r="Q255" s="134">
        <v>1.4E-3</v>
      </c>
      <c r="R255" s="134">
        <f>Q255*H255</f>
        <v>0.26179999999999998</v>
      </c>
      <c r="S255" s="134">
        <v>0</v>
      </c>
      <c r="T255" s="135">
        <f>S255*H255</f>
        <v>0</v>
      </c>
      <c r="AR255" s="136" t="s">
        <v>171</v>
      </c>
      <c r="AT255" s="136" t="s">
        <v>216</v>
      </c>
      <c r="AU255" s="136" t="s">
        <v>79</v>
      </c>
      <c r="AY255" s="17" t="s">
        <v>118</v>
      </c>
      <c r="BE255" s="137">
        <f>IF(N255="základní",J255,0)</f>
        <v>0</v>
      </c>
      <c r="BF255" s="137">
        <f>IF(N255="snížená",J255,0)</f>
        <v>0</v>
      </c>
      <c r="BG255" s="137">
        <f>IF(N255="zákl. přenesená",J255,0)</f>
        <v>0</v>
      </c>
      <c r="BH255" s="137">
        <f>IF(N255="sníž. přenesená",J255,0)</f>
        <v>0</v>
      </c>
      <c r="BI255" s="137">
        <f>IF(N255="nulová",J255,0)</f>
        <v>0</v>
      </c>
      <c r="BJ255" s="17" t="s">
        <v>77</v>
      </c>
      <c r="BK255" s="137">
        <f>ROUND(I255*H255,2)</f>
        <v>0</v>
      </c>
      <c r="BL255" s="17" t="s">
        <v>124</v>
      </c>
      <c r="BM255" s="136" t="s">
        <v>346</v>
      </c>
    </row>
    <row r="256" spans="2:65" s="12" customFormat="1" ht="10.199999999999999">
      <c r="B256" s="142"/>
      <c r="D256" s="143" t="s">
        <v>128</v>
      </c>
      <c r="E256" s="144" t="s">
        <v>19</v>
      </c>
      <c r="F256" s="145" t="s">
        <v>347</v>
      </c>
      <c r="H256" s="146">
        <v>187</v>
      </c>
      <c r="I256" s="147"/>
      <c r="L256" s="142"/>
      <c r="M256" s="148"/>
      <c r="T256" s="149"/>
      <c r="AT256" s="144" t="s">
        <v>128</v>
      </c>
      <c r="AU256" s="144" t="s">
        <v>79</v>
      </c>
      <c r="AV256" s="12" t="s">
        <v>79</v>
      </c>
      <c r="AW256" s="12" t="s">
        <v>31</v>
      </c>
      <c r="AX256" s="12" t="s">
        <v>69</v>
      </c>
      <c r="AY256" s="144" t="s">
        <v>118</v>
      </c>
    </row>
    <row r="257" spans="2:65" s="13" customFormat="1" ht="10.199999999999999">
      <c r="B257" s="150"/>
      <c r="D257" s="143" t="s">
        <v>128</v>
      </c>
      <c r="E257" s="151" t="s">
        <v>19</v>
      </c>
      <c r="F257" s="152" t="s">
        <v>130</v>
      </c>
      <c r="H257" s="153">
        <v>187</v>
      </c>
      <c r="I257" s="154"/>
      <c r="L257" s="150"/>
      <c r="M257" s="155"/>
      <c r="T257" s="156"/>
      <c r="AT257" s="151" t="s">
        <v>128</v>
      </c>
      <c r="AU257" s="151" t="s">
        <v>79</v>
      </c>
      <c r="AV257" s="13" t="s">
        <v>124</v>
      </c>
      <c r="AW257" s="13" t="s">
        <v>31</v>
      </c>
      <c r="AX257" s="13" t="s">
        <v>77</v>
      </c>
      <c r="AY257" s="151" t="s">
        <v>118</v>
      </c>
    </row>
    <row r="258" spans="2:65" s="1" customFormat="1" ht="16.5" customHeight="1">
      <c r="B258" s="32"/>
      <c r="C258" s="163" t="s">
        <v>348</v>
      </c>
      <c r="D258" s="163" t="s">
        <v>216</v>
      </c>
      <c r="E258" s="164" t="s">
        <v>349</v>
      </c>
      <c r="F258" s="165" t="s">
        <v>350</v>
      </c>
      <c r="G258" s="166" t="s">
        <v>351</v>
      </c>
      <c r="H258" s="167">
        <v>8</v>
      </c>
      <c r="I258" s="168"/>
      <c r="J258" s="169">
        <f>ROUND(I258*H258,2)</f>
        <v>0</v>
      </c>
      <c r="K258" s="170"/>
      <c r="L258" s="171"/>
      <c r="M258" s="172" t="s">
        <v>19</v>
      </c>
      <c r="N258" s="173" t="s">
        <v>40</v>
      </c>
      <c r="P258" s="134">
        <f>O258*H258</f>
        <v>0</v>
      </c>
      <c r="Q258" s="134">
        <v>7.6000000000000004E-4</v>
      </c>
      <c r="R258" s="134">
        <f>Q258*H258</f>
        <v>6.0800000000000003E-3</v>
      </c>
      <c r="S258" s="134">
        <v>0</v>
      </c>
      <c r="T258" s="135">
        <f>S258*H258</f>
        <v>0</v>
      </c>
      <c r="AR258" s="136" t="s">
        <v>171</v>
      </c>
      <c r="AT258" s="136" t="s">
        <v>216</v>
      </c>
      <c r="AU258" s="136" t="s">
        <v>79</v>
      </c>
      <c r="AY258" s="17" t="s">
        <v>118</v>
      </c>
      <c r="BE258" s="137">
        <f>IF(N258="základní",J258,0)</f>
        <v>0</v>
      </c>
      <c r="BF258" s="137">
        <f>IF(N258="snížená",J258,0)</f>
        <v>0</v>
      </c>
      <c r="BG258" s="137">
        <f>IF(N258="zákl. přenesená",J258,0)</f>
        <v>0</v>
      </c>
      <c r="BH258" s="137">
        <f>IF(N258="sníž. přenesená",J258,0)</f>
        <v>0</v>
      </c>
      <c r="BI258" s="137">
        <f>IF(N258="nulová",J258,0)</f>
        <v>0</v>
      </c>
      <c r="BJ258" s="17" t="s">
        <v>77</v>
      </c>
      <c r="BK258" s="137">
        <f>ROUND(I258*H258,2)</f>
        <v>0</v>
      </c>
      <c r="BL258" s="17" t="s">
        <v>124</v>
      </c>
      <c r="BM258" s="136" t="s">
        <v>352</v>
      </c>
    </row>
    <row r="259" spans="2:65" s="12" customFormat="1" ht="10.199999999999999">
      <c r="B259" s="142"/>
      <c r="D259" s="143" t="s">
        <v>128</v>
      </c>
      <c r="E259" s="144" t="s">
        <v>19</v>
      </c>
      <c r="F259" s="145" t="s">
        <v>353</v>
      </c>
      <c r="H259" s="146">
        <v>8</v>
      </c>
      <c r="I259" s="147"/>
      <c r="L259" s="142"/>
      <c r="M259" s="148"/>
      <c r="T259" s="149"/>
      <c r="AT259" s="144" t="s">
        <v>128</v>
      </c>
      <c r="AU259" s="144" t="s">
        <v>79</v>
      </c>
      <c r="AV259" s="12" t="s">
        <v>79</v>
      </c>
      <c r="AW259" s="12" t="s">
        <v>31</v>
      </c>
      <c r="AX259" s="12" t="s">
        <v>69</v>
      </c>
      <c r="AY259" s="144" t="s">
        <v>118</v>
      </c>
    </row>
    <row r="260" spans="2:65" s="13" customFormat="1" ht="10.199999999999999">
      <c r="B260" s="150"/>
      <c r="D260" s="143" t="s">
        <v>128</v>
      </c>
      <c r="E260" s="151" t="s">
        <v>19</v>
      </c>
      <c r="F260" s="152" t="s">
        <v>130</v>
      </c>
      <c r="H260" s="153">
        <v>8</v>
      </c>
      <c r="I260" s="154"/>
      <c r="L260" s="150"/>
      <c r="M260" s="155"/>
      <c r="T260" s="156"/>
      <c r="AT260" s="151" t="s">
        <v>128</v>
      </c>
      <c r="AU260" s="151" t="s">
        <v>79</v>
      </c>
      <c r="AV260" s="13" t="s">
        <v>124</v>
      </c>
      <c r="AW260" s="13" t="s">
        <v>31</v>
      </c>
      <c r="AX260" s="13" t="s">
        <v>77</v>
      </c>
      <c r="AY260" s="151" t="s">
        <v>118</v>
      </c>
    </row>
    <row r="261" spans="2:65" s="1" customFormat="1" ht="21.75" customHeight="1">
      <c r="B261" s="32"/>
      <c r="C261" s="124" t="s">
        <v>354</v>
      </c>
      <c r="D261" s="124" t="s">
        <v>120</v>
      </c>
      <c r="E261" s="125" t="s">
        <v>355</v>
      </c>
      <c r="F261" s="126" t="s">
        <v>356</v>
      </c>
      <c r="G261" s="127" t="s">
        <v>237</v>
      </c>
      <c r="H261" s="128">
        <v>1</v>
      </c>
      <c r="I261" s="129"/>
      <c r="J261" s="130">
        <f>ROUND(I261*H261,2)</f>
        <v>0</v>
      </c>
      <c r="K261" s="131"/>
      <c r="L261" s="32"/>
      <c r="M261" s="132" t="s">
        <v>19</v>
      </c>
      <c r="N261" s="133" t="s">
        <v>40</v>
      </c>
      <c r="P261" s="134">
        <f>O261*H261</f>
        <v>0</v>
      </c>
      <c r="Q261" s="134">
        <v>0</v>
      </c>
      <c r="R261" s="134">
        <f>Q261*H261</f>
        <v>0</v>
      </c>
      <c r="S261" s="134">
        <v>0</v>
      </c>
      <c r="T261" s="135">
        <f>S261*H261</f>
        <v>0</v>
      </c>
      <c r="AR261" s="136" t="s">
        <v>124</v>
      </c>
      <c r="AT261" s="136" t="s">
        <v>120</v>
      </c>
      <c r="AU261" s="136" t="s">
        <v>79</v>
      </c>
      <c r="AY261" s="17" t="s">
        <v>118</v>
      </c>
      <c r="BE261" s="137">
        <f>IF(N261="základní",J261,0)</f>
        <v>0</v>
      </c>
      <c r="BF261" s="137">
        <f>IF(N261="snížená",J261,0)</f>
        <v>0</v>
      </c>
      <c r="BG261" s="137">
        <f>IF(N261="zákl. přenesená",J261,0)</f>
        <v>0</v>
      </c>
      <c r="BH261" s="137">
        <f>IF(N261="sníž. přenesená",J261,0)</f>
        <v>0</v>
      </c>
      <c r="BI261" s="137">
        <f>IF(N261="nulová",J261,0)</f>
        <v>0</v>
      </c>
      <c r="BJ261" s="17" t="s">
        <v>77</v>
      </c>
      <c r="BK261" s="137">
        <f>ROUND(I261*H261,2)</f>
        <v>0</v>
      </c>
      <c r="BL261" s="17" t="s">
        <v>124</v>
      </c>
      <c r="BM261" s="136" t="s">
        <v>357</v>
      </c>
    </row>
    <row r="262" spans="2:65" s="12" customFormat="1" ht="10.199999999999999">
      <c r="B262" s="142"/>
      <c r="D262" s="143" t="s">
        <v>128</v>
      </c>
      <c r="E262" s="144" t="s">
        <v>19</v>
      </c>
      <c r="F262" s="145" t="s">
        <v>239</v>
      </c>
      <c r="H262" s="146">
        <v>1</v>
      </c>
      <c r="I262" s="147"/>
      <c r="L262" s="142"/>
      <c r="M262" s="148"/>
      <c r="T262" s="149"/>
      <c r="AT262" s="144" t="s">
        <v>128</v>
      </c>
      <c r="AU262" s="144" t="s">
        <v>79</v>
      </c>
      <c r="AV262" s="12" t="s">
        <v>79</v>
      </c>
      <c r="AW262" s="12" t="s">
        <v>31</v>
      </c>
      <c r="AX262" s="12" t="s">
        <v>69</v>
      </c>
      <c r="AY262" s="144" t="s">
        <v>118</v>
      </c>
    </row>
    <row r="263" spans="2:65" s="13" customFormat="1" ht="10.199999999999999">
      <c r="B263" s="150"/>
      <c r="D263" s="143" t="s">
        <v>128</v>
      </c>
      <c r="E263" s="151" t="s">
        <v>19</v>
      </c>
      <c r="F263" s="152" t="s">
        <v>130</v>
      </c>
      <c r="H263" s="153">
        <v>1</v>
      </c>
      <c r="I263" s="154"/>
      <c r="L263" s="150"/>
      <c r="M263" s="155"/>
      <c r="T263" s="156"/>
      <c r="AT263" s="151" t="s">
        <v>128</v>
      </c>
      <c r="AU263" s="151" t="s">
        <v>79</v>
      </c>
      <c r="AV263" s="13" t="s">
        <v>124</v>
      </c>
      <c r="AW263" s="13" t="s">
        <v>31</v>
      </c>
      <c r="AX263" s="13" t="s">
        <v>77</v>
      </c>
      <c r="AY263" s="151" t="s">
        <v>118</v>
      </c>
    </row>
    <row r="264" spans="2:65" s="1" customFormat="1" ht="16.5" customHeight="1">
      <c r="B264" s="32"/>
      <c r="C264" s="124" t="s">
        <v>358</v>
      </c>
      <c r="D264" s="124" t="s">
        <v>120</v>
      </c>
      <c r="E264" s="125" t="s">
        <v>359</v>
      </c>
      <c r="F264" s="126" t="s">
        <v>360</v>
      </c>
      <c r="G264" s="127" t="s">
        <v>237</v>
      </c>
      <c r="H264" s="128">
        <v>1</v>
      </c>
      <c r="I264" s="129"/>
      <c r="J264" s="130">
        <f>ROUND(I264*H264,2)</f>
        <v>0</v>
      </c>
      <c r="K264" s="131"/>
      <c r="L264" s="32"/>
      <c r="M264" s="132" t="s">
        <v>19</v>
      </c>
      <c r="N264" s="133" t="s">
        <v>40</v>
      </c>
      <c r="P264" s="134">
        <f>O264*H264</f>
        <v>0</v>
      </c>
      <c r="Q264" s="134">
        <v>0</v>
      </c>
      <c r="R264" s="134">
        <f>Q264*H264</f>
        <v>0</v>
      </c>
      <c r="S264" s="134">
        <v>0</v>
      </c>
      <c r="T264" s="135">
        <f>S264*H264</f>
        <v>0</v>
      </c>
      <c r="AR264" s="136" t="s">
        <v>124</v>
      </c>
      <c r="AT264" s="136" t="s">
        <v>120</v>
      </c>
      <c r="AU264" s="136" t="s">
        <v>79</v>
      </c>
      <c r="AY264" s="17" t="s">
        <v>118</v>
      </c>
      <c r="BE264" s="137">
        <f>IF(N264="základní",J264,0)</f>
        <v>0</v>
      </c>
      <c r="BF264" s="137">
        <f>IF(N264="snížená",J264,0)</f>
        <v>0</v>
      </c>
      <c r="BG264" s="137">
        <f>IF(N264="zákl. přenesená",J264,0)</f>
        <v>0</v>
      </c>
      <c r="BH264" s="137">
        <f>IF(N264="sníž. přenesená",J264,0)</f>
        <v>0</v>
      </c>
      <c r="BI264" s="137">
        <f>IF(N264="nulová",J264,0)</f>
        <v>0</v>
      </c>
      <c r="BJ264" s="17" t="s">
        <v>77</v>
      </c>
      <c r="BK264" s="137">
        <f>ROUND(I264*H264,2)</f>
        <v>0</v>
      </c>
      <c r="BL264" s="17" t="s">
        <v>124</v>
      </c>
      <c r="BM264" s="136" t="s">
        <v>361</v>
      </c>
    </row>
    <row r="265" spans="2:65" s="12" customFormat="1" ht="10.199999999999999">
      <c r="B265" s="142"/>
      <c r="D265" s="143" t="s">
        <v>128</v>
      </c>
      <c r="E265" s="144" t="s">
        <v>19</v>
      </c>
      <c r="F265" s="145" t="s">
        <v>239</v>
      </c>
      <c r="H265" s="146">
        <v>1</v>
      </c>
      <c r="I265" s="147"/>
      <c r="L265" s="142"/>
      <c r="M265" s="148"/>
      <c r="T265" s="149"/>
      <c r="AT265" s="144" t="s">
        <v>128</v>
      </c>
      <c r="AU265" s="144" t="s">
        <v>79</v>
      </c>
      <c r="AV265" s="12" t="s">
        <v>79</v>
      </c>
      <c r="AW265" s="12" t="s">
        <v>31</v>
      </c>
      <c r="AX265" s="12" t="s">
        <v>69</v>
      </c>
      <c r="AY265" s="144" t="s">
        <v>118</v>
      </c>
    </row>
    <row r="266" spans="2:65" s="13" customFormat="1" ht="10.199999999999999">
      <c r="B266" s="150"/>
      <c r="D266" s="143" t="s">
        <v>128</v>
      </c>
      <c r="E266" s="151" t="s">
        <v>19</v>
      </c>
      <c r="F266" s="152" t="s">
        <v>130</v>
      </c>
      <c r="H266" s="153">
        <v>1</v>
      </c>
      <c r="I266" s="154"/>
      <c r="L266" s="150"/>
      <c r="M266" s="155"/>
      <c r="T266" s="156"/>
      <c r="AT266" s="151" t="s">
        <v>128</v>
      </c>
      <c r="AU266" s="151" t="s">
        <v>79</v>
      </c>
      <c r="AV266" s="13" t="s">
        <v>124</v>
      </c>
      <c r="AW266" s="13" t="s">
        <v>31</v>
      </c>
      <c r="AX266" s="13" t="s">
        <v>77</v>
      </c>
      <c r="AY266" s="151" t="s">
        <v>118</v>
      </c>
    </row>
    <row r="267" spans="2:65" s="1" customFormat="1" ht="16.5" customHeight="1">
      <c r="B267" s="32"/>
      <c r="C267" s="124" t="s">
        <v>362</v>
      </c>
      <c r="D267" s="124" t="s">
        <v>120</v>
      </c>
      <c r="E267" s="125" t="s">
        <v>363</v>
      </c>
      <c r="F267" s="126" t="s">
        <v>364</v>
      </c>
      <c r="G267" s="127" t="s">
        <v>237</v>
      </c>
      <c r="H267" s="128">
        <v>1</v>
      </c>
      <c r="I267" s="129"/>
      <c r="J267" s="130">
        <f>ROUND(I267*H267,2)</f>
        <v>0</v>
      </c>
      <c r="K267" s="131"/>
      <c r="L267" s="32"/>
      <c r="M267" s="132" t="s">
        <v>19</v>
      </c>
      <c r="N267" s="133" t="s">
        <v>40</v>
      </c>
      <c r="P267" s="134">
        <f>O267*H267</f>
        <v>0</v>
      </c>
      <c r="Q267" s="134">
        <v>0</v>
      </c>
      <c r="R267" s="134">
        <f>Q267*H267</f>
        <v>0</v>
      </c>
      <c r="S267" s="134">
        <v>0</v>
      </c>
      <c r="T267" s="135">
        <f>S267*H267</f>
        <v>0</v>
      </c>
      <c r="AR267" s="136" t="s">
        <v>124</v>
      </c>
      <c r="AT267" s="136" t="s">
        <v>120</v>
      </c>
      <c r="AU267" s="136" t="s">
        <v>79</v>
      </c>
      <c r="AY267" s="17" t="s">
        <v>118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17" t="s">
        <v>77</v>
      </c>
      <c r="BK267" s="137">
        <f>ROUND(I267*H267,2)</f>
        <v>0</v>
      </c>
      <c r="BL267" s="17" t="s">
        <v>124</v>
      </c>
      <c r="BM267" s="136" t="s">
        <v>365</v>
      </c>
    </row>
    <row r="268" spans="2:65" s="12" customFormat="1" ht="10.199999999999999">
      <c r="B268" s="142"/>
      <c r="D268" s="143" t="s">
        <v>128</v>
      </c>
      <c r="E268" s="144" t="s">
        <v>19</v>
      </c>
      <c r="F268" s="145" t="s">
        <v>239</v>
      </c>
      <c r="H268" s="146">
        <v>1</v>
      </c>
      <c r="I268" s="147"/>
      <c r="L268" s="142"/>
      <c r="M268" s="148"/>
      <c r="T268" s="149"/>
      <c r="AT268" s="144" t="s">
        <v>128</v>
      </c>
      <c r="AU268" s="144" t="s">
        <v>79</v>
      </c>
      <c r="AV268" s="12" t="s">
        <v>79</v>
      </c>
      <c r="AW268" s="12" t="s">
        <v>31</v>
      </c>
      <c r="AX268" s="12" t="s">
        <v>69</v>
      </c>
      <c r="AY268" s="144" t="s">
        <v>118</v>
      </c>
    </row>
    <row r="269" spans="2:65" s="13" customFormat="1" ht="10.199999999999999">
      <c r="B269" s="150"/>
      <c r="D269" s="143" t="s">
        <v>128</v>
      </c>
      <c r="E269" s="151" t="s">
        <v>19</v>
      </c>
      <c r="F269" s="152" t="s">
        <v>130</v>
      </c>
      <c r="H269" s="153">
        <v>1</v>
      </c>
      <c r="I269" s="154"/>
      <c r="L269" s="150"/>
      <c r="M269" s="155"/>
      <c r="T269" s="156"/>
      <c r="AT269" s="151" t="s">
        <v>128</v>
      </c>
      <c r="AU269" s="151" t="s">
        <v>79</v>
      </c>
      <c r="AV269" s="13" t="s">
        <v>124</v>
      </c>
      <c r="AW269" s="13" t="s">
        <v>31</v>
      </c>
      <c r="AX269" s="13" t="s">
        <v>77</v>
      </c>
      <c r="AY269" s="151" t="s">
        <v>118</v>
      </c>
    </row>
    <row r="270" spans="2:65" s="1" customFormat="1" ht="16.5" customHeight="1">
      <c r="B270" s="32"/>
      <c r="C270" s="124" t="s">
        <v>366</v>
      </c>
      <c r="D270" s="124" t="s">
        <v>120</v>
      </c>
      <c r="E270" s="125" t="s">
        <v>367</v>
      </c>
      <c r="F270" s="126" t="s">
        <v>368</v>
      </c>
      <c r="G270" s="127" t="s">
        <v>237</v>
      </c>
      <c r="H270" s="128">
        <v>1</v>
      </c>
      <c r="I270" s="129"/>
      <c r="J270" s="130">
        <f>ROUND(I270*H270,2)</f>
        <v>0</v>
      </c>
      <c r="K270" s="131"/>
      <c r="L270" s="32"/>
      <c r="M270" s="132" t="s">
        <v>19</v>
      </c>
      <c r="N270" s="133" t="s">
        <v>40</v>
      </c>
      <c r="P270" s="134">
        <f>O270*H270</f>
        <v>0</v>
      </c>
      <c r="Q270" s="134">
        <v>0</v>
      </c>
      <c r="R270" s="134">
        <f>Q270*H270</f>
        <v>0</v>
      </c>
      <c r="S270" s="134">
        <v>0</v>
      </c>
      <c r="T270" s="135">
        <f>S270*H270</f>
        <v>0</v>
      </c>
      <c r="AR270" s="136" t="s">
        <v>124</v>
      </c>
      <c r="AT270" s="136" t="s">
        <v>120</v>
      </c>
      <c r="AU270" s="136" t="s">
        <v>79</v>
      </c>
      <c r="AY270" s="17" t="s">
        <v>118</v>
      </c>
      <c r="BE270" s="137">
        <f>IF(N270="základní",J270,0)</f>
        <v>0</v>
      </c>
      <c r="BF270" s="137">
        <f>IF(N270="snížená",J270,0)</f>
        <v>0</v>
      </c>
      <c r="BG270" s="137">
        <f>IF(N270="zákl. přenesená",J270,0)</f>
        <v>0</v>
      </c>
      <c r="BH270" s="137">
        <f>IF(N270="sníž. přenesená",J270,0)</f>
        <v>0</v>
      </c>
      <c r="BI270" s="137">
        <f>IF(N270="nulová",J270,0)</f>
        <v>0</v>
      </c>
      <c r="BJ270" s="17" t="s">
        <v>77</v>
      </c>
      <c r="BK270" s="137">
        <f>ROUND(I270*H270,2)</f>
        <v>0</v>
      </c>
      <c r="BL270" s="17" t="s">
        <v>124</v>
      </c>
      <c r="BM270" s="136" t="s">
        <v>369</v>
      </c>
    </row>
    <row r="271" spans="2:65" s="12" customFormat="1" ht="10.199999999999999">
      <c r="B271" s="142"/>
      <c r="D271" s="143" t="s">
        <v>128</v>
      </c>
      <c r="E271" s="144" t="s">
        <v>19</v>
      </c>
      <c r="F271" s="145" t="s">
        <v>239</v>
      </c>
      <c r="H271" s="146">
        <v>1</v>
      </c>
      <c r="I271" s="147"/>
      <c r="L271" s="142"/>
      <c r="M271" s="148"/>
      <c r="T271" s="149"/>
      <c r="AT271" s="144" t="s">
        <v>128</v>
      </c>
      <c r="AU271" s="144" t="s">
        <v>79</v>
      </c>
      <c r="AV271" s="12" t="s">
        <v>79</v>
      </c>
      <c r="AW271" s="12" t="s">
        <v>31</v>
      </c>
      <c r="AX271" s="12" t="s">
        <v>69</v>
      </c>
      <c r="AY271" s="144" t="s">
        <v>118</v>
      </c>
    </row>
    <row r="272" spans="2:65" s="13" customFormat="1" ht="10.199999999999999">
      <c r="B272" s="150"/>
      <c r="D272" s="143" t="s">
        <v>128</v>
      </c>
      <c r="E272" s="151" t="s">
        <v>19</v>
      </c>
      <c r="F272" s="152" t="s">
        <v>130</v>
      </c>
      <c r="H272" s="153">
        <v>1</v>
      </c>
      <c r="I272" s="154"/>
      <c r="L272" s="150"/>
      <c r="M272" s="155"/>
      <c r="T272" s="156"/>
      <c r="AT272" s="151" t="s">
        <v>128</v>
      </c>
      <c r="AU272" s="151" t="s">
        <v>79</v>
      </c>
      <c r="AV272" s="13" t="s">
        <v>124</v>
      </c>
      <c r="AW272" s="13" t="s">
        <v>31</v>
      </c>
      <c r="AX272" s="13" t="s">
        <v>77</v>
      </c>
      <c r="AY272" s="151" t="s">
        <v>118</v>
      </c>
    </row>
    <row r="273" spans="2:65" s="1" customFormat="1" ht="16.5" customHeight="1">
      <c r="B273" s="32"/>
      <c r="C273" s="124" t="s">
        <v>370</v>
      </c>
      <c r="D273" s="124" t="s">
        <v>120</v>
      </c>
      <c r="E273" s="125" t="s">
        <v>371</v>
      </c>
      <c r="F273" s="126" t="s">
        <v>372</v>
      </c>
      <c r="G273" s="127" t="s">
        <v>19</v>
      </c>
      <c r="H273" s="128">
        <v>1</v>
      </c>
      <c r="I273" s="129"/>
      <c r="J273" s="130">
        <f>ROUND(I273*H273,2)</f>
        <v>0</v>
      </c>
      <c r="K273" s="131"/>
      <c r="L273" s="32"/>
      <c r="M273" s="132" t="s">
        <v>19</v>
      </c>
      <c r="N273" s="133" t="s">
        <v>40</v>
      </c>
      <c r="P273" s="134">
        <f>O273*H273</f>
        <v>0</v>
      </c>
      <c r="Q273" s="134">
        <v>0</v>
      </c>
      <c r="R273" s="134">
        <f>Q273*H273</f>
        <v>0</v>
      </c>
      <c r="S273" s="134">
        <v>0</v>
      </c>
      <c r="T273" s="135">
        <f>S273*H273</f>
        <v>0</v>
      </c>
      <c r="AR273" s="136" t="s">
        <v>124</v>
      </c>
      <c r="AT273" s="136" t="s">
        <v>120</v>
      </c>
      <c r="AU273" s="136" t="s">
        <v>79</v>
      </c>
      <c r="AY273" s="17" t="s">
        <v>118</v>
      </c>
      <c r="BE273" s="137">
        <f>IF(N273="základní",J273,0)</f>
        <v>0</v>
      </c>
      <c r="BF273" s="137">
        <f>IF(N273="snížená",J273,0)</f>
        <v>0</v>
      </c>
      <c r="BG273" s="137">
        <f>IF(N273="zákl. přenesená",J273,0)</f>
        <v>0</v>
      </c>
      <c r="BH273" s="137">
        <f>IF(N273="sníž. přenesená",J273,0)</f>
        <v>0</v>
      </c>
      <c r="BI273" s="137">
        <f>IF(N273="nulová",J273,0)</f>
        <v>0</v>
      </c>
      <c r="BJ273" s="17" t="s">
        <v>77</v>
      </c>
      <c r="BK273" s="137">
        <f>ROUND(I273*H273,2)</f>
        <v>0</v>
      </c>
      <c r="BL273" s="17" t="s">
        <v>124</v>
      </c>
      <c r="BM273" s="136" t="s">
        <v>373</v>
      </c>
    </row>
    <row r="274" spans="2:65" s="12" customFormat="1" ht="10.199999999999999">
      <c r="B274" s="142"/>
      <c r="D274" s="143" t="s">
        <v>128</v>
      </c>
      <c r="E274" s="144" t="s">
        <v>19</v>
      </c>
      <c r="F274" s="145" t="s">
        <v>239</v>
      </c>
      <c r="H274" s="146">
        <v>1</v>
      </c>
      <c r="I274" s="147"/>
      <c r="L274" s="142"/>
      <c r="M274" s="148"/>
      <c r="T274" s="149"/>
      <c r="AT274" s="144" t="s">
        <v>128</v>
      </c>
      <c r="AU274" s="144" t="s">
        <v>79</v>
      </c>
      <c r="AV274" s="12" t="s">
        <v>79</v>
      </c>
      <c r="AW274" s="12" t="s">
        <v>31</v>
      </c>
      <c r="AX274" s="12" t="s">
        <v>69</v>
      </c>
      <c r="AY274" s="144" t="s">
        <v>118</v>
      </c>
    </row>
    <row r="275" spans="2:65" s="13" customFormat="1" ht="10.199999999999999">
      <c r="B275" s="150"/>
      <c r="D275" s="143" t="s">
        <v>128</v>
      </c>
      <c r="E275" s="151" t="s">
        <v>19</v>
      </c>
      <c r="F275" s="152" t="s">
        <v>130</v>
      </c>
      <c r="H275" s="153">
        <v>1</v>
      </c>
      <c r="I275" s="154"/>
      <c r="L275" s="150"/>
      <c r="M275" s="155"/>
      <c r="T275" s="156"/>
      <c r="AT275" s="151" t="s">
        <v>128</v>
      </c>
      <c r="AU275" s="151" t="s">
        <v>79</v>
      </c>
      <c r="AV275" s="13" t="s">
        <v>124</v>
      </c>
      <c r="AW275" s="13" t="s">
        <v>31</v>
      </c>
      <c r="AX275" s="13" t="s">
        <v>77</v>
      </c>
      <c r="AY275" s="151" t="s">
        <v>118</v>
      </c>
    </row>
    <row r="276" spans="2:65" s="1" customFormat="1" ht="16.5" customHeight="1">
      <c r="B276" s="32"/>
      <c r="C276" s="124" t="s">
        <v>374</v>
      </c>
      <c r="D276" s="124" t="s">
        <v>120</v>
      </c>
      <c r="E276" s="125" t="s">
        <v>375</v>
      </c>
      <c r="F276" s="126" t="s">
        <v>376</v>
      </c>
      <c r="G276" s="127" t="s">
        <v>237</v>
      </c>
      <c r="H276" s="128">
        <v>1</v>
      </c>
      <c r="I276" s="129"/>
      <c r="J276" s="130">
        <f>ROUND(I276*H276,2)</f>
        <v>0</v>
      </c>
      <c r="K276" s="131"/>
      <c r="L276" s="32"/>
      <c r="M276" s="132" t="s">
        <v>19</v>
      </c>
      <c r="N276" s="133" t="s">
        <v>40</v>
      </c>
      <c r="P276" s="134">
        <f>O276*H276</f>
        <v>0</v>
      </c>
      <c r="Q276" s="134">
        <v>0</v>
      </c>
      <c r="R276" s="134">
        <f>Q276*H276</f>
        <v>0</v>
      </c>
      <c r="S276" s="134">
        <v>0</v>
      </c>
      <c r="T276" s="135">
        <f>S276*H276</f>
        <v>0</v>
      </c>
      <c r="AR276" s="136" t="s">
        <v>124</v>
      </c>
      <c r="AT276" s="136" t="s">
        <v>120</v>
      </c>
      <c r="AU276" s="136" t="s">
        <v>79</v>
      </c>
      <c r="AY276" s="17" t="s">
        <v>118</v>
      </c>
      <c r="BE276" s="137">
        <f>IF(N276="základní",J276,0)</f>
        <v>0</v>
      </c>
      <c r="BF276" s="137">
        <f>IF(N276="snížená",J276,0)</f>
        <v>0</v>
      </c>
      <c r="BG276" s="137">
        <f>IF(N276="zákl. přenesená",J276,0)</f>
        <v>0</v>
      </c>
      <c r="BH276" s="137">
        <f>IF(N276="sníž. přenesená",J276,0)</f>
        <v>0</v>
      </c>
      <c r="BI276" s="137">
        <f>IF(N276="nulová",J276,0)</f>
        <v>0</v>
      </c>
      <c r="BJ276" s="17" t="s">
        <v>77</v>
      </c>
      <c r="BK276" s="137">
        <f>ROUND(I276*H276,2)</f>
        <v>0</v>
      </c>
      <c r="BL276" s="17" t="s">
        <v>124</v>
      </c>
      <c r="BM276" s="136" t="s">
        <v>377</v>
      </c>
    </row>
    <row r="277" spans="2:65" s="12" customFormat="1" ht="10.199999999999999">
      <c r="B277" s="142"/>
      <c r="D277" s="143" t="s">
        <v>128</v>
      </c>
      <c r="E277" s="144" t="s">
        <v>19</v>
      </c>
      <c r="F277" s="145" t="s">
        <v>239</v>
      </c>
      <c r="H277" s="146">
        <v>1</v>
      </c>
      <c r="I277" s="147"/>
      <c r="L277" s="142"/>
      <c r="M277" s="148"/>
      <c r="T277" s="149"/>
      <c r="AT277" s="144" t="s">
        <v>128</v>
      </c>
      <c r="AU277" s="144" t="s">
        <v>79</v>
      </c>
      <c r="AV277" s="12" t="s">
        <v>79</v>
      </c>
      <c r="AW277" s="12" t="s">
        <v>31</v>
      </c>
      <c r="AX277" s="12" t="s">
        <v>69</v>
      </c>
      <c r="AY277" s="144" t="s">
        <v>118</v>
      </c>
    </row>
    <row r="278" spans="2:65" s="13" customFormat="1" ht="10.199999999999999">
      <c r="B278" s="150"/>
      <c r="D278" s="143" t="s">
        <v>128</v>
      </c>
      <c r="E278" s="151" t="s">
        <v>19</v>
      </c>
      <c r="F278" s="152" t="s">
        <v>130</v>
      </c>
      <c r="H278" s="153">
        <v>1</v>
      </c>
      <c r="I278" s="154"/>
      <c r="L278" s="150"/>
      <c r="M278" s="155"/>
      <c r="T278" s="156"/>
      <c r="AT278" s="151" t="s">
        <v>128</v>
      </c>
      <c r="AU278" s="151" t="s">
        <v>79</v>
      </c>
      <c r="AV278" s="13" t="s">
        <v>124</v>
      </c>
      <c r="AW278" s="13" t="s">
        <v>31</v>
      </c>
      <c r="AX278" s="13" t="s">
        <v>77</v>
      </c>
      <c r="AY278" s="151" t="s">
        <v>118</v>
      </c>
    </row>
    <row r="279" spans="2:65" s="1" customFormat="1" ht="16.5" customHeight="1">
      <c r="B279" s="32"/>
      <c r="C279" s="124" t="s">
        <v>378</v>
      </c>
      <c r="D279" s="124" t="s">
        <v>120</v>
      </c>
      <c r="E279" s="125" t="s">
        <v>379</v>
      </c>
      <c r="F279" s="126" t="s">
        <v>380</v>
      </c>
      <c r="G279" s="127" t="s">
        <v>351</v>
      </c>
      <c r="H279" s="128">
        <v>2</v>
      </c>
      <c r="I279" s="129"/>
      <c r="J279" s="130">
        <f>ROUND(I279*H279,2)</f>
        <v>0</v>
      </c>
      <c r="K279" s="131"/>
      <c r="L279" s="32"/>
      <c r="M279" s="132" t="s">
        <v>19</v>
      </c>
      <c r="N279" s="133" t="s">
        <v>40</v>
      </c>
      <c r="P279" s="134">
        <f>O279*H279</f>
        <v>0</v>
      </c>
      <c r="Q279" s="134">
        <v>1.7246300000000001</v>
      </c>
      <c r="R279" s="134">
        <f>Q279*H279</f>
        <v>3.4492600000000002</v>
      </c>
      <c r="S279" s="134">
        <v>0</v>
      </c>
      <c r="T279" s="135">
        <f>S279*H279</f>
        <v>0</v>
      </c>
      <c r="AR279" s="136" t="s">
        <v>124</v>
      </c>
      <c r="AT279" s="136" t="s">
        <v>120</v>
      </c>
      <c r="AU279" s="136" t="s">
        <v>79</v>
      </c>
      <c r="AY279" s="17" t="s">
        <v>118</v>
      </c>
      <c r="BE279" s="137">
        <f>IF(N279="základní",J279,0)</f>
        <v>0</v>
      </c>
      <c r="BF279" s="137">
        <f>IF(N279="snížená",J279,0)</f>
        <v>0</v>
      </c>
      <c r="BG279" s="137">
        <f>IF(N279="zákl. přenesená",J279,0)</f>
        <v>0</v>
      </c>
      <c r="BH279" s="137">
        <f>IF(N279="sníž. přenesená",J279,0)</f>
        <v>0</v>
      </c>
      <c r="BI279" s="137">
        <f>IF(N279="nulová",J279,0)</f>
        <v>0</v>
      </c>
      <c r="BJ279" s="17" t="s">
        <v>77</v>
      </c>
      <c r="BK279" s="137">
        <f>ROUND(I279*H279,2)</f>
        <v>0</v>
      </c>
      <c r="BL279" s="17" t="s">
        <v>124</v>
      </c>
      <c r="BM279" s="136" t="s">
        <v>381</v>
      </c>
    </row>
    <row r="280" spans="2:65" s="12" customFormat="1" ht="10.199999999999999">
      <c r="B280" s="142"/>
      <c r="D280" s="143" t="s">
        <v>128</v>
      </c>
      <c r="E280" s="144" t="s">
        <v>19</v>
      </c>
      <c r="F280" s="145" t="s">
        <v>382</v>
      </c>
      <c r="H280" s="146">
        <v>2</v>
      </c>
      <c r="I280" s="147"/>
      <c r="L280" s="142"/>
      <c r="M280" s="148"/>
      <c r="T280" s="149"/>
      <c r="AT280" s="144" t="s">
        <v>128</v>
      </c>
      <c r="AU280" s="144" t="s">
        <v>79</v>
      </c>
      <c r="AV280" s="12" t="s">
        <v>79</v>
      </c>
      <c r="AW280" s="12" t="s">
        <v>31</v>
      </c>
      <c r="AX280" s="12" t="s">
        <v>69</v>
      </c>
      <c r="AY280" s="144" t="s">
        <v>118</v>
      </c>
    </row>
    <row r="281" spans="2:65" s="13" customFormat="1" ht="10.199999999999999">
      <c r="B281" s="150"/>
      <c r="D281" s="143" t="s">
        <v>128</v>
      </c>
      <c r="E281" s="151" t="s">
        <v>19</v>
      </c>
      <c r="F281" s="152" t="s">
        <v>130</v>
      </c>
      <c r="H281" s="153">
        <v>2</v>
      </c>
      <c r="I281" s="154"/>
      <c r="L281" s="150"/>
      <c r="M281" s="155"/>
      <c r="T281" s="156"/>
      <c r="AT281" s="151" t="s">
        <v>128</v>
      </c>
      <c r="AU281" s="151" t="s">
        <v>79</v>
      </c>
      <c r="AV281" s="13" t="s">
        <v>124</v>
      </c>
      <c r="AW281" s="13" t="s">
        <v>31</v>
      </c>
      <c r="AX281" s="13" t="s">
        <v>77</v>
      </c>
      <c r="AY281" s="151" t="s">
        <v>118</v>
      </c>
    </row>
    <row r="282" spans="2:65" s="11" customFormat="1" ht="22.8" customHeight="1">
      <c r="B282" s="112"/>
      <c r="D282" s="113" t="s">
        <v>68</v>
      </c>
      <c r="E282" s="122" t="s">
        <v>177</v>
      </c>
      <c r="F282" s="122" t="s">
        <v>383</v>
      </c>
      <c r="I282" s="115"/>
      <c r="J282" s="123">
        <f>BK282</f>
        <v>0</v>
      </c>
      <c r="L282" s="112"/>
      <c r="M282" s="117"/>
      <c r="P282" s="118">
        <f>P283+SUM(P284:P329)</f>
        <v>0</v>
      </c>
      <c r="R282" s="118">
        <f>R283+SUM(R284:R329)</f>
        <v>4.1490599999999995</v>
      </c>
      <c r="T282" s="119">
        <f>T283+SUM(T284:T329)</f>
        <v>7.7636400000000005</v>
      </c>
      <c r="AR282" s="113" t="s">
        <v>77</v>
      </c>
      <c r="AT282" s="120" t="s">
        <v>68</v>
      </c>
      <c r="AU282" s="120" t="s">
        <v>77</v>
      </c>
      <c r="AY282" s="113" t="s">
        <v>118</v>
      </c>
      <c r="BK282" s="121">
        <f>BK283+SUM(BK284:BK329)</f>
        <v>0</v>
      </c>
    </row>
    <row r="283" spans="2:65" s="1" customFormat="1" ht="16.5" customHeight="1">
      <c r="B283" s="32"/>
      <c r="C283" s="163" t="s">
        <v>384</v>
      </c>
      <c r="D283" s="163" t="s">
        <v>216</v>
      </c>
      <c r="E283" s="164" t="s">
        <v>385</v>
      </c>
      <c r="F283" s="165" t="s">
        <v>386</v>
      </c>
      <c r="G283" s="166" t="s">
        <v>204</v>
      </c>
      <c r="H283" s="167">
        <v>181.83</v>
      </c>
      <c r="I283" s="168"/>
      <c r="J283" s="169">
        <f>ROUND(I283*H283,2)</f>
        <v>0</v>
      </c>
      <c r="K283" s="170"/>
      <c r="L283" s="171"/>
      <c r="M283" s="172" t="s">
        <v>19</v>
      </c>
      <c r="N283" s="173" t="s">
        <v>40</v>
      </c>
      <c r="P283" s="134">
        <f>O283*H283</f>
        <v>0</v>
      </c>
      <c r="Q283" s="134">
        <v>2.1999999999999999E-2</v>
      </c>
      <c r="R283" s="134">
        <f>Q283*H283</f>
        <v>4.0002599999999999</v>
      </c>
      <c r="S283" s="134">
        <v>0</v>
      </c>
      <c r="T283" s="135">
        <f>S283*H283</f>
        <v>0</v>
      </c>
      <c r="AR283" s="136" t="s">
        <v>171</v>
      </c>
      <c r="AT283" s="136" t="s">
        <v>216</v>
      </c>
      <c r="AU283" s="136" t="s">
        <v>79</v>
      </c>
      <c r="AY283" s="17" t="s">
        <v>118</v>
      </c>
      <c r="BE283" s="137">
        <f>IF(N283="základní",J283,0)</f>
        <v>0</v>
      </c>
      <c r="BF283" s="137">
        <f>IF(N283="snížená",J283,0)</f>
        <v>0</v>
      </c>
      <c r="BG283" s="137">
        <f>IF(N283="zákl. přenesená",J283,0)</f>
        <v>0</v>
      </c>
      <c r="BH283" s="137">
        <f>IF(N283="sníž. přenesená",J283,0)</f>
        <v>0</v>
      </c>
      <c r="BI283" s="137">
        <f>IF(N283="nulová",J283,0)</f>
        <v>0</v>
      </c>
      <c r="BJ283" s="17" t="s">
        <v>77</v>
      </c>
      <c r="BK283" s="137">
        <f>ROUND(I283*H283,2)</f>
        <v>0</v>
      </c>
      <c r="BL283" s="17" t="s">
        <v>124</v>
      </c>
      <c r="BM283" s="136" t="s">
        <v>387</v>
      </c>
    </row>
    <row r="284" spans="2:65" s="12" customFormat="1" ht="10.199999999999999">
      <c r="B284" s="142"/>
      <c r="D284" s="143" t="s">
        <v>128</v>
      </c>
      <c r="E284" s="144" t="s">
        <v>19</v>
      </c>
      <c r="F284" s="145" t="s">
        <v>388</v>
      </c>
      <c r="H284" s="146">
        <v>181.83</v>
      </c>
      <c r="I284" s="147"/>
      <c r="L284" s="142"/>
      <c r="M284" s="148"/>
      <c r="T284" s="149"/>
      <c r="AT284" s="144" t="s">
        <v>128</v>
      </c>
      <c r="AU284" s="144" t="s">
        <v>79</v>
      </c>
      <c r="AV284" s="12" t="s">
        <v>79</v>
      </c>
      <c r="AW284" s="12" t="s">
        <v>31</v>
      </c>
      <c r="AX284" s="12" t="s">
        <v>69</v>
      </c>
      <c r="AY284" s="144" t="s">
        <v>118</v>
      </c>
    </row>
    <row r="285" spans="2:65" s="13" customFormat="1" ht="10.199999999999999">
      <c r="B285" s="150"/>
      <c r="D285" s="143" t="s">
        <v>128</v>
      </c>
      <c r="E285" s="151" t="s">
        <v>19</v>
      </c>
      <c r="F285" s="152" t="s">
        <v>130</v>
      </c>
      <c r="H285" s="153">
        <v>181.83</v>
      </c>
      <c r="I285" s="154"/>
      <c r="L285" s="150"/>
      <c r="M285" s="155"/>
      <c r="T285" s="156"/>
      <c r="AT285" s="151" t="s">
        <v>128</v>
      </c>
      <c r="AU285" s="151" t="s">
        <v>79</v>
      </c>
      <c r="AV285" s="13" t="s">
        <v>124</v>
      </c>
      <c r="AW285" s="13" t="s">
        <v>31</v>
      </c>
      <c r="AX285" s="13" t="s">
        <v>77</v>
      </c>
      <c r="AY285" s="151" t="s">
        <v>118</v>
      </c>
    </row>
    <row r="286" spans="2:65" s="1" customFormat="1" ht="24.15" customHeight="1">
      <c r="B286" s="32"/>
      <c r="C286" s="124" t="s">
        <v>389</v>
      </c>
      <c r="D286" s="124" t="s">
        <v>120</v>
      </c>
      <c r="E286" s="125" t="s">
        <v>390</v>
      </c>
      <c r="F286" s="126" t="s">
        <v>391</v>
      </c>
      <c r="G286" s="127" t="s">
        <v>392</v>
      </c>
      <c r="H286" s="128">
        <v>1</v>
      </c>
      <c r="I286" s="129"/>
      <c r="J286" s="130">
        <f>ROUND(I286*H286,2)</f>
        <v>0</v>
      </c>
      <c r="K286" s="131"/>
      <c r="L286" s="32"/>
      <c r="M286" s="132" t="s">
        <v>19</v>
      </c>
      <c r="N286" s="133" t="s">
        <v>40</v>
      </c>
      <c r="P286" s="134">
        <f>O286*H286</f>
        <v>0</v>
      </c>
      <c r="Q286" s="134">
        <v>0</v>
      </c>
      <c r="R286" s="134">
        <f>Q286*H286</f>
        <v>0</v>
      </c>
      <c r="S286" s="134">
        <v>4.0000000000000002E-4</v>
      </c>
      <c r="T286" s="135">
        <f>S286*H286</f>
        <v>4.0000000000000002E-4</v>
      </c>
      <c r="AR286" s="136" t="s">
        <v>124</v>
      </c>
      <c r="AT286" s="136" t="s">
        <v>120</v>
      </c>
      <c r="AU286" s="136" t="s">
        <v>79</v>
      </c>
      <c r="AY286" s="17" t="s">
        <v>118</v>
      </c>
      <c r="BE286" s="137">
        <f>IF(N286="základní",J286,0)</f>
        <v>0</v>
      </c>
      <c r="BF286" s="137">
        <f>IF(N286="snížená",J286,0)</f>
        <v>0</v>
      </c>
      <c r="BG286" s="137">
        <f>IF(N286="zákl. přenesená",J286,0)</f>
        <v>0</v>
      </c>
      <c r="BH286" s="137">
        <f>IF(N286="sníž. přenesená",J286,0)</f>
        <v>0</v>
      </c>
      <c r="BI286" s="137">
        <f>IF(N286="nulová",J286,0)</f>
        <v>0</v>
      </c>
      <c r="BJ286" s="17" t="s">
        <v>77</v>
      </c>
      <c r="BK286" s="137">
        <f>ROUND(I286*H286,2)</f>
        <v>0</v>
      </c>
      <c r="BL286" s="17" t="s">
        <v>124</v>
      </c>
      <c r="BM286" s="136" t="s">
        <v>393</v>
      </c>
    </row>
    <row r="287" spans="2:65" s="12" customFormat="1" ht="10.199999999999999">
      <c r="B287" s="142"/>
      <c r="D287" s="143" t="s">
        <v>128</v>
      </c>
      <c r="E287" s="144" t="s">
        <v>19</v>
      </c>
      <c r="F287" s="145" t="s">
        <v>239</v>
      </c>
      <c r="H287" s="146">
        <v>1</v>
      </c>
      <c r="I287" s="147"/>
      <c r="L287" s="142"/>
      <c r="M287" s="148"/>
      <c r="T287" s="149"/>
      <c r="AT287" s="144" t="s">
        <v>128</v>
      </c>
      <c r="AU287" s="144" t="s">
        <v>79</v>
      </c>
      <c r="AV287" s="12" t="s">
        <v>79</v>
      </c>
      <c r="AW287" s="12" t="s">
        <v>31</v>
      </c>
      <c r="AX287" s="12" t="s">
        <v>77</v>
      </c>
      <c r="AY287" s="144" t="s">
        <v>118</v>
      </c>
    </row>
    <row r="288" spans="2:65" s="1" customFormat="1" ht="16.5" customHeight="1">
      <c r="B288" s="32"/>
      <c r="C288" s="124" t="s">
        <v>394</v>
      </c>
      <c r="D288" s="124" t="s">
        <v>120</v>
      </c>
      <c r="E288" s="125" t="s">
        <v>395</v>
      </c>
      <c r="F288" s="126" t="s">
        <v>396</v>
      </c>
      <c r="G288" s="127" t="s">
        <v>351</v>
      </c>
      <c r="H288" s="128">
        <v>32</v>
      </c>
      <c r="I288" s="129"/>
      <c r="J288" s="130">
        <f>ROUND(I288*H288,2)</f>
        <v>0</v>
      </c>
      <c r="K288" s="131"/>
      <c r="L288" s="32"/>
      <c r="M288" s="132" t="s">
        <v>19</v>
      </c>
      <c r="N288" s="133" t="s">
        <v>40</v>
      </c>
      <c r="P288" s="134">
        <f>O288*H288</f>
        <v>0</v>
      </c>
      <c r="Q288" s="134">
        <v>0</v>
      </c>
      <c r="R288" s="134">
        <f>Q288*H288</f>
        <v>0</v>
      </c>
      <c r="S288" s="134">
        <v>5.9999999999999995E-4</v>
      </c>
      <c r="T288" s="135">
        <f>S288*H288</f>
        <v>1.9199999999999998E-2</v>
      </c>
      <c r="AR288" s="136" t="s">
        <v>229</v>
      </c>
      <c r="AT288" s="136" t="s">
        <v>120</v>
      </c>
      <c r="AU288" s="136" t="s">
        <v>79</v>
      </c>
      <c r="AY288" s="17" t="s">
        <v>118</v>
      </c>
      <c r="BE288" s="137">
        <f>IF(N288="základní",J288,0)</f>
        <v>0</v>
      </c>
      <c r="BF288" s="137">
        <f>IF(N288="snížená",J288,0)</f>
        <v>0</v>
      </c>
      <c r="BG288" s="137">
        <f>IF(N288="zákl. přenesená",J288,0)</f>
        <v>0</v>
      </c>
      <c r="BH288" s="137">
        <f>IF(N288="sníž. přenesená",J288,0)</f>
        <v>0</v>
      </c>
      <c r="BI288" s="137">
        <f>IF(N288="nulová",J288,0)</f>
        <v>0</v>
      </c>
      <c r="BJ288" s="17" t="s">
        <v>77</v>
      </c>
      <c r="BK288" s="137">
        <f>ROUND(I288*H288,2)</f>
        <v>0</v>
      </c>
      <c r="BL288" s="17" t="s">
        <v>229</v>
      </c>
      <c r="BM288" s="136" t="s">
        <v>397</v>
      </c>
    </row>
    <row r="289" spans="2:65" s="1" customFormat="1" ht="10.199999999999999">
      <c r="B289" s="32"/>
      <c r="D289" s="138" t="s">
        <v>126</v>
      </c>
      <c r="F289" s="139" t="s">
        <v>398</v>
      </c>
      <c r="I289" s="140"/>
      <c r="L289" s="32"/>
      <c r="M289" s="141"/>
      <c r="T289" s="53"/>
      <c r="AT289" s="17" t="s">
        <v>126</v>
      </c>
      <c r="AU289" s="17" t="s">
        <v>79</v>
      </c>
    </row>
    <row r="290" spans="2:65" s="12" customFormat="1" ht="10.199999999999999">
      <c r="B290" s="142"/>
      <c r="D290" s="143" t="s">
        <v>128</v>
      </c>
      <c r="E290" s="144" t="s">
        <v>19</v>
      </c>
      <c r="F290" s="145" t="s">
        <v>399</v>
      </c>
      <c r="H290" s="146">
        <v>32</v>
      </c>
      <c r="I290" s="147"/>
      <c r="L290" s="142"/>
      <c r="M290" s="148"/>
      <c r="T290" s="149"/>
      <c r="AT290" s="144" t="s">
        <v>128</v>
      </c>
      <c r="AU290" s="144" t="s">
        <v>79</v>
      </c>
      <c r="AV290" s="12" t="s">
        <v>79</v>
      </c>
      <c r="AW290" s="12" t="s">
        <v>31</v>
      </c>
      <c r="AX290" s="12" t="s">
        <v>69</v>
      </c>
      <c r="AY290" s="144" t="s">
        <v>118</v>
      </c>
    </row>
    <row r="291" spans="2:65" s="13" customFormat="1" ht="10.199999999999999">
      <c r="B291" s="150"/>
      <c r="D291" s="143" t="s">
        <v>128</v>
      </c>
      <c r="E291" s="151" t="s">
        <v>19</v>
      </c>
      <c r="F291" s="152" t="s">
        <v>130</v>
      </c>
      <c r="H291" s="153">
        <v>32</v>
      </c>
      <c r="I291" s="154"/>
      <c r="L291" s="150"/>
      <c r="M291" s="155"/>
      <c r="T291" s="156"/>
      <c r="AT291" s="151" t="s">
        <v>128</v>
      </c>
      <c r="AU291" s="151" t="s">
        <v>79</v>
      </c>
      <c r="AV291" s="13" t="s">
        <v>124</v>
      </c>
      <c r="AW291" s="13" t="s">
        <v>31</v>
      </c>
      <c r="AX291" s="13" t="s">
        <v>77</v>
      </c>
      <c r="AY291" s="151" t="s">
        <v>118</v>
      </c>
    </row>
    <row r="292" spans="2:65" s="1" customFormat="1" ht="16.5" customHeight="1">
      <c r="B292" s="32"/>
      <c r="C292" s="124" t="s">
        <v>400</v>
      </c>
      <c r="D292" s="124" t="s">
        <v>120</v>
      </c>
      <c r="E292" s="125" t="s">
        <v>401</v>
      </c>
      <c r="F292" s="126" t="s">
        <v>402</v>
      </c>
      <c r="G292" s="127" t="s">
        <v>204</v>
      </c>
      <c r="H292" s="128">
        <v>30</v>
      </c>
      <c r="I292" s="129"/>
      <c r="J292" s="130">
        <f>ROUND(I292*H292,2)</f>
        <v>0</v>
      </c>
      <c r="K292" s="131"/>
      <c r="L292" s="32"/>
      <c r="M292" s="132" t="s">
        <v>19</v>
      </c>
      <c r="N292" s="133" t="s">
        <v>40</v>
      </c>
      <c r="P292" s="134">
        <f>O292*H292</f>
        <v>0</v>
      </c>
      <c r="Q292" s="134">
        <v>0</v>
      </c>
      <c r="R292" s="134">
        <f>Q292*H292</f>
        <v>0</v>
      </c>
      <c r="S292" s="134">
        <v>3.9399999999999999E-3</v>
      </c>
      <c r="T292" s="135">
        <f>S292*H292</f>
        <v>0.1182</v>
      </c>
      <c r="AR292" s="136" t="s">
        <v>229</v>
      </c>
      <c r="AT292" s="136" t="s">
        <v>120</v>
      </c>
      <c r="AU292" s="136" t="s">
        <v>79</v>
      </c>
      <c r="AY292" s="17" t="s">
        <v>118</v>
      </c>
      <c r="BE292" s="137">
        <f>IF(N292="základní",J292,0)</f>
        <v>0</v>
      </c>
      <c r="BF292" s="137">
        <f>IF(N292="snížená",J292,0)</f>
        <v>0</v>
      </c>
      <c r="BG292" s="137">
        <f>IF(N292="zákl. přenesená",J292,0)</f>
        <v>0</v>
      </c>
      <c r="BH292" s="137">
        <f>IF(N292="sníž. přenesená",J292,0)</f>
        <v>0</v>
      </c>
      <c r="BI292" s="137">
        <f>IF(N292="nulová",J292,0)</f>
        <v>0</v>
      </c>
      <c r="BJ292" s="17" t="s">
        <v>77</v>
      </c>
      <c r="BK292" s="137">
        <f>ROUND(I292*H292,2)</f>
        <v>0</v>
      </c>
      <c r="BL292" s="17" t="s">
        <v>229</v>
      </c>
      <c r="BM292" s="136" t="s">
        <v>403</v>
      </c>
    </row>
    <row r="293" spans="2:65" s="1" customFormat="1" ht="10.199999999999999">
      <c r="B293" s="32"/>
      <c r="D293" s="138" t="s">
        <v>126</v>
      </c>
      <c r="F293" s="139" t="s">
        <v>404</v>
      </c>
      <c r="I293" s="140"/>
      <c r="L293" s="32"/>
      <c r="M293" s="141"/>
      <c r="T293" s="53"/>
      <c r="AT293" s="17" t="s">
        <v>126</v>
      </c>
      <c r="AU293" s="17" t="s">
        <v>79</v>
      </c>
    </row>
    <row r="294" spans="2:65" s="12" customFormat="1" ht="10.199999999999999">
      <c r="B294" s="142"/>
      <c r="D294" s="143" t="s">
        <v>128</v>
      </c>
      <c r="E294" s="144" t="s">
        <v>19</v>
      </c>
      <c r="F294" s="145" t="s">
        <v>405</v>
      </c>
      <c r="H294" s="146">
        <v>30</v>
      </c>
      <c r="I294" s="147"/>
      <c r="L294" s="142"/>
      <c r="M294" s="148"/>
      <c r="T294" s="149"/>
      <c r="AT294" s="144" t="s">
        <v>128</v>
      </c>
      <c r="AU294" s="144" t="s">
        <v>79</v>
      </c>
      <c r="AV294" s="12" t="s">
        <v>79</v>
      </c>
      <c r="AW294" s="12" t="s">
        <v>31</v>
      </c>
      <c r="AX294" s="12" t="s">
        <v>69</v>
      </c>
      <c r="AY294" s="144" t="s">
        <v>118</v>
      </c>
    </row>
    <row r="295" spans="2:65" s="13" customFormat="1" ht="10.199999999999999">
      <c r="B295" s="150"/>
      <c r="D295" s="143" t="s">
        <v>128</v>
      </c>
      <c r="E295" s="151" t="s">
        <v>19</v>
      </c>
      <c r="F295" s="152" t="s">
        <v>130</v>
      </c>
      <c r="H295" s="153">
        <v>30</v>
      </c>
      <c r="I295" s="154"/>
      <c r="L295" s="150"/>
      <c r="M295" s="155"/>
      <c r="T295" s="156"/>
      <c r="AT295" s="151" t="s">
        <v>128</v>
      </c>
      <c r="AU295" s="151" t="s">
        <v>79</v>
      </c>
      <c r="AV295" s="13" t="s">
        <v>124</v>
      </c>
      <c r="AW295" s="13" t="s">
        <v>31</v>
      </c>
      <c r="AX295" s="13" t="s">
        <v>77</v>
      </c>
      <c r="AY295" s="151" t="s">
        <v>118</v>
      </c>
    </row>
    <row r="296" spans="2:65" s="1" customFormat="1" ht="16.5" customHeight="1">
      <c r="B296" s="32"/>
      <c r="C296" s="124" t="s">
        <v>406</v>
      </c>
      <c r="D296" s="124" t="s">
        <v>120</v>
      </c>
      <c r="E296" s="125" t="s">
        <v>407</v>
      </c>
      <c r="F296" s="126" t="s">
        <v>408</v>
      </c>
      <c r="G296" s="127" t="s">
        <v>204</v>
      </c>
      <c r="H296" s="128">
        <v>6</v>
      </c>
      <c r="I296" s="129"/>
      <c r="J296" s="130">
        <f>ROUND(I296*H296,2)</f>
        <v>0</v>
      </c>
      <c r="K296" s="131"/>
      <c r="L296" s="32"/>
      <c r="M296" s="132" t="s">
        <v>19</v>
      </c>
      <c r="N296" s="133" t="s">
        <v>40</v>
      </c>
      <c r="P296" s="134">
        <f>O296*H296</f>
        <v>0</v>
      </c>
      <c r="Q296" s="134">
        <v>0</v>
      </c>
      <c r="R296" s="134">
        <f>Q296*H296</f>
        <v>0</v>
      </c>
      <c r="S296" s="134">
        <v>2.5999999999999999E-2</v>
      </c>
      <c r="T296" s="135">
        <f>S296*H296</f>
        <v>0.156</v>
      </c>
      <c r="AR296" s="136" t="s">
        <v>229</v>
      </c>
      <c r="AT296" s="136" t="s">
        <v>120</v>
      </c>
      <c r="AU296" s="136" t="s">
        <v>79</v>
      </c>
      <c r="AY296" s="17" t="s">
        <v>118</v>
      </c>
      <c r="BE296" s="137">
        <f>IF(N296="základní",J296,0)</f>
        <v>0</v>
      </c>
      <c r="BF296" s="137">
        <f>IF(N296="snížená",J296,0)</f>
        <v>0</v>
      </c>
      <c r="BG296" s="137">
        <f>IF(N296="zákl. přenesená",J296,0)</f>
        <v>0</v>
      </c>
      <c r="BH296" s="137">
        <f>IF(N296="sníž. přenesená",J296,0)</f>
        <v>0</v>
      </c>
      <c r="BI296" s="137">
        <f>IF(N296="nulová",J296,0)</f>
        <v>0</v>
      </c>
      <c r="BJ296" s="17" t="s">
        <v>77</v>
      </c>
      <c r="BK296" s="137">
        <f>ROUND(I296*H296,2)</f>
        <v>0</v>
      </c>
      <c r="BL296" s="17" t="s">
        <v>229</v>
      </c>
      <c r="BM296" s="136" t="s">
        <v>409</v>
      </c>
    </row>
    <row r="297" spans="2:65" s="1" customFormat="1" ht="10.199999999999999">
      <c r="B297" s="32"/>
      <c r="D297" s="138" t="s">
        <v>126</v>
      </c>
      <c r="F297" s="139" t="s">
        <v>410</v>
      </c>
      <c r="I297" s="140"/>
      <c r="L297" s="32"/>
      <c r="M297" s="141"/>
      <c r="T297" s="53"/>
      <c r="AT297" s="17" t="s">
        <v>126</v>
      </c>
      <c r="AU297" s="17" t="s">
        <v>79</v>
      </c>
    </row>
    <row r="298" spans="2:65" s="12" customFormat="1" ht="10.199999999999999">
      <c r="B298" s="142"/>
      <c r="D298" s="143" t="s">
        <v>128</v>
      </c>
      <c r="E298" s="144" t="s">
        <v>19</v>
      </c>
      <c r="F298" s="145" t="s">
        <v>200</v>
      </c>
      <c r="H298" s="146">
        <v>6</v>
      </c>
      <c r="I298" s="147"/>
      <c r="L298" s="142"/>
      <c r="M298" s="148"/>
      <c r="T298" s="149"/>
      <c r="AT298" s="144" t="s">
        <v>128</v>
      </c>
      <c r="AU298" s="144" t="s">
        <v>79</v>
      </c>
      <c r="AV298" s="12" t="s">
        <v>79</v>
      </c>
      <c r="AW298" s="12" t="s">
        <v>31</v>
      </c>
      <c r="AX298" s="12" t="s">
        <v>69</v>
      </c>
      <c r="AY298" s="144" t="s">
        <v>118</v>
      </c>
    </row>
    <row r="299" spans="2:65" s="13" customFormat="1" ht="10.199999999999999">
      <c r="B299" s="150"/>
      <c r="D299" s="143" t="s">
        <v>128</v>
      </c>
      <c r="E299" s="151" t="s">
        <v>19</v>
      </c>
      <c r="F299" s="152" t="s">
        <v>130</v>
      </c>
      <c r="H299" s="153">
        <v>6</v>
      </c>
      <c r="I299" s="154"/>
      <c r="L299" s="150"/>
      <c r="M299" s="155"/>
      <c r="T299" s="156"/>
      <c r="AT299" s="151" t="s">
        <v>128</v>
      </c>
      <c r="AU299" s="151" t="s">
        <v>79</v>
      </c>
      <c r="AV299" s="13" t="s">
        <v>124</v>
      </c>
      <c r="AW299" s="13" t="s">
        <v>31</v>
      </c>
      <c r="AX299" s="13" t="s">
        <v>77</v>
      </c>
      <c r="AY299" s="151" t="s">
        <v>118</v>
      </c>
    </row>
    <row r="300" spans="2:65" s="1" customFormat="1" ht="16.5" customHeight="1">
      <c r="B300" s="32"/>
      <c r="C300" s="124" t="s">
        <v>411</v>
      </c>
      <c r="D300" s="124" t="s">
        <v>120</v>
      </c>
      <c r="E300" s="125" t="s">
        <v>412</v>
      </c>
      <c r="F300" s="126" t="s">
        <v>413</v>
      </c>
      <c r="G300" s="127" t="s">
        <v>123</v>
      </c>
      <c r="H300" s="128">
        <v>240</v>
      </c>
      <c r="I300" s="129"/>
      <c r="J300" s="130">
        <f>ROUND(I300*H300,2)</f>
        <v>0</v>
      </c>
      <c r="K300" s="131"/>
      <c r="L300" s="32"/>
      <c r="M300" s="132" t="s">
        <v>19</v>
      </c>
      <c r="N300" s="133" t="s">
        <v>40</v>
      </c>
      <c r="P300" s="134">
        <f>O300*H300</f>
        <v>0</v>
      </c>
      <c r="Q300" s="134">
        <v>4.6999999999999999E-4</v>
      </c>
      <c r="R300" s="134">
        <f>Q300*H300</f>
        <v>0.1128</v>
      </c>
      <c r="S300" s="134">
        <v>0</v>
      </c>
      <c r="T300" s="135">
        <f>S300*H300</f>
        <v>0</v>
      </c>
      <c r="AR300" s="136" t="s">
        <v>124</v>
      </c>
      <c r="AT300" s="136" t="s">
        <v>120</v>
      </c>
      <c r="AU300" s="136" t="s">
        <v>79</v>
      </c>
      <c r="AY300" s="17" t="s">
        <v>118</v>
      </c>
      <c r="BE300" s="137">
        <f>IF(N300="základní",J300,0)</f>
        <v>0</v>
      </c>
      <c r="BF300" s="137">
        <f>IF(N300="snížená",J300,0)</f>
        <v>0</v>
      </c>
      <c r="BG300" s="137">
        <f>IF(N300="zákl. přenesená",J300,0)</f>
        <v>0</v>
      </c>
      <c r="BH300" s="137">
        <f>IF(N300="sníž. přenesená",J300,0)</f>
        <v>0</v>
      </c>
      <c r="BI300" s="137">
        <f>IF(N300="nulová",J300,0)</f>
        <v>0</v>
      </c>
      <c r="BJ300" s="17" t="s">
        <v>77</v>
      </c>
      <c r="BK300" s="137">
        <f>ROUND(I300*H300,2)</f>
        <v>0</v>
      </c>
      <c r="BL300" s="17" t="s">
        <v>124</v>
      </c>
      <c r="BM300" s="136" t="s">
        <v>414</v>
      </c>
    </row>
    <row r="301" spans="2:65" s="1" customFormat="1" ht="10.199999999999999">
      <c r="B301" s="32"/>
      <c r="D301" s="138" t="s">
        <v>126</v>
      </c>
      <c r="F301" s="139" t="s">
        <v>415</v>
      </c>
      <c r="I301" s="140"/>
      <c r="L301" s="32"/>
      <c r="M301" s="141"/>
      <c r="T301" s="53"/>
      <c r="AT301" s="17" t="s">
        <v>126</v>
      </c>
      <c r="AU301" s="17" t="s">
        <v>79</v>
      </c>
    </row>
    <row r="302" spans="2:65" s="12" customFormat="1" ht="10.199999999999999">
      <c r="B302" s="142"/>
      <c r="D302" s="143" t="s">
        <v>128</v>
      </c>
      <c r="E302" s="144" t="s">
        <v>19</v>
      </c>
      <c r="F302" s="145" t="s">
        <v>416</v>
      </c>
      <c r="H302" s="146">
        <v>240</v>
      </c>
      <c r="I302" s="147"/>
      <c r="L302" s="142"/>
      <c r="M302" s="148"/>
      <c r="T302" s="149"/>
      <c r="AT302" s="144" t="s">
        <v>128</v>
      </c>
      <c r="AU302" s="144" t="s">
        <v>79</v>
      </c>
      <c r="AV302" s="12" t="s">
        <v>79</v>
      </c>
      <c r="AW302" s="12" t="s">
        <v>31</v>
      </c>
      <c r="AX302" s="12" t="s">
        <v>69</v>
      </c>
      <c r="AY302" s="144" t="s">
        <v>118</v>
      </c>
    </row>
    <row r="303" spans="2:65" s="13" customFormat="1" ht="10.199999999999999">
      <c r="B303" s="150"/>
      <c r="D303" s="143" t="s">
        <v>128</v>
      </c>
      <c r="E303" s="151" t="s">
        <v>19</v>
      </c>
      <c r="F303" s="152" t="s">
        <v>130</v>
      </c>
      <c r="H303" s="153">
        <v>240</v>
      </c>
      <c r="I303" s="154"/>
      <c r="L303" s="150"/>
      <c r="M303" s="155"/>
      <c r="T303" s="156"/>
      <c r="AT303" s="151" t="s">
        <v>128</v>
      </c>
      <c r="AU303" s="151" t="s">
        <v>79</v>
      </c>
      <c r="AV303" s="13" t="s">
        <v>124</v>
      </c>
      <c r="AW303" s="13" t="s">
        <v>31</v>
      </c>
      <c r="AX303" s="13" t="s">
        <v>77</v>
      </c>
      <c r="AY303" s="151" t="s">
        <v>118</v>
      </c>
    </row>
    <row r="304" spans="2:65" s="1" customFormat="1" ht="24.15" customHeight="1">
      <c r="B304" s="32"/>
      <c r="C304" s="124" t="s">
        <v>417</v>
      </c>
      <c r="D304" s="124" t="s">
        <v>120</v>
      </c>
      <c r="E304" s="125" t="s">
        <v>418</v>
      </c>
      <c r="F304" s="126" t="s">
        <v>419</v>
      </c>
      <c r="G304" s="127" t="s">
        <v>123</v>
      </c>
      <c r="H304" s="128">
        <v>840</v>
      </c>
      <c r="I304" s="129"/>
      <c r="J304" s="130">
        <f>ROUND(I304*H304,2)</f>
        <v>0</v>
      </c>
      <c r="K304" s="131"/>
      <c r="L304" s="32"/>
      <c r="M304" s="132" t="s">
        <v>19</v>
      </c>
      <c r="N304" s="133" t="s">
        <v>40</v>
      </c>
      <c r="P304" s="134">
        <f>O304*H304</f>
        <v>0</v>
      </c>
      <c r="Q304" s="134">
        <v>0</v>
      </c>
      <c r="R304" s="134">
        <f>Q304*H304</f>
        <v>0</v>
      </c>
      <c r="S304" s="134">
        <v>0</v>
      </c>
      <c r="T304" s="135">
        <f>S304*H304</f>
        <v>0</v>
      </c>
      <c r="AR304" s="136" t="s">
        <v>124</v>
      </c>
      <c r="AT304" s="136" t="s">
        <v>120</v>
      </c>
      <c r="AU304" s="136" t="s">
        <v>79</v>
      </c>
      <c r="AY304" s="17" t="s">
        <v>118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17" t="s">
        <v>77</v>
      </c>
      <c r="BK304" s="137">
        <f>ROUND(I304*H304,2)</f>
        <v>0</v>
      </c>
      <c r="BL304" s="17" t="s">
        <v>124</v>
      </c>
      <c r="BM304" s="136" t="s">
        <v>420</v>
      </c>
    </row>
    <row r="305" spans="2:65" s="1" customFormat="1" ht="10.199999999999999">
      <c r="B305" s="32"/>
      <c r="D305" s="138" t="s">
        <v>126</v>
      </c>
      <c r="F305" s="139" t="s">
        <v>421</v>
      </c>
      <c r="I305" s="140"/>
      <c r="L305" s="32"/>
      <c r="M305" s="141"/>
      <c r="T305" s="53"/>
      <c r="AT305" s="17" t="s">
        <v>126</v>
      </c>
      <c r="AU305" s="17" t="s">
        <v>79</v>
      </c>
    </row>
    <row r="306" spans="2:65" s="12" customFormat="1" ht="10.199999999999999">
      <c r="B306" s="142"/>
      <c r="D306" s="143" t="s">
        <v>128</v>
      </c>
      <c r="E306" s="144" t="s">
        <v>19</v>
      </c>
      <c r="F306" s="145" t="s">
        <v>422</v>
      </c>
      <c r="H306" s="146">
        <v>840</v>
      </c>
      <c r="I306" s="147"/>
      <c r="L306" s="142"/>
      <c r="M306" s="148"/>
      <c r="T306" s="149"/>
      <c r="AT306" s="144" t="s">
        <v>128</v>
      </c>
      <c r="AU306" s="144" t="s">
        <v>79</v>
      </c>
      <c r="AV306" s="12" t="s">
        <v>79</v>
      </c>
      <c r="AW306" s="12" t="s">
        <v>31</v>
      </c>
      <c r="AX306" s="12" t="s">
        <v>69</v>
      </c>
      <c r="AY306" s="144" t="s">
        <v>118</v>
      </c>
    </row>
    <row r="307" spans="2:65" s="13" customFormat="1" ht="10.199999999999999">
      <c r="B307" s="150"/>
      <c r="D307" s="143" t="s">
        <v>128</v>
      </c>
      <c r="E307" s="151" t="s">
        <v>19</v>
      </c>
      <c r="F307" s="152" t="s">
        <v>130</v>
      </c>
      <c r="H307" s="153">
        <v>840</v>
      </c>
      <c r="I307" s="154"/>
      <c r="L307" s="150"/>
      <c r="M307" s="155"/>
      <c r="T307" s="156"/>
      <c r="AT307" s="151" t="s">
        <v>128</v>
      </c>
      <c r="AU307" s="151" t="s">
        <v>79</v>
      </c>
      <c r="AV307" s="13" t="s">
        <v>124</v>
      </c>
      <c r="AW307" s="13" t="s">
        <v>31</v>
      </c>
      <c r="AX307" s="13" t="s">
        <v>77</v>
      </c>
      <c r="AY307" s="151" t="s">
        <v>118</v>
      </c>
    </row>
    <row r="308" spans="2:65" s="1" customFormat="1" ht="24.15" customHeight="1">
      <c r="B308" s="32"/>
      <c r="C308" s="124" t="s">
        <v>423</v>
      </c>
      <c r="D308" s="124" t="s">
        <v>120</v>
      </c>
      <c r="E308" s="125" t="s">
        <v>424</v>
      </c>
      <c r="F308" s="126" t="s">
        <v>425</v>
      </c>
      <c r="G308" s="127" t="s">
        <v>123</v>
      </c>
      <c r="H308" s="128">
        <v>840</v>
      </c>
      <c r="I308" s="129"/>
      <c r="J308" s="130">
        <f>ROUND(I308*H308,2)</f>
        <v>0</v>
      </c>
      <c r="K308" s="131"/>
      <c r="L308" s="32"/>
      <c r="M308" s="132" t="s">
        <v>19</v>
      </c>
      <c r="N308" s="133" t="s">
        <v>40</v>
      </c>
      <c r="P308" s="134">
        <f>O308*H308</f>
        <v>0</v>
      </c>
      <c r="Q308" s="134">
        <v>0</v>
      </c>
      <c r="R308" s="134">
        <f>Q308*H308</f>
        <v>0</v>
      </c>
      <c r="S308" s="134">
        <v>0</v>
      </c>
      <c r="T308" s="135">
        <f>S308*H308</f>
        <v>0</v>
      </c>
      <c r="AR308" s="136" t="s">
        <v>124</v>
      </c>
      <c r="AT308" s="136" t="s">
        <v>120</v>
      </c>
      <c r="AU308" s="136" t="s">
        <v>79</v>
      </c>
      <c r="AY308" s="17" t="s">
        <v>118</v>
      </c>
      <c r="BE308" s="137">
        <f>IF(N308="základní",J308,0)</f>
        <v>0</v>
      </c>
      <c r="BF308" s="137">
        <f>IF(N308="snížená",J308,0)</f>
        <v>0</v>
      </c>
      <c r="BG308" s="137">
        <f>IF(N308="zákl. přenesená",J308,0)</f>
        <v>0</v>
      </c>
      <c r="BH308" s="137">
        <f>IF(N308="sníž. přenesená",J308,0)</f>
        <v>0</v>
      </c>
      <c r="BI308" s="137">
        <f>IF(N308="nulová",J308,0)</f>
        <v>0</v>
      </c>
      <c r="BJ308" s="17" t="s">
        <v>77</v>
      </c>
      <c r="BK308" s="137">
        <f>ROUND(I308*H308,2)</f>
        <v>0</v>
      </c>
      <c r="BL308" s="17" t="s">
        <v>124</v>
      </c>
      <c r="BM308" s="136" t="s">
        <v>426</v>
      </c>
    </row>
    <row r="309" spans="2:65" s="1" customFormat="1" ht="10.199999999999999">
      <c r="B309" s="32"/>
      <c r="D309" s="138" t="s">
        <v>126</v>
      </c>
      <c r="F309" s="139" t="s">
        <v>427</v>
      </c>
      <c r="I309" s="140"/>
      <c r="L309" s="32"/>
      <c r="M309" s="141"/>
      <c r="T309" s="53"/>
      <c r="AT309" s="17" t="s">
        <v>126</v>
      </c>
      <c r="AU309" s="17" t="s">
        <v>79</v>
      </c>
    </row>
    <row r="310" spans="2:65" s="12" customFormat="1" ht="10.199999999999999">
      <c r="B310" s="142"/>
      <c r="D310" s="143" t="s">
        <v>128</v>
      </c>
      <c r="E310" s="144" t="s">
        <v>19</v>
      </c>
      <c r="F310" s="145" t="s">
        <v>422</v>
      </c>
      <c r="H310" s="146">
        <v>840</v>
      </c>
      <c r="I310" s="147"/>
      <c r="L310" s="142"/>
      <c r="M310" s="148"/>
      <c r="T310" s="149"/>
      <c r="AT310" s="144" t="s">
        <v>128</v>
      </c>
      <c r="AU310" s="144" t="s">
        <v>79</v>
      </c>
      <c r="AV310" s="12" t="s">
        <v>79</v>
      </c>
      <c r="AW310" s="12" t="s">
        <v>31</v>
      </c>
      <c r="AX310" s="12" t="s">
        <v>69</v>
      </c>
      <c r="AY310" s="144" t="s">
        <v>118</v>
      </c>
    </row>
    <row r="311" spans="2:65" s="13" customFormat="1" ht="10.199999999999999">
      <c r="B311" s="150"/>
      <c r="D311" s="143" t="s">
        <v>128</v>
      </c>
      <c r="E311" s="151" t="s">
        <v>19</v>
      </c>
      <c r="F311" s="152" t="s">
        <v>130</v>
      </c>
      <c r="H311" s="153">
        <v>840</v>
      </c>
      <c r="I311" s="154"/>
      <c r="L311" s="150"/>
      <c r="M311" s="155"/>
      <c r="T311" s="156"/>
      <c r="AT311" s="151" t="s">
        <v>128</v>
      </c>
      <c r="AU311" s="151" t="s">
        <v>79</v>
      </c>
      <c r="AV311" s="13" t="s">
        <v>124</v>
      </c>
      <c r="AW311" s="13" t="s">
        <v>31</v>
      </c>
      <c r="AX311" s="13" t="s">
        <v>77</v>
      </c>
      <c r="AY311" s="151" t="s">
        <v>118</v>
      </c>
    </row>
    <row r="312" spans="2:65" s="1" customFormat="1" ht="24.15" customHeight="1">
      <c r="B312" s="32"/>
      <c r="C312" s="124" t="s">
        <v>428</v>
      </c>
      <c r="D312" s="124" t="s">
        <v>120</v>
      </c>
      <c r="E312" s="125" t="s">
        <v>429</v>
      </c>
      <c r="F312" s="126" t="s">
        <v>430</v>
      </c>
      <c r="G312" s="127" t="s">
        <v>123</v>
      </c>
      <c r="H312" s="128">
        <v>840</v>
      </c>
      <c r="I312" s="129"/>
      <c r="J312" s="130">
        <f>ROUND(I312*H312,2)</f>
        <v>0</v>
      </c>
      <c r="K312" s="131"/>
      <c r="L312" s="32"/>
      <c r="M312" s="132" t="s">
        <v>19</v>
      </c>
      <c r="N312" s="133" t="s">
        <v>40</v>
      </c>
      <c r="P312" s="134">
        <f>O312*H312</f>
        <v>0</v>
      </c>
      <c r="Q312" s="134">
        <v>0</v>
      </c>
      <c r="R312" s="134">
        <f>Q312*H312</f>
        <v>0</v>
      </c>
      <c r="S312" s="134">
        <v>0</v>
      </c>
      <c r="T312" s="135">
        <f>S312*H312</f>
        <v>0</v>
      </c>
      <c r="AR312" s="136" t="s">
        <v>124</v>
      </c>
      <c r="AT312" s="136" t="s">
        <v>120</v>
      </c>
      <c r="AU312" s="136" t="s">
        <v>79</v>
      </c>
      <c r="AY312" s="17" t="s">
        <v>118</v>
      </c>
      <c r="BE312" s="137">
        <f>IF(N312="základní",J312,0)</f>
        <v>0</v>
      </c>
      <c r="BF312" s="137">
        <f>IF(N312="snížená",J312,0)</f>
        <v>0</v>
      </c>
      <c r="BG312" s="137">
        <f>IF(N312="zákl. přenesená",J312,0)</f>
        <v>0</v>
      </c>
      <c r="BH312" s="137">
        <f>IF(N312="sníž. přenesená",J312,0)</f>
        <v>0</v>
      </c>
      <c r="BI312" s="137">
        <f>IF(N312="nulová",J312,0)</f>
        <v>0</v>
      </c>
      <c r="BJ312" s="17" t="s">
        <v>77</v>
      </c>
      <c r="BK312" s="137">
        <f>ROUND(I312*H312,2)</f>
        <v>0</v>
      </c>
      <c r="BL312" s="17" t="s">
        <v>124</v>
      </c>
      <c r="BM312" s="136" t="s">
        <v>431</v>
      </c>
    </row>
    <row r="313" spans="2:65" s="1" customFormat="1" ht="10.199999999999999">
      <c r="B313" s="32"/>
      <c r="D313" s="138" t="s">
        <v>126</v>
      </c>
      <c r="F313" s="139" t="s">
        <v>432</v>
      </c>
      <c r="I313" s="140"/>
      <c r="L313" s="32"/>
      <c r="M313" s="141"/>
      <c r="T313" s="53"/>
      <c r="AT313" s="17" t="s">
        <v>126</v>
      </c>
      <c r="AU313" s="17" t="s">
        <v>79</v>
      </c>
    </row>
    <row r="314" spans="2:65" s="12" customFormat="1" ht="10.199999999999999">
      <c r="B314" s="142"/>
      <c r="D314" s="143" t="s">
        <v>128</v>
      </c>
      <c r="E314" s="144" t="s">
        <v>19</v>
      </c>
      <c r="F314" s="145" t="s">
        <v>422</v>
      </c>
      <c r="H314" s="146">
        <v>840</v>
      </c>
      <c r="I314" s="147"/>
      <c r="L314" s="142"/>
      <c r="M314" s="148"/>
      <c r="T314" s="149"/>
      <c r="AT314" s="144" t="s">
        <v>128</v>
      </c>
      <c r="AU314" s="144" t="s">
        <v>79</v>
      </c>
      <c r="AV314" s="12" t="s">
        <v>79</v>
      </c>
      <c r="AW314" s="12" t="s">
        <v>31</v>
      </c>
      <c r="AX314" s="12" t="s">
        <v>69</v>
      </c>
      <c r="AY314" s="144" t="s">
        <v>118</v>
      </c>
    </row>
    <row r="315" spans="2:65" s="13" customFormat="1" ht="10.199999999999999">
      <c r="B315" s="150"/>
      <c r="D315" s="143" t="s">
        <v>128</v>
      </c>
      <c r="E315" s="151" t="s">
        <v>19</v>
      </c>
      <c r="F315" s="152" t="s">
        <v>130</v>
      </c>
      <c r="H315" s="153">
        <v>840</v>
      </c>
      <c r="I315" s="154"/>
      <c r="L315" s="150"/>
      <c r="M315" s="155"/>
      <c r="T315" s="156"/>
      <c r="AT315" s="151" t="s">
        <v>128</v>
      </c>
      <c r="AU315" s="151" t="s">
        <v>79</v>
      </c>
      <c r="AV315" s="13" t="s">
        <v>124</v>
      </c>
      <c r="AW315" s="13" t="s">
        <v>31</v>
      </c>
      <c r="AX315" s="13" t="s">
        <v>77</v>
      </c>
      <c r="AY315" s="151" t="s">
        <v>118</v>
      </c>
    </row>
    <row r="316" spans="2:65" s="1" customFormat="1" ht="16.5" customHeight="1">
      <c r="B316" s="32"/>
      <c r="C316" s="124" t="s">
        <v>433</v>
      </c>
      <c r="D316" s="124" t="s">
        <v>120</v>
      </c>
      <c r="E316" s="125" t="s">
        <v>434</v>
      </c>
      <c r="F316" s="126" t="s">
        <v>435</v>
      </c>
      <c r="G316" s="127" t="s">
        <v>139</v>
      </c>
      <c r="H316" s="128">
        <v>3.2</v>
      </c>
      <c r="I316" s="129"/>
      <c r="J316" s="130">
        <f>ROUND(I316*H316,2)</f>
        <v>0</v>
      </c>
      <c r="K316" s="131"/>
      <c r="L316" s="32"/>
      <c r="M316" s="132" t="s">
        <v>19</v>
      </c>
      <c r="N316" s="133" t="s">
        <v>40</v>
      </c>
      <c r="P316" s="134">
        <f>O316*H316</f>
        <v>0</v>
      </c>
      <c r="Q316" s="134">
        <v>0</v>
      </c>
      <c r="R316" s="134">
        <f>Q316*H316</f>
        <v>0</v>
      </c>
      <c r="S316" s="134">
        <v>2.2000000000000002</v>
      </c>
      <c r="T316" s="135">
        <f>S316*H316</f>
        <v>7.0400000000000009</v>
      </c>
      <c r="AR316" s="136" t="s">
        <v>124</v>
      </c>
      <c r="AT316" s="136" t="s">
        <v>120</v>
      </c>
      <c r="AU316" s="136" t="s">
        <v>79</v>
      </c>
      <c r="AY316" s="17" t="s">
        <v>118</v>
      </c>
      <c r="BE316" s="137">
        <f>IF(N316="základní",J316,0)</f>
        <v>0</v>
      </c>
      <c r="BF316" s="137">
        <f>IF(N316="snížená",J316,0)</f>
        <v>0</v>
      </c>
      <c r="BG316" s="137">
        <f>IF(N316="zákl. přenesená",J316,0)</f>
        <v>0</v>
      </c>
      <c r="BH316" s="137">
        <f>IF(N316="sníž. přenesená",J316,0)</f>
        <v>0</v>
      </c>
      <c r="BI316" s="137">
        <f>IF(N316="nulová",J316,0)</f>
        <v>0</v>
      </c>
      <c r="BJ316" s="17" t="s">
        <v>77</v>
      </c>
      <c r="BK316" s="137">
        <f>ROUND(I316*H316,2)</f>
        <v>0</v>
      </c>
      <c r="BL316" s="17" t="s">
        <v>124</v>
      </c>
      <c r="BM316" s="136" t="s">
        <v>436</v>
      </c>
    </row>
    <row r="317" spans="2:65" s="1" customFormat="1" ht="10.199999999999999">
      <c r="B317" s="32"/>
      <c r="D317" s="138" t="s">
        <v>126</v>
      </c>
      <c r="F317" s="139" t="s">
        <v>437</v>
      </c>
      <c r="I317" s="140"/>
      <c r="L317" s="32"/>
      <c r="M317" s="141"/>
      <c r="T317" s="53"/>
      <c r="AT317" s="17" t="s">
        <v>126</v>
      </c>
      <c r="AU317" s="17" t="s">
        <v>79</v>
      </c>
    </row>
    <row r="318" spans="2:65" s="14" customFormat="1" ht="10.199999999999999">
      <c r="B318" s="157"/>
      <c r="D318" s="143" t="s">
        <v>128</v>
      </c>
      <c r="E318" s="158" t="s">
        <v>19</v>
      </c>
      <c r="F318" s="159" t="s">
        <v>438</v>
      </c>
      <c r="H318" s="158" t="s">
        <v>19</v>
      </c>
      <c r="I318" s="160"/>
      <c r="L318" s="157"/>
      <c r="M318" s="161"/>
      <c r="T318" s="162"/>
      <c r="AT318" s="158" t="s">
        <v>128</v>
      </c>
      <c r="AU318" s="158" t="s">
        <v>79</v>
      </c>
      <c r="AV318" s="14" t="s">
        <v>77</v>
      </c>
      <c r="AW318" s="14" t="s">
        <v>31</v>
      </c>
      <c r="AX318" s="14" t="s">
        <v>69</v>
      </c>
      <c r="AY318" s="158" t="s">
        <v>118</v>
      </c>
    </row>
    <row r="319" spans="2:65" s="12" customFormat="1" ht="10.199999999999999">
      <c r="B319" s="142"/>
      <c r="D319" s="143" t="s">
        <v>128</v>
      </c>
      <c r="E319" s="144" t="s">
        <v>19</v>
      </c>
      <c r="F319" s="145" t="s">
        <v>439</v>
      </c>
      <c r="H319" s="146">
        <v>3.2</v>
      </c>
      <c r="I319" s="147"/>
      <c r="L319" s="142"/>
      <c r="M319" s="148"/>
      <c r="T319" s="149"/>
      <c r="AT319" s="144" t="s">
        <v>128</v>
      </c>
      <c r="AU319" s="144" t="s">
        <v>79</v>
      </c>
      <c r="AV319" s="12" t="s">
        <v>79</v>
      </c>
      <c r="AW319" s="12" t="s">
        <v>31</v>
      </c>
      <c r="AX319" s="12" t="s">
        <v>69</v>
      </c>
      <c r="AY319" s="144" t="s">
        <v>118</v>
      </c>
    </row>
    <row r="320" spans="2:65" s="13" customFormat="1" ht="10.199999999999999">
      <c r="B320" s="150"/>
      <c r="D320" s="143" t="s">
        <v>128</v>
      </c>
      <c r="E320" s="151" t="s">
        <v>19</v>
      </c>
      <c r="F320" s="152" t="s">
        <v>130</v>
      </c>
      <c r="H320" s="153">
        <v>3.2</v>
      </c>
      <c r="I320" s="154"/>
      <c r="L320" s="150"/>
      <c r="M320" s="155"/>
      <c r="T320" s="156"/>
      <c r="AT320" s="151" t="s">
        <v>128</v>
      </c>
      <c r="AU320" s="151" t="s">
        <v>79</v>
      </c>
      <c r="AV320" s="13" t="s">
        <v>124</v>
      </c>
      <c r="AW320" s="13" t="s">
        <v>31</v>
      </c>
      <c r="AX320" s="13" t="s">
        <v>77</v>
      </c>
      <c r="AY320" s="151" t="s">
        <v>118</v>
      </c>
    </row>
    <row r="321" spans="2:65" s="1" customFormat="1" ht="24.15" customHeight="1">
      <c r="B321" s="32"/>
      <c r="C321" s="124" t="s">
        <v>440</v>
      </c>
      <c r="D321" s="124" t="s">
        <v>120</v>
      </c>
      <c r="E321" s="125" t="s">
        <v>441</v>
      </c>
      <c r="F321" s="126" t="s">
        <v>442</v>
      </c>
      <c r="G321" s="127" t="s">
        <v>123</v>
      </c>
      <c r="H321" s="128">
        <v>107.46</v>
      </c>
      <c r="I321" s="129"/>
      <c r="J321" s="130">
        <f>ROUND(I321*H321,2)</f>
        <v>0</v>
      </c>
      <c r="K321" s="131"/>
      <c r="L321" s="32"/>
      <c r="M321" s="132" t="s">
        <v>19</v>
      </c>
      <c r="N321" s="133" t="s">
        <v>40</v>
      </c>
      <c r="P321" s="134">
        <f>O321*H321</f>
        <v>0</v>
      </c>
      <c r="Q321" s="134">
        <v>0</v>
      </c>
      <c r="R321" s="134">
        <f>Q321*H321</f>
        <v>0</v>
      </c>
      <c r="S321" s="134">
        <v>4.0000000000000001E-3</v>
      </c>
      <c r="T321" s="135">
        <f>S321*H321</f>
        <v>0.42984</v>
      </c>
      <c r="AR321" s="136" t="s">
        <v>124</v>
      </c>
      <c r="AT321" s="136" t="s">
        <v>120</v>
      </c>
      <c r="AU321" s="136" t="s">
        <v>79</v>
      </c>
      <c r="AY321" s="17" t="s">
        <v>118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7" t="s">
        <v>77</v>
      </c>
      <c r="BK321" s="137">
        <f>ROUND(I321*H321,2)</f>
        <v>0</v>
      </c>
      <c r="BL321" s="17" t="s">
        <v>124</v>
      </c>
      <c r="BM321" s="136" t="s">
        <v>443</v>
      </c>
    </row>
    <row r="322" spans="2:65" s="1" customFormat="1" ht="10.199999999999999">
      <c r="B322" s="32"/>
      <c r="D322" s="138" t="s">
        <v>126</v>
      </c>
      <c r="F322" s="139" t="s">
        <v>444</v>
      </c>
      <c r="I322" s="140"/>
      <c r="L322" s="32"/>
      <c r="M322" s="141"/>
      <c r="T322" s="53"/>
      <c r="AT322" s="17" t="s">
        <v>126</v>
      </c>
      <c r="AU322" s="17" t="s">
        <v>79</v>
      </c>
    </row>
    <row r="323" spans="2:65" s="14" customFormat="1" ht="10.199999999999999">
      <c r="B323" s="157"/>
      <c r="D323" s="143" t="s">
        <v>128</v>
      </c>
      <c r="E323" s="158" t="s">
        <v>19</v>
      </c>
      <c r="F323" s="159" t="s">
        <v>445</v>
      </c>
      <c r="H323" s="158" t="s">
        <v>19</v>
      </c>
      <c r="I323" s="160"/>
      <c r="L323" s="157"/>
      <c r="M323" s="161"/>
      <c r="T323" s="162"/>
      <c r="AT323" s="158" t="s">
        <v>128</v>
      </c>
      <c r="AU323" s="158" t="s">
        <v>79</v>
      </c>
      <c r="AV323" s="14" t="s">
        <v>77</v>
      </c>
      <c r="AW323" s="14" t="s">
        <v>31</v>
      </c>
      <c r="AX323" s="14" t="s">
        <v>69</v>
      </c>
      <c r="AY323" s="158" t="s">
        <v>118</v>
      </c>
    </row>
    <row r="324" spans="2:65" s="12" customFormat="1" ht="10.199999999999999">
      <c r="B324" s="142"/>
      <c r="D324" s="143" t="s">
        <v>128</v>
      </c>
      <c r="E324" s="144" t="s">
        <v>19</v>
      </c>
      <c r="F324" s="145" t="s">
        <v>233</v>
      </c>
      <c r="H324" s="146">
        <v>107.46</v>
      </c>
      <c r="I324" s="147"/>
      <c r="L324" s="142"/>
      <c r="M324" s="148"/>
      <c r="T324" s="149"/>
      <c r="AT324" s="144" t="s">
        <v>128</v>
      </c>
      <c r="AU324" s="144" t="s">
        <v>79</v>
      </c>
      <c r="AV324" s="12" t="s">
        <v>79</v>
      </c>
      <c r="AW324" s="12" t="s">
        <v>31</v>
      </c>
      <c r="AX324" s="12" t="s">
        <v>69</v>
      </c>
      <c r="AY324" s="144" t="s">
        <v>118</v>
      </c>
    </row>
    <row r="325" spans="2:65" s="13" customFormat="1" ht="10.199999999999999">
      <c r="B325" s="150"/>
      <c r="D325" s="143" t="s">
        <v>128</v>
      </c>
      <c r="E325" s="151" t="s">
        <v>19</v>
      </c>
      <c r="F325" s="152" t="s">
        <v>130</v>
      </c>
      <c r="H325" s="153">
        <v>107.46</v>
      </c>
      <c r="I325" s="154"/>
      <c r="L325" s="150"/>
      <c r="M325" s="155"/>
      <c r="T325" s="156"/>
      <c r="AT325" s="151" t="s">
        <v>128</v>
      </c>
      <c r="AU325" s="151" t="s">
        <v>79</v>
      </c>
      <c r="AV325" s="13" t="s">
        <v>124</v>
      </c>
      <c r="AW325" s="13" t="s">
        <v>31</v>
      </c>
      <c r="AX325" s="13" t="s">
        <v>77</v>
      </c>
      <c r="AY325" s="151" t="s">
        <v>118</v>
      </c>
    </row>
    <row r="326" spans="2:65" s="1" customFormat="1" ht="16.5" customHeight="1">
      <c r="B326" s="32"/>
      <c r="C326" s="124" t="s">
        <v>446</v>
      </c>
      <c r="D326" s="124" t="s">
        <v>120</v>
      </c>
      <c r="E326" s="125" t="s">
        <v>447</v>
      </c>
      <c r="F326" s="126" t="s">
        <v>448</v>
      </c>
      <c r="G326" s="127" t="s">
        <v>237</v>
      </c>
      <c r="H326" s="128">
        <v>1</v>
      </c>
      <c r="I326" s="129"/>
      <c r="J326" s="130">
        <f>ROUND(I326*H326,2)</f>
        <v>0</v>
      </c>
      <c r="K326" s="131"/>
      <c r="L326" s="32"/>
      <c r="M326" s="132" t="s">
        <v>19</v>
      </c>
      <c r="N326" s="133" t="s">
        <v>40</v>
      </c>
      <c r="P326" s="134">
        <f>O326*H326</f>
        <v>0</v>
      </c>
      <c r="Q326" s="134">
        <v>0</v>
      </c>
      <c r="R326" s="134">
        <f>Q326*H326</f>
        <v>0</v>
      </c>
      <c r="S326" s="134">
        <v>0</v>
      </c>
      <c r="T326" s="135">
        <f>S326*H326</f>
        <v>0</v>
      </c>
      <c r="AR326" s="136" t="s">
        <v>124</v>
      </c>
      <c r="AT326" s="136" t="s">
        <v>120</v>
      </c>
      <c r="AU326" s="136" t="s">
        <v>79</v>
      </c>
      <c r="AY326" s="17" t="s">
        <v>118</v>
      </c>
      <c r="BE326" s="137">
        <f>IF(N326="základní",J326,0)</f>
        <v>0</v>
      </c>
      <c r="BF326" s="137">
        <f>IF(N326="snížená",J326,0)</f>
        <v>0</v>
      </c>
      <c r="BG326" s="137">
        <f>IF(N326="zákl. přenesená",J326,0)</f>
        <v>0</v>
      </c>
      <c r="BH326" s="137">
        <f>IF(N326="sníž. přenesená",J326,0)</f>
        <v>0</v>
      </c>
      <c r="BI326" s="137">
        <f>IF(N326="nulová",J326,0)</f>
        <v>0</v>
      </c>
      <c r="BJ326" s="17" t="s">
        <v>77</v>
      </c>
      <c r="BK326" s="137">
        <f>ROUND(I326*H326,2)</f>
        <v>0</v>
      </c>
      <c r="BL326" s="17" t="s">
        <v>124</v>
      </c>
      <c r="BM326" s="136" t="s">
        <v>449</v>
      </c>
    </row>
    <row r="327" spans="2:65" s="12" customFormat="1" ht="10.199999999999999">
      <c r="B327" s="142"/>
      <c r="D327" s="143" t="s">
        <v>128</v>
      </c>
      <c r="E327" s="144" t="s">
        <v>19</v>
      </c>
      <c r="F327" s="145" t="s">
        <v>239</v>
      </c>
      <c r="H327" s="146">
        <v>1</v>
      </c>
      <c r="I327" s="147"/>
      <c r="L327" s="142"/>
      <c r="M327" s="148"/>
      <c r="T327" s="149"/>
      <c r="AT327" s="144" t="s">
        <v>128</v>
      </c>
      <c r="AU327" s="144" t="s">
        <v>79</v>
      </c>
      <c r="AV327" s="12" t="s">
        <v>79</v>
      </c>
      <c r="AW327" s="12" t="s">
        <v>31</v>
      </c>
      <c r="AX327" s="12" t="s">
        <v>69</v>
      </c>
      <c r="AY327" s="144" t="s">
        <v>118</v>
      </c>
    </row>
    <row r="328" spans="2:65" s="13" customFormat="1" ht="10.199999999999999">
      <c r="B328" s="150"/>
      <c r="D328" s="143" t="s">
        <v>128</v>
      </c>
      <c r="E328" s="151" t="s">
        <v>19</v>
      </c>
      <c r="F328" s="152" t="s">
        <v>130</v>
      </c>
      <c r="H328" s="153">
        <v>1</v>
      </c>
      <c r="I328" s="154"/>
      <c r="L328" s="150"/>
      <c r="M328" s="155"/>
      <c r="T328" s="156"/>
      <c r="AT328" s="151" t="s">
        <v>128</v>
      </c>
      <c r="AU328" s="151" t="s">
        <v>79</v>
      </c>
      <c r="AV328" s="13" t="s">
        <v>124</v>
      </c>
      <c r="AW328" s="13" t="s">
        <v>31</v>
      </c>
      <c r="AX328" s="13" t="s">
        <v>77</v>
      </c>
      <c r="AY328" s="151" t="s">
        <v>118</v>
      </c>
    </row>
    <row r="329" spans="2:65" s="11" customFormat="1" ht="20.85" customHeight="1">
      <c r="B329" s="112"/>
      <c r="D329" s="113" t="s">
        <v>68</v>
      </c>
      <c r="E329" s="122" t="s">
        <v>450</v>
      </c>
      <c r="F329" s="122" t="s">
        <v>451</v>
      </c>
      <c r="I329" s="115"/>
      <c r="J329" s="123">
        <f>BK329</f>
        <v>0</v>
      </c>
      <c r="L329" s="112"/>
      <c r="M329" s="117"/>
      <c r="P329" s="118">
        <f>SUM(P330:P333)</f>
        <v>0</v>
      </c>
      <c r="R329" s="118">
        <f>SUM(R330:R333)</f>
        <v>3.6000000000000004E-2</v>
      </c>
      <c r="T329" s="119">
        <f>SUM(T330:T333)</f>
        <v>0</v>
      </c>
      <c r="AR329" s="113" t="s">
        <v>77</v>
      </c>
      <c r="AT329" s="120" t="s">
        <v>68</v>
      </c>
      <c r="AU329" s="120" t="s">
        <v>79</v>
      </c>
      <c r="AY329" s="113" t="s">
        <v>118</v>
      </c>
      <c r="BK329" s="121">
        <f>SUM(BK330:BK333)</f>
        <v>0</v>
      </c>
    </row>
    <row r="330" spans="2:65" s="1" customFormat="1" ht="24.15" customHeight="1">
      <c r="B330" s="32"/>
      <c r="C330" s="124" t="s">
        <v>452</v>
      </c>
      <c r="D330" s="124" t="s">
        <v>120</v>
      </c>
      <c r="E330" s="125" t="s">
        <v>453</v>
      </c>
      <c r="F330" s="126" t="s">
        <v>454</v>
      </c>
      <c r="G330" s="127" t="s">
        <v>123</v>
      </c>
      <c r="H330" s="128">
        <v>1200</v>
      </c>
      <c r="I330" s="129"/>
      <c r="J330" s="130">
        <f>ROUND(I330*H330,2)</f>
        <v>0</v>
      </c>
      <c r="K330" s="131"/>
      <c r="L330" s="32"/>
      <c r="M330" s="132" t="s">
        <v>19</v>
      </c>
      <c r="N330" s="133" t="s">
        <v>40</v>
      </c>
      <c r="P330" s="134">
        <f>O330*H330</f>
        <v>0</v>
      </c>
      <c r="Q330" s="134">
        <v>3.0000000000000001E-5</v>
      </c>
      <c r="R330" s="134">
        <f>Q330*H330</f>
        <v>3.6000000000000004E-2</v>
      </c>
      <c r="S330" s="134">
        <v>0</v>
      </c>
      <c r="T330" s="135">
        <f>S330*H330</f>
        <v>0</v>
      </c>
      <c r="AR330" s="136" t="s">
        <v>124</v>
      </c>
      <c r="AT330" s="136" t="s">
        <v>120</v>
      </c>
      <c r="AU330" s="136" t="s">
        <v>136</v>
      </c>
      <c r="AY330" s="17" t="s">
        <v>118</v>
      </c>
      <c r="BE330" s="137">
        <f>IF(N330="základní",J330,0)</f>
        <v>0</v>
      </c>
      <c r="BF330" s="137">
        <f>IF(N330="snížená",J330,0)</f>
        <v>0</v>
      </c>
      <c r="BG330" s="137">
        <f>IF(N330="zákl. přenesená",J330,0)</f>
        <v>0</v>
      </c>
      <c r="BH330" s="137">
        <f>IF(N330="sníž. přenesená",J330,0)</f>
        <v>0</v>
      </c>
      <c r="BI330" s="137">
        <f>IF(N330="nulová",J330,0)</f>
        <v>0</v>
      </c>
      <c r="BJ330" s="17" t="s">
        <v>77</v>
      </c>
      <c r="BK330" s="137">
        <f>ROUND(I330*H330,2)</f>
        <v>0</v>
      </c>
      <c r="BL330" s="17" t="s">
        <v>124</v>
      </c>
      <c r="BM330" s="136" t="s">
        <v>455</v>
      </c>
    </row>
    <row r="331" spans="2:65" s="1" customFormat="1" ht="10.199999999999999">
      <c r="B331" s="32"/>
      <c r="D331" s="138" t="s">
        <v>126</v>
      </c>
      <c r="F331" s="139" t="s">
        <v>456</v>
      </c>
      <c r="I331" s="140"/>
      <c r="L331" s="32"/>
      <c r="M331" s="141"/>
      <c r="T331" s="53"/>
      <c r="AT331" s="17" t="s">
        <v>126</v>
      </c>
      <c r="AU331" s="17" t="s">
        <v>136</v>
      </c>
    </row>
    <row r="332" spans="2:65" s="12" customFormat="1" ht="10.199999999999999">
      <c r="B332" s="142"/>
      <c r="D332" s="143" t="s">
        <v>128</v>
      </c>
      <c r="E332" s="144" t="s">
        <v>19</v>
      </c>
      <c r="F332" s="145" t="s">
        <v>457</v>
      </c>
      <c r="H332" s="146">
        <v>1200</v>
      </c>
      <c r="I332" s="147"/>
      <c r="L332" s="142"/>
      <c r="M332" s="148"/>
      <c r="T332" s="149"/>
      <c r="AT332" s="144" t="s">
        <v>128</v>
      </c>
      <c r="AU332" s="144" t="s">
        <v>136</v>
      </c>
      <c r="AV332" s="12" t="s">
        <v>79</v>
      </c>
      <c r="AW332" s="12" t="s">
        <v>31</v>
      </c>
      <c r="AX332" s="12" t="s">
        <v>69</v>
      </c>
      <c r="AY332" s="144" t="s">
        <v>118</v>
      </c>
    </row>
    <row r="333" spans="2:65" s="13" customFormat="1" ht="10.199999999999999">
      <c r="B333" s="150"/>
      <c r="D333" s="143" t="s">
        <v>128</v>
      </c>
      <c r="E333" s="151" t="s">
        <v>19</v>
      </c>
      <c r="F333" s="152" t="s">
        <v>130</v>
      </c>
      <c r="H333" s="153">
        <v>1200</v>
      </c>
      <c r="I333" s="154"/>
      <c r="L333" s="150"/>
      <c r="M333" s="155"/>
      <c r="T333" s="156"/>
      <c r="AT333" s="151" t="s">
        <v>128</v>
      </c>
      <c r="AU333" s="151" t="s">
        <v>136</v>
      </c>
      <c r="AV333" s="13" t="s">
        <v>124</v>
      </c>
      <c r="AW333" s="13" t="s">
        <v>31</v>
      </c>
      <c r="AX333" s="13" t="s">
        <v>77</v>
      </c>
      <c r="AY333" s="151" t="s">
        <v>118</v>
      </c>
    </row>
    <row r="334" spans="2:65" s="11" customFormat="1" ht="22.8" customHeight="1">
      <c r="B334" s="112"/>
      <c r="D334" s="113" t="s">
        <v>68</v>
      </c>
      <c r="E334" s="122" t="s">
        <v>458</v>
      </c>
      <c r="F334" s="122" t="s">
        <v>459</v>
      </c>
      <c r="I334" s="115"/>
      <c r="J334" s="123">
        <f>BK334</f>
        <v>0</v>
      </c>
      <c r="L334" s="112"/>
      <c r="M334" s="117"/>
      <c r="P334" s="118">
        <f>SUM(P335:P346)</f>
        <v>0</v>
      </c>
      <c r="R334" s="118">
        <f>SUM(R335:R346)</f>
        <v>0</v>
      </c>
      <c r="T334" s="119">
        <f>SUM(T335:T346)</f>
        <v>0</v>
      </c>
      <c r="AR334" s="113" t="s">
        <v>77</v>
      </c>
      <c r="AT334" s="120" t="s">
        <v>68</v>
      </c>
      <c r="AU334" s="120" t="s">
        <v>77</v>
      </c>
      <c r="AY334" s="113" t="s">
        <v>118</v>
      </c>
      <c r="BK334" s="121">
        <f>SUM(BK335:BK346)</f>
        <v>0</v>
      </c>
    </row>
    <row r="335" spans="2:65" s="1" customFormat="1" ht="24.15" customHeight="1">
      <c r="B335" s="32"/>
      <c r="C335" s="124" t="s">
        <v>460</v>
      </c>
      <c r="D335" s="124" t="s">
        <v>120</v>
      </c>
      <c r="E335" s="125" t="s">
        <v>461</v>
      </c>
      <c r="F335" s="126" t="s">
        <v>462</v>
      </c>
      <c r="G335" s="127" t="s">
        <v>463</v>
      </c>
      <c r="H335" s="128">
        <v>7.7640000000000002</v>
      </c>
      <c r="I335" s="129"/>
      <c r="J335" s="130">
        <f>ROUND(I335*H335,2)</f>
        <v>0</v>
      </c>
      <c r="K335" s="131"/>
      <c r="L335" s="32"/>
      <c r="M335" s="132" t="s">
        <v>19</v>
      </c>
      <c r="N335" s="133" t="s">
        <v>40</v>
      </c>
      <c r="P335" s="134">
        <f>O335*H335</f>
        <v>0</v>
      </c>
      <c r="Q335" s="134">
        <v>0</v>
      </c>
      <c r="R335" s="134">
        <f>Q335*H335</f>
        <v>0</v>
      </c>
      <c r="S335" s="134">
        <v>0</v>
      </c>
      <c r="T335" s="135">
        <f>S335*H335</f>
        <v>0</v>
      </c>
      <c r="AR335" s="136" t="s">
        <v>124</v>
      </c>
      <c r="AT335" s="136" t="s">
        <v>120</v>
      </c>
      <c r="AU335" s="136" t="s">
        <v>79</v>
      </c>
      <c r="AY335" s="17" t="s">
        <v>118</v>
      </c>
      <c r="BE335" s="137">
        <f>IF(N335="základní",J335,0)</f>
        <v>0</v>
      </c>
      <c r="BF335" s="137">
        <f>IF(N335="snížená",J335,0)</f>
        <v>0</v>
      </c>
      <c r="BG335" s="137">
        <f>IF(N335="zákl. přenesená",J335,0)</f>
        <v>0</v>
      </c>
      <c r="BH335" s="137">
        <f>IF(N335="sníž. přenesená",J335,0)</f>
        <v>0</v>
      </c>
      <c r="BI335" s="137">
        <f>IF(N335="nulová",J335,0)</f>
        <v>0</v>
      </c>
      <c r="BJ335" s="17" t="s">
        <v>77</v>
      </c>
      <c r="BK335" s="137">
        <f>ROUND(I335*H335,2)</f>
        <v>0</v>
      </c>
      <c r="BL335" s="17" t="s">
        <v>124</v>
      </c>
      <c r="BM335" s="136" t="s">
        <v>464</v>
      </c>
    </row>
    <row r="336" spans="2:65" s="1" customFormat="1" ht="10.199999999999999">
      <c r="B336" s="32"/>
      <c r="D336" s="138" t="s">
        <v>126</v>
      </c>
      <c r="F336" s="139" t="s">
        <v>465</v>
      </c>
      <c r="I336" s="140"/>
      <c r="L336" s="32"/>
      <c r="M336" s="141"/>
      <c r="T336" s="53"/>
      <c r="AT336" s="17" t="s">
        <v>126</v>
      </c>
      <c r="AU336" s="17" t="s">
        <v>79</v>
      </c>
    </row>
    <row r="337" spans="2:65" s="1" customFormat="1" ht="21.75" customHeight="1">
      <c r="B337" s="32"/>
      <c r="C337" s="124" t="s">
        <v>466</v>
      </c>
      <c r="D337" s="124" t="s">
        <v>120</v>
      </c>
      <c r="E337" s="125" t="s">
        <v>467</v>
      </c>
      <c r="F337" s="126" t="s">
        <v>468</v>
      </c>
      <c r="G337" s="127" t="s">
        <v>463</v>
      </c>
      <c r="H337" s="128">
        <v>77.64</v>
      </c>
      <c r="I337" s="129"/>
      <c r="J337" s="130">
        <f>ROUND(I337*H337,2)</f>
        <v>0</v>
      </c>
      <c r="K337" s="131"/>
      <c r="L337" s="32"/>
      <c r="M337" s="132" t="s">
        <v>19</v>
      </c>
      <c r="N337" s="133" t="s">
        <v>40</v>
      </c>
      <c r="P337" s="134">
        <f>O337*H337</f>
        <v>0</v>
      </c>
      <c r="Q337" s="134">
        <v>0</v>
      </c>
      <c r="R337" s="134">
        <f>Q337*H337</f>
        <v>0</v>
      </c>
      <c r="S337" s="134">
        <v>0</v>
      </c>
      <c r="T337" s="135">
        <f>S337*H337</f>
        <v>0</v>
      </c>
      <c r="AR337" s="136" t="s">
        <v>124</v>
      </c>
      <c r="AT337" s="136" t="s">
        <v>120</v>
      </c>
      <c r="AU337" s="136" t="s">
        <v>79</v>
      </c>
      <c r="AY337" s="17" t="s">
        <v>118</v>
      </c>
      <c r="BE337" s="137">
        <f>IF(N337="základní",J337,0)</f>
        <v>0</v>
      </c>
      <c r="BF337" s="137">
        <f>IF(N337="snížená",J337,0)</f>
        <v>0</v>
      </c>
      <c r="BG337" s="137">
        <f>IF(N337="zákl. přenesená",J337,0)</f>
        <v>0</v>
      </c>
      <c r="BH337" s="137">
        <f>IF(N337="sníž. přenesená",J337,0)</f>
        <v>0</v>
      </c>
      <c r="BI337" s="137">
        <f>IF(N337="nulová",J337,0)</f>
        <v>0</v>
      </c>
      <c r="BJ337" s="17" t="s">
        <v>77</v>
      </c>
      <c r="BK337" s="137">
        <f>ROUND(I337*H337,2)</f>
        <v>0</v>
      </c>
      <c r="BL337" s="17" t="s">
        <v>124</v>
      </c>
      <c r="BM337" s="136" t="s">
        <v>469</v>
      </c>
    </row>
    <row r="338" spans="2:65" s="1" customFormat="1" ht="10.199999999999999">
      <c r="B338" s="32"/>
      <c r="D338" s="138" t="s">
        <v>126</v>
      </c>
      <c r="F338" s="139" t="s">
        <v>470</v>
      </c>
      <c r="I338" s="140"/>
      <c r="L338" s="32"/>
      <c r="M338" s="141"/>
      <c r="T338" s="53"/>
      <c r="AT338" s="17" t="s">
        <v>126</v>
      </c>
      <c r="AU338" s="17" t="s">
        <v>79</v>
      </c>
    </row>
    <row r="339" spans="2:65" s="12" customFormat="1" ht="10.199999999999999">
      <c r="B339" s="142"/>
      <c r="D339" s="143" t="s">
        <v>128</v>
      </c>
      <c r="F339" s="145" t="s">
        <v>471</v>
      </c>
      <c r="H339" s="146">
        <v>77.64</v>
      </c>
      <c r="I339" s="147"/>
      <c r="L339" s="142"/>
      <c r="M339" s="148"/>
      <c r="T339" s="149"/>
      <c r="AT339" s="144" t="s">
        <v>128</v>
      </c>
      <c r="AU339" s="144" t="s">
        <v>79</v>
      </c>
      <c r="AV339" s="12" t="s">
        <v>79</v>
      </c>
      <c r="AW339" s="12" t="s">
        <v>4</v>
      </c>
      <c r="AX339" s="12" t="s">
        <v>77</v>
      </c>
      <c r="AY339" s="144" t="s">
        <v>118</v>
      </c>
    </row>
    <row r="340" spans="2:65" s="1" customFormat="1" ht="21.75" customHeight="1">
      <c r="B340" s="32"/>
      <c r="C340" s="124" t="s">
        <v>472</v>
      </c>
      <c r="D340" s="124" t="s">
        <v>120</v>
      </c>
      <c r="E340" s="125" t="s">
        <v>473</v>
      </c>
      <c r="F340" s="126" t="s">
        <v>474</v>
      </c>
      <c r="G340" s="127" t="s">
        <v>463</v>
      </c>
      <c r="H340" s="128">
        <v>7.7640000000000002</v>
      </c>
      <c r="I340" s="129"/>
      <c r="J340" s="130">
        <f>ROUND(I340*H340,2)</f>
        <v>0</v>
      </c>
      <c r="K340" s="131"/>
      <c r="L340" s="32"/>
      <c r="M340" s="132" t="s">
        <v>19</v>
      </c>
      <c r="N340" s="133" t="s">
        <v>40</v>
      </c>
      <c r="P340" s="134">
        <f>O340*H340</f>
        <v>0</v>
      </c>
      <c r="Q340" s="134">
        <v>0</v>
      </c>
      <c r="R340" s="134">
        <f>Q340*H340</f>
        <v>0</v>
      </c>
      <c r="S340" s="134">
        <v>0</v>
      </c>
      <c r="T340" s="135">
        <f>S340*H340</f>
        <v>0</v>
      </c>
      <c r="AR340" s="136" t="s">
        <v>124</v>
      </c>
      <c r="AT340" s="136" t="s">
        <v>120</v>
      </c>
      <c r="AU340" s="136" t="s">
        <v>79</v>
      </c>
      <c r="AY340" s="17" t="s">
        <v>118</v>
      </c>
      <c r="BE340" s="137">
        <f>IF(N340="základní",J340,0)</f>
        <v>0</v>
      </c>
      <c r="BF340" s="137">
        <f>IF(N340="snížená",J340,0)</f>
        <v>0</v>
      </c>
      <c r="BG340" s="137">
        <f>IF(N340="zákl. přenesená",J340,0)</f>
        <v>0</v>
      </c>
      <c r="BH340" s="137">
        <f>IF(N340="sníž. přenesená",J340,0)</f>
        <v>0</v>
      </c>
      <c r="BI340" s="137">
        <f>IF(N340="nulová",J340,0)</f>
        <v>0</v>
      </c>
      <c r="BJ340" s="17" t="s">
        <v>77</v>
      </c>
      <c r="BK340" s="137">
        <f>ROUND(I340*H340,2)</f>
        <v>0</v>
      </c>
      <c r="BL340" s="17" t="s">
        <v>124</v>
      </c>
      <c r="BM340" s="136" t="s">
        <v>475</v>
      </c>
    </row>
    <row r="341" spans="2:65" s="1" customFormat="1" ht="10.199999999999999">
      <c r="B341" s="32"/>
      <c r="D341" s="138" t="s">
        <v>126</v>
      </c>
      <c r="F341" s="139" t="s">
        <v>476</v>
      </c>
      <c r="I341" s="140"/>
      <c r="L341" s="32"/>
      <c r="M341" s="141"/>
      <c r="T341" s="53"/>
      <c r="AT341" s="17" t="s">
        <v>126</v>
      </c>
      <c r="AU341" s="17" t="s">
        <v>79</v>
      </c>
    </row>
    <row r="342" spans="2:65" s="1" customFormat="1" ht="16.5" customHeight="1">
      <c r="B342" s="32"/>
      <c r="C342" s="124" t="s">
        <v>477</v>
      </c>
      <c r="D342" s="124" t="s">
        <v>120</v>
      </c>
      <c r="E342" s="125" t="s">
        <v>478</v>
      </c>
      <c r="F342" s="126" t="s">
        <v>479</v>
      </c>
      <c r="G342" s="127" t="s">
        <v>463</v>
      </c>
      <c r="H342" s="128">
        <v>155.28</v>
      </c>
      <c r="I342" s="129"/>
      <c r="J342" s="130">
        <f>ROUND(I342*H342,2)</f>
        <v>0</v>
      </c>
      <c r="K342" s="131"/>
      <c r="L342" s="32"/>
      <c r="M342" s="132" t="s">
        <v>19</v>
      </c>
      <c r="N342" s="133" t="s">
        <v>40</v>
      </c>
      <c r="P342" s="134">
        <f>O342*H342</f>
        <v>0</v>
      </c>
      <c r="Q342" s="134">
        <v>0</v>
      </c>
      <c r="R342" s="134">
        <f>Q342*H342</f>
        <v>0</v>
      </c>
      <c r="S342" s="134">
        <v>0</v>
      </c>
      <c r="T342" s="135">
        <f>S342*H342</f>
        <v>0</v>
      </c>
      <c r="AR342" s="136" t="s">
        <v>124</v>
      </c>
      <c r="AT342" s="136" t="s">
        <v>120</v>
      </c>
      <c r="AU342" s="136" t="s">
        <v>79</v>
      </c>
      <c r="AY342" s="17" t="s">
        <v>118</v>
      </c>
      <c r="BE342" s="137">
        <f>IF(N342="základní",J342,0)</f>
        <v>0</v>
      </c>
      <c r="BF342" s="137">
        <f>IF(N342="snížená",J342,0)</f>
        <v>0</v>
      </c>
      <c r="BG342" s="137">
        <f>IF(N342="zákl. přenesená",J342,0)</f>
        <v>0</v>
      </c>
      <c r="BH342" s="137">
        <f>IF(N342="sníž. přenesená",J342,0)</f>
        <v>0</v>
      </c>
      <c r="BI342" s="137">
        <f>IF(N342="nulová",J342,0)</f>
        <v>0</v>
      </c>
      <c r="BJ342" s="17" t="s">
        <v>77</v>
      </c>
      <c r="BK342" s="137">
        <f>ROUND(I342*H342,2)</f>
        <v>0</v>
      </c>
      <c r="BL342" s="17" t="s">
        <v>124</v>
      </c>
      <c r="BM342" s="136" t="s">
        <v>480</v>
      </c>
    </row>
    <row r="343" spans="2:65" s="1" customFormat="1" ht="10.199999999999999">
      <c r="B343" s="32"/>
      <c r="D343" s="138" t="s">
        <v>126</v>
      </c>
      <c r="F343" s="139" t="s">
        <v>481</v>
      </c>
      <c r="I343" s="140"/>
      <c r="L343" s="32"/>
      <c r="M343" s="141"/>
      <c r="T343" s="53"/>
      <c r="AT343" s="17" t="s">
        <v>126</v>
      </c>
      <c r="AU343" s="17" t="s">
        <v>79</v>
      </c>
    </row>
    <row r="344" spans="2:65" s="12" customFormat="1" ht="10.199999999999999">
      <c r="B344" s="142"/>
      <c r="D344" s="143" t="s">
        <v>128</v>
      </c>
      <c r="F344" s="145" t="s">
        <v>482</v>
      </c>
      <c r="H344" s="146">
        <v>155.28</v>
      </c>
      <c r="I344" s="147"/>
      <c r="L344" s="142"/>
      <c r="M344" s="148"/>
      <c r="T344" s="149"/>
      <c r="AT344" s="144" t="s">
        <v>128</v>
      </c>
      <c r="AU344" s="144" t="s">
        <v>79</v>
      </c>
      <c r="AV344" s="12" t="s">
        <v>79</v>
      </c>
      <c r="AW344" s="12" t="s">
        <v>4</v>
      </c>
      <c r="AX344" s="12" t="s">
        <v>77</v>
      </c>
      <c r="AY344" s="144" t="s">
        <v>118</v>
      </c>
    </row>
    <row r="345" spans="2:65" s="1" customFormat="1" ht="24.15" customHeight="1">
      <c r="B345" s="32"/>
      <c r="C345" s="124" t="s">
        <v>483</v>
      </c>
      <c r="D345" s="124" t="s">
        <v>120</v>
      </c>
      <c r="E345" s="125" t="s">
        <v>484</v>
      </c>
      <c r="F345" s="126" t="s">
        <v>485</v>
      </c>
      <c r="G345" s="127" t="s">
        <v>463</v>
      </c>
      <c r="H345" s="128">
        <v>7.3339999999999996</v>
      </c>
      <c r="I345" s="129"/>
      <c r="J345" s="130">
        <f>ROUND(I345*H345,2)</f>
        <v>0</v>
      </c>
      <c r="K345" s="131"/>
      <c r="L345" s="32"/>
      <c r="M345" s="132" t="s">
        <v>19</v>
      </c>
      <c r="N345" s="133" t="s">
        <v>40</v>
      </c>
      <c r="P345" s="134">
        <f>O345*H345</f>
        <v>0</v>
      </c>
      <c r="Q345" s="134">
        <v>0</v>
      </c>
      <c r="R345" s="134">
        <f>Q345*H345</f>
        <v>0</v>
      </c>
      <c r="S345" s="134">
        <v>0</v>
      </c>
      <c r="T345" s="135">
        <f>S345*H345</f>
        <v>0</v>
      </c>
      <c r="AR345" s="136" t="s">
        <v>124</v>
      </c>
      <c r="AT345" s="136" t="s">
        <v>120</v>
      </c>
      <c r="AU345" s="136" t="s">
        <v>79</v>
      </c>
      <c r="AY345" s="17" t="s">
        <v>118</v>
      </c>
      <c r="BE345" s="137">
        <f>IF(N345="základní",J345,0)</f>
        <v>0</v>
      </c>
      <c r="BF345" s="137">
        <f>IF(N345="snížená",J345,0)</f>
        <v>0</v>
      </c>
      <c r="BG345" s="137">
        <f>IF(N345="zákl. přenesená",J345,0)</f>
        <v>0</v>
      </c>
      <c r="BH345" s="137">
        <f>IF(N345="sníž. přenesená",J345,0)</f>
        <v>0</v>
      </c>
      <c r="BI345" s="137">
        <f>IF(N345="nulová",J345,0)</f>
        <v>0</v>
      </c>
      <c r="BJ345" s="17" t="s">
        <v>77</v>
      </c>
      <c r="BK345" s="137">
        <f>ROUND(I345*H345,2)</f>
        <v>0</v>
      </c>
      <c r="BL345" s="17" t="s">
        <v>124</v>
      </c>
      <c r="BM345" s="136" t="s">
        <v>486</v>
      </c>
    </row>
    <row r="346" spans="2:65" s="1" customFormat="1" ht="10.199999999999999">
      <c r="B346" s="32"/>
      <c r="D346" s="138" t="s">
        <v>126</v>
      </c>
      <c r="F346" s="139" t="s">
        <v>487</v>
      </c>
      <c r="I346" s="140"/>
      <c r="L346" s="32"/>
      <c r="M346" s="141"/>
      <c r="T346" s="53"/>
      <c r="AT346" s="17" t="s">
        <v>126</v>
      </c>
      <c r="AU346" s="17" t="s">
        <v>79</v>
      </c>
    </row>
    <row r="347" spans="2:65" s="11" customFormat="1" ht="25.95" customHeight="1">
      <c r="B347" s="112"/>
      <c r="D347" s="113" t="s">
        <v>68</v>
      </c>
      <c r="E347" s="114" t="s">
        <v>488</v>
      </c>
      <c r="F347" s="114" t="s">
        <v>489</v>
      </c>
      <c r="I347" s="115"/>
      <c r="J347" s="116">
        <f>BK347</f>
        <v>0</v>
      </c>
      <c r="L347" s="112"/>
      <c r="M347" s="117"/>
      <c r="P347" s="118">
        <f>P348+P365+P414+P418+P444+P463</f>
        <v>0</v>
      </c>
      <c r="R347" s="118">
        <f>R348+R365+R414+R418+R444+R463</f>
        <v>7.2209840000000005</v>
      </c>
      <c r="T347" s="119">
        <f>T348+T365+T414+T418+T444+T463</f>
        <v>0</v>
      </c>
      <c r="AR347" s="113" t="s">
        <v>79</v>
      </c>
      <c r="AT347" s="120" t="s">
        <v>68</v>
      </c>
      <c r="AU347" s="120" t="s">
        <v>69</v>
      </c>
      <c r="AY347" s="113" t="s">
        <v>118</v>
      </c>
      <c r="BK347" s="121">
        <f>BK348+BK365+BK414+BK418+BK444+BK463</f>
        <v>0</v>
      </c>
    </row>
    <row r="348" spans="2:65" s="11" customFormat="1" ht="22.8" customHeight="1">
      <c r="B348" s="112"/>
      <c r="D348" s="113" t="s">
        <v>68</v>
      </c>
      <c r="E348" s="122" t="s">
        <v>490</v>
      </c>
      <c r="F348" s="122" t="s">
        <v>491</v>
      </c>
      <c r="I348" s="115"/>
      <c r="J348" s="123">
        <f>BK348</f>
        <v>0</v>
      </c>
      <c r="L348" s="112"/>
      <c r="M348" s="117"/>
      <c r="P348" s="118">
        <f>SUM(P349:P364)</f>
        <v>0</v>
      </c>
      <c r="R348" s="118">
        <f>SUM(R349:R364)</f>
        <v>1.5928</v>
      </c>
      <c r="T348" s="119">
        <f>SUM(T349:T364)</f>
        <v>0</v>
      </c>
      <c r="AR348" s="113" t="s">
        <v>79</v>
      </c>
      <c r="AT348" s="120" t="s">
        <v>68</v>
      </c>
      <c r="AU348" s="120" t="s">
        <v>77</v>
      </c>
      <c r="AY348" s="113" t="s">
        <v>118</v>
      </c>
      <c r="BK348" s="121">
        <f>SUM(BK349:BK364)</f>
        <v>0</v>
      </c>
    </row>
    <row r="349" spans="2:65" s="1" customFormat="1" ht="16.5" customHeight="1">
      <c r="B349" s="32"/>
      <c r="C349" s="124" t="s">
        <v>492</v>
      </c>
      <c r="D349" s="124" t="s">
        <v>120</v>
      </c>
      <c r="E349" s="125" t="s">
        <v>493</v>
      </c>
      <c r="F349" s="126" t="s">
        <v>494</v>
      </c>
      <c r="G349" s="127" t="s">
        <v>123</v>
      </c>
      <c r="H349" s="128">
        <v>240</v>
      </c>
      <c r="I349" s="129"/>
      <c r="J349" s="130">
        <f>ROUND(I349*H349,2)</f>
        <v>0</v>
      </c>
      <c r="K349" s="131"/>
      <c r="L349" s="32"/>
      <c r="M349" s="132" t="s">
        <v>19</v>
      </c>
      <c r="N349" s="133" t="s">
        <v>40</v>
      </c>
      <c r="P349" s="134">
        <f>O349*H349</f>
        <v>0</v>
      </c>
      <c r="Q349" s="134">
        <v>4.0000000000000002E-4</v>
      </c>
      <c r="R349" s="134">
        <f>Q349*H349</f>
        <v>9.6000000000000002E-2</v>
      </c>
      <c r="S349" s="134">
        <v>0</v>
      </c>
      <c r="T349" s="135">
        <f>S349*H349</f>
        <v>0</v>
      </c>
      <c r="AR349" s="136" t="s">
        <v>229</v>
      </c>
      <c r="AT349" s="136" t="s">
        <v>120</v>
      </c>
      <c r="AU349" s="136" t="s">
        <v>79</v>
      </c>
      <c r="AY349" s="17" t="s">
        <v>118</v>
      </c>
      <c r="BE349" s="137">
        <f>IF(N349="základní",J349,0)</f>
        <v>0</v>
      </c>
      <c r="BF349" s="137">
        <f>IF(N349="snížená",J349,0)</f>
        <v>0</v>
      </c>
      <c r="BG349" s="137">
        <f>IF(N349="zákl. přenesená",J349,0)</f>
        <v>0</v>
      </c>
      <c r="BH349" s="137">
        <f>IF(N349="sníž. přenesená",J349,0)</f>
        <v>0</v>
      </c>
      <c r="BI349" s="137">
        <f>IF(N349="nulová",J349,0)</f>
        <v>0</v>
      </c>
      <c r="BJ349" s="17" t="s">
        <v>77</v>
      </c>
      <c r="BK349" s="137">
        <f>ROUND(I349*H349,2)</f>
        <v>0</v>
      </c>
      <c r="BL349" s="17" t="s">
        <v>229</v>
      </c>
      <c r="BM349" s="136" t="s">
        <v>495</v>
      </c>
    </row>
    <row r="350" spans="2:65" s="1" customFormat="1" ht="10.199999999999999">
      <c r="B350" s="32"/>
      <c r="D350" s="138" t="s">
        <v>126</v>
      </c>
      <c r="F350" s="139" t="s">
        <v>496</v>
      </c>
      <c r="I350" s="140"/>
      <c r="L350" s="32"/>
      <c r="M350" s="141"/>
      <c r="T350" s="53"/>
      <c r="AT350" s="17" t="s">
        <v>126</v>
      </c>
      <c r="AU350" s="17" t="s">
        <v>79</v>
      </c>
    </row>
    <row r="351" spans="2:65" s="12" customFormat="1" ht="10.199999999999999">
      <c r="B351" s="142"/>
      <c r="D351" s="143" t="s">
        <v>128</v>
      </c>
      <c r="E351" s="144" t="s">
        <v>19</v>
      </c>
      <c r="F351" s="145" t="s">
        <v>497</v>
      </c>
      <c r="H351" s="146">
        <v>240</v>
      </c>
      <c r="I351" s="147"/>
      <c r="L351" s="142"/>
      <c r="M351" s="148"/>
      <c r="T351" s="149"/>
      <c r="AT351" s="144" t="s">
        <v>128</v>
      </c>
      <c r="AU351" s="144" t="s">
        <v>79</v>
      </c>
      <c r="AV351" s="12" t="s">
        <v>79</v>
      </c>
      <c r="AW351" s="12" t="s">
        <v>31</v>
      </c>
      <c r="AX351" s="12" t="s">
        <v>69</v>
      </c>
      <c r="AY351" s="144" t="s">
        <v>118</v>
      </c>
    </row>
    <row r="352" spans="2:65" s="13" customFormat="1" ht="10.199999999999999">
      <c r="B352" s="150"/>
      <c r="D352" s="143" t="s">
        <v>128</v>
      </c>
      <c r="E352" s="151" t="s">
        <v>19</v>
      </c>
      <c r="F352" s="152" t="s">
        <v>130</v>
      </c>
      <c r="H352" s="153">
        <v>240</v>
      </c>
      <c r="I352" s="154"/>
      <c r="L352" s="150"/>
      <c r="M352" s="155"/>
      <c r="T352" s="156"/>
      <c r="AT352" s="151" t="s">
        <v>128</v>
      </c>
      <c r="AU352" s="151" t="s">
        <v>79</v>
      </c>
      <c r="AV352" s="13" t="s">
        <v>124</v>
      </c>
      <c r="AW352" s="13" t="s">
        <v>31</v>
      </c>
      <c r="AX352" s="13" t="s">
        <v>77</v>
      </c>
      <c r="AY352" s="151" t="s">
        <v>118</v>
      </c>
    </row>
    <row r="353" spans="2:65" s="1" customFormat="1" ht="16.5" customHeight="1">
      <c r="B353" s="32"/>
      <c r="C353" s="124" t="s">
        <v>498</v>
      </c>
      <c r="D353" s="124" t="s">
        <v>120</v>
      </c>
      <c r="E353" s="125" t="s">
        <v>499</v>
      </c>
      <c r="F353" s="126" t="s">
        <v>500</v>
      </c>
      <c r="G353" s="127" t="s">
        <v>123</v>
      </c>
      <c r="H353" s="128">
        <v>240</v>
      </c>
      <c r="I353" s="129"/>
      <c r="J353" s="130">
        <f>ROUND(I353*H353,2)</f>
        <v>0</v>
      </c>
      <c r="K353" s="131"/>
      <c r="L353" s="32"/>
      <c r="M353" s="132" t="s">
        <v>19</v>
      </c>
      <c r="N353" s="133" t="s">
        <v>40</v>
      </c>
      <c r="P353" s="134">
        <f>O353*H353</f>
        <v>0</v>
      </c>
      <c r="Q353" s="134">
        <v>5.0000000000000002E-5</v>
      </c>
      <c r="R353" s="134">
        <f>Q353*H353</f>
        <v>1.2E-2</v>
      </c>
      <c r="S353" s="134">
        <v>0</v>
      </c>
      <c r="T353" s="135">
        <f>S353*H353</f>
        <v>0</v>
      </c>
      <c r="AR353" s="136" t="s">
        <v>229</v>
      </c>
      <c r="AT353" s="136" t="s">
        <v>120</v>
      </c>
      <c r="AU353" s="136" t="s">
        <v>79</v>
      </c>
      <c r="AY353" s="17" t="s">
        <v>118</v>
      </c>
      <c r="BE353" s="137">
        <f>IF(N353="základní",J353,0)</f>
        <v>0</v>
      </c>
      <c r="BF353" s="137">
        <f>IF(N353="snížená",J353,0)</f>
        <v>0</v>
      </c>
      <c r="BG353" s="137">
        <f>IF(N353="zákl. přenesená",J353,0)</f>
        <v>0</v>
      </c>
      <c r="BH353" s="137">
        <f>IF(N353="sníž. přenesená",J353,0)</f>
        <v>0</v>
      </c>
      <c r="BI353" s="137">
        <f>IF(N353="nulová",J353,0)</f>
        <v>0</v>
      </c>
      <c r="BJ353" s="17" t="s">
        <v>77</v>
      </c>
      <c r="BK353" s="137">
        <f>ROUND(I353*H353,2)</f>
        <v>0</v>
      </c>
      <c r="BL353" s="17" t="s">
        <v>229</v>
      </c>
      <c r="BM353" s="136" t="s">
        <v>501</v>
      </c>
    </row>
    <row r="354" spans="2:65" s="1" customFormat="1" ht="10.199999999999999">
      <c r="B354" s="32"/>
      <c r="D354" s="138" t="s">
        <v>126</v>
      </c>
      <c r="F354" s="139" t="s">
        <v>502</v>
      </c>
      <c r="I354" s="140"/>
      <c r="L354" s="32"/>
      <c r="M354" s="141"/>
      <c r="T354" s="53"/>
      <c r="AT354" s="17" t="s">
        <v>126</v>
      </c>
      <c r="AU354" s="17" t="s">
        <v>79</v>
      </c>
    </row>
    <row r="355" spans="2:65" s="12" customFormat="1" ht="10.199999999999999">
      <c r="B355" s="142"/>
      <c r="D355" s="143" t="s">
        <v>128</v>
      </c>
      <c r="E355" s="144" t="s">
        <v>19</v>
      </c>
      <c r="F355" s="145" t="s">
        <v>497</v>
      </c>
      <c r="H355" s="146">
        <v>240</v>
      </c>
      <c r="I355" s="147"/>
      <c r="L355" s="142"/>
      <c r="M355" s="148"/>
      <c r="T355" s="149"/>
      <c r="AT355" s="144" t="s">
        <v>128</v>
      </c>
      <c r="AU355" s="144" t="s">
        <v>79</v>
      </c>
      <c r="AV355" s="12" t="s">
        <v>79</v>
      </c>
      <c r="AW355" s="12" t="s">
        <v>31</v>
      </c>
      <c r="AX355" s="12" t="s">
        <v>69</v>
      </c>
      <c r="AY355" s="144" t="s">
        <v>118</v>
      </c>
    </row>
    <row r="356" spans="2:65" s="13" customFormat="1" ht="10.199999999999999">
      <c r="B356" s="150"/>
      <c r="D356" s="143" t="s">
        <v>128</v>
      </c>
      <c r="E356" s="151" t="s">
        <v>19</v>
      </c>
      <c r="F356" s="152" t="s">
        <v>130</v>
      </c>
      <c r="H356" s="153">
        <v>240</v>
      </c>
      <c r="I356" s="154"/>
      <c r="L356" s="150"/>
      <c r="M356" s="155"/>
      <c r="T356" s="156"/>
      <c r="AT356" s="151" t="s">
        <v>128</v>
      </c>
      <c r="AU356" s="151" t="s">
        <v>79</v>
      </c>
      <c r="AV356" s="13" t="s">
        <v>124</v>
      </c>
      <c r="AW356" s="13" t="s">
        <v>31</v>
      </c>
      <c r="AX356" s="13" t="s">
        <v>77</v>
      </c>
      <c r="AY356" s="151" t="s">
        <v>118</v>
      </c>
    </row>
    <row r="357" spans="2:65" s="1" customFormat="1" ht="24.15" customHeight="1">
      <c r="B357" s="32"/>
      <c r="C357" s="163" t="s">
        <v>503</v>
      </c>
      <c r="D357" s="163" t="s">
        <v>216</v>
      </c>
      <c r="E357" s="164" t="s">
        <v>504</v>
      </c>
      <c r="F357" s="165" t="s">
        <v>505</v>
      </c>
      <c r="G357" s="166" t="s">
        <v>123</v>
      </c>
      <c r="H357" s="167">
        <v>264</v>
      </c>
      <c r="I357" s="168"/>
      <c r="J357" s="169">
        <f>ROUND(I357*H357,2)</f>
        <v>0</v>
      </c>
      <c r="K357" s="170"/>
      <c r="L357" s="171"/>
      <c r="M357" s="172" t="s">
        <v>19</v>
      </c>
      <c r="N357" s="173" t="s">
        <v>40</v>
      </c>
      <c r="P357" s="134">
        <f>O357*H357</f>
        <v>0</v>
      </c>
      <c r="Q357" s="134">
        <v>4.7999999999999996E-3</v>
      </c>
      <c r="R357" s="134">
        <f>Q357*H357</f>
        <v>1.2671999999999999</v>
      </c>
      <c r="S357" s="134">
        <v>0</v>
      </c>
      <c r="T357" s="135">
        <f>S357*H357</f>
        <v>0</v>
      </c>
      <c r="AR357" s="136" t="s">
        <v>323</v>
      </c>
      <c r="AT357" s="136" t="s">
        <v>216</v>
      </c>
      <c r="AU357" s="136" t="s">
        <v>79</v>
      </c>
      <c r="AY357" s="17" t="s">
        <v>118</v>
      </c>
      <c r="BE357" s="137">
        <f>IF(N357="základní",J357,0)</f>
        <v>0</v>
      </c>
      <c r="BF357" s="137">
        <f>IF(N357="snížená",J357,0)</f>
        <v>0</v>
      </c>
      <c r="BG357" s="137">
        <f>IF(N357="zákl. přenesená",J357,0)</f>
        <v>0</v>
      </c>
      <c r="BH357" s="137">
        <f>IF(N357="sníž. přenesená",J357,0)</f>
        <v>0</v>
      </c>
      <c r="BI357" s="137">
        <f>IF(N357="nulová",J357,0)</f>
        <v>0</v>
      </c>
      <c r="BJ357" s="17" t="s">
        <v>77</v>
      </c>
      <c r="BK357" s="137">
        <f>ROUND(I357*H357,2)</f>
        <v>0</v>
      </c>
      <c r="BL357" s="17" t="s">
        <v>229</v>
      </c>
      <c r="BM357" s="136" t="s">
        <v>506</v>
      </c>
    </row>
    <row r="358" spans="2:65" s="12" customFormat="1" ht="10.199999999999999">
      <c r="B358" s="142"/>
      <c r="D358" s="143" t="s">
        <v>128</v>
      </c>
      <c r="E358" s="144" t="s">
        <v>19</v>
      </c>
      <c r="F358" s="145" t="s">
        <v>507</v>
      </c>
      <c r="H358" s="146">
        <v>264</v>
      </c>
      <c r="I358" s="147"/>
      <c r="L358" s="142"/>
      <c r="M358" s="148"/>
      <c r="T358" s="149"/>
      <c r="AT358" s="144" t="s">
        <v>128</v>
      </c>
      <c r="AU358" s="144" t="s">
        <v>79</v>
      </c>
      <c r="AV358" s="12" t="s">
        <v>79</v>
      </c>
      <c r="AW358" s="12" t="s">
        <v>31</v>
      </c>
      <c r="AX358" s="12" t="s">
        <v>69</v>
      </c>
      <c r="AY358" s="144" t="s">
        <v>118</v>
      </c>
    </row>
    <row r="359" spans="2:65" s="13" customFormat="1" ht="10.199999999999999">
      <c r="B359" s="150"/>
      <c r="D359" s="143" t="s">
        <v>128</v>
      </c>
      <c r="E359" s="151" t="s">
        <v>19</v>
      </c>
      <c r="F359" s="152" t="s">
        <v>130</v>
      </c>
      <c r="H359" s="153">
        <v>264</v>
      </c>
      <c r="I359" s="154"/>
      <c r="L359" s="150"/>
      <c r="M359" s="155"/>
      <c r="T359" s="156"/>
      <c r="AT359" s="151" t="s">
        <v>128</v>
      </c>
      <c r="AU359" s="151" t="s">
        <v>79</v>
      </c>
      <c r="AV359" s="13" t="s">
        <v>124</v>
      </c>
      <c r="AW359" s="13" t="s">
        <v>31</v>
      </c>
      <c r="AX359" s="13" t="s">
        <v>77</v>
      </c>
      <c r="AY359" s="151" t="s">
        <v>118</v>
      </c>
    </row>
    <row r="360" spans="2:65" s="1" customFormat="1" ht="16.5" customHeight="1">
      <c r="B360" s="32"/>
      <c r="C360" s="163" t="s">
        <v>508</v>
      </c>
      <c r="D360" s="163" t="s">
        <v>216</v>
      </c>
      <c r="E360" s="164" t="s">
        <v>509</v>
      </c>
      <c r="F360" s="165" t="s">
        <v>510</v>
      </c>
      <c r="G360" s="166" t="s">
        <v>123</v>
      </c>
      <c r="H360" s="167">
        <v>272</v>
      </c>
      <c r="I360" s="168"/>
      <c r="J360" s="169">
        <f>ROUND(I360*H360,2)</f>
        <v>0</v>
      </c>
      <c r="K360" s="170"/>
      <c r="L360" s="171"/>
      <c r="M360" s="172" t="s">
        <v>19</v>
      </c>
      <c r="N360" s="173" t="s">
        <v>40</v>
      </c>
      <c r="P360" s="134">
        <f>O360*H360</f>
        <v>0</v>
      </c>
      <c r="Q360" s="134">
        <v>8.0000000000000004E-4</v>
      </c>
      <c r="R360" s="134">
        <f>Q360*H360</f>
        <v>0.21760000000000002</v>
      </c>
      <c r="S360" s="134">
        <v>0</v>
      </c>
      <c r="T360" s="135">
        <f>S360*H360</f>
        <v>0</v>
      </c>
      <c r="AR360" s="136" t="s">
        <v>323</v>
      </c>
      <c r="AT360" s="136" t="s">
        <v>216</v>
      </c>
      <c r="AU360" s="136" t="s">
        <v>79</v>
      </c>
      <c r="AY360" s="17" t="s">
        <v>118</v>
      </c>
      <c r="BE360" s="137">
        <f>IF(N360="základní",J360,0)</f>
        <v>0</v>
      </c>
      <c r="BF360" s="137">
        <f>IF(N360="snížená",J360,0)</f>
        <v>0</v>
      </c>
      <c r="BG360" s="137">
        <f>IF(N360="zákl. přenesená",J360,0)</f>
        <v>0</v>
      </c>
      <c r="BH360" s="137">
        <f>IF(N360="sníž. přenesená",J360,0)</f>
        <v>0</v>
      </c>
      <c r="BI360" s="137">
        <f>IF(N360="nulová",J360,0)</f>
        <v>0</v>
      </c>
      <c r="BJ360" s="17" t="s">
        <v>77</v>
      </c>
      <c r="BK360" s="137">
        <f>ROUND(I360*H360,2)</f>
        <v>0</v>
      </c>
      <c r="BL360" s="17" t="s">
        <v>229</v>
      </c>
      <c r="BM360" s="136" t="s">
        <v>511</v>
      </c>
    </row>
    <row r="361" spans="2:65" s="12" customFormat="1" ht="10.199999999999999">
      <c r="B361" s="142"/>
      <c r="D361" s="143" t="s">
        <v>128</v>
      </c>
      <c r="E361" s="144" t="s">
        <v>19</v>
      </c>
      <c r="F361" s="145" t="s">
        <v>512</v>
      </c>
      <c r="H361" s="146">
        <v>272</v>
      </c>
      <c r="I361" s="147"/>
      <c r="L361" s="142"/>
      <c r="M361" s="148"/>
      <c r="T361" s="149"/>
      <c r="AT361" s="144" t="s">
        <v>128</v>
      </c>
      <c r="AU361" s="144" t="s">
        <v>79</v>
      </c>
      <c r="AV361" s="12" t="s">
        <v>79</v>
      </c>
      <c r="AW361" s="12" t="s">
        <v>31</v>
      </c>
      <c r="AX361" s="12" t="s">
        <v>69</v>
      </c>
      <c r="AY361" s="144" t="s">
        <v>118</v>
      </c>
    </row>
    <row r="362" spans="2:65" s="13" customFormat="1" ht="10.199999999999999">
      <c r="B362" s="150"/>
      <c r="D362" s="143" t="s">
        <v>128</v>
      </c>
      <c r="E362" s="151" t="s">
        <v>19</v>
      </c>
      <c r="F362" s="152" t="s">
        <v>130</v>
      </c>
      <c r="H362" s="153">
        <v>272</v>
      </c>
      <c r="I362" s="154"/>
      <c r="L362" s="150"/>
      <c r="M362" s="155"/>
      <c r="T362" s="156"/>
      <c r="AT362" s="151" t="s">
        <v>128</v>
      </c>
      <c r="AU362" s="151" t="s">
        <v>79</v>
      </c>
      <c r="AV362" s="13" t="s">
        <v>124</v>
      </c>
      <c r="AW362" s="13" t="s">
        <v>31</v>
      </c>
      <c r="AX362" s="13" t="s">
        <v>77</v>
      </c>
      <c r="AY362" s="151" t="s">
        <v>118</v>
      </c>
    </row>
    <row r="363" spans="2:65" s="1" customFormat="1" ht="24.15" customHeight="1">
      <c r="B363" s="32"/>
      <c r="C363" s="124" t="s">
        <v>513</v>
      </c>
      <c r="D363" s="124" t="s">
        <v>120</v>
      </c>
      <c r="E363" s="125" t="s">
        <v>514</v>
      </c>
      <c r="F363" s="126" t="s">
        <v>515</v>
      </c>
      <c r="G363" s="127" t="s">
        <v>463</v>
      </c>
      <c r="H363" s="128">
        <v>1.593</v>
      </c>
      <c r="I363" s="129"/>
      <c r="J363" s="130">
        <f>ROUND(I363*H363,2)</f>
        <v>0</v>
      </c>
      <c r="K363" s="131"/>
      <c r="L363" s="32"/>
      <c r="M363" s="132" t="s">
        <v>19</v>
      </c>
      <c r="N363" s="133" t="s">
        <v>40</v>
      </c>
      <c r="P363" s="134">
        <f>O363*H363</f>
        <v>0</v>
      </c>
      <c r="Q363" s="134">
        <v>0</v>
      </c>
      <c r="R363" s="134">
        <f>Q363*H363</f>
        <v>0</v>
      </c>
      <c r="S363" s="134">
        <v>0</v>
      </c>
      <c r="T363" s="135">
        <f>S363*H363</f>
        <v>0</v>
      </c>
      <c r="AR363" s="136" t="s">
        <v>229</v>
      </c>
      <c r="AT363" s="136" t="s">
        <v>120</v>
      </c>
      <c r="AU363" s="136" t="s">
        <v>79</v>
      </c>
      <c r="AY363" s="17" t="s">
        <v>118</v>
      </c>
      <c r="BE363" s="137">
        <f>IF(N363="základní",J363,0)</f>
        <v>0</v>
      </c>
      <c r="BF363" s="137">
        <f>IF(N363="snížená",J363,0)</f>
        <v>0</v>
      </c>
      <c r="BG363" s="137">
        <f>IF(N363="zákl. přenesená",J363,0)</f>
        <v>0</v>
      </c>
      <c r="BH363" s="137">
        <f>IF(N363="sníž. přenesená",J363,0)</f>
        <v>0</v>
      </c>
      <c r="BI363" s="137">
        <f>IF(N363="nulová",J363,0)</f>
        <v>0</v>
      </c>
      <c r="BJ363" s="17" t="s">
        <v>77</v>
      </c>
      <c r="BK363" s="137">
        <f>ROUND(I363*H363,2)</f>
        <v>0</v>
      </c>
      <c r="BL363" s="17" t="s">
        <v>229</v>
      </c>
      <c r="BM363" s="136" t="s">
        <v>516</v>
      </c>
    </row>
    <row r="364" spans="2:65" s="1" customFormat="1" ht="10.199999999999999">
      <c r="B364" s="32"/>
      <c r="D364" s="138" t="s">
        <v>126</v>
      </c>
      <c r="F364" s="139" t="s">
        <v>517</v>
      </c>
      <c r="I364" s="140"/>
      <c r="L364" s="32"/>
      <c r="M364" s="141"/>
      <c r="T364" s="53"/>
      <c r="AT364" s="17" t="s">
        <v>126</v>
      </c>
      <c r="AU364" s="17" t="s">
        <v>79</v>
      </c>
    </row>
    <row r="365" spans="2:65" s="11" customFormat="1" ht="22.8" customHeight="1">
      <c r="B365" s="112"/>
      <c r="D365" s="113" t="s">
        <v>68</v>
      </c>
      <c r="E365" s="122" t="s">
        <v>518</v>
      </c>
      <c r="F365" s="122" t="s">
        <v>519</v>
      </c>
      <c r="I365" s="115"/>
      <c r="J365" s="123">
        <f>BK365</f>
        <v>0</v>
      </c>
      <c r="L365" s="112"/>
      <c r="M365" s="117"/>
      <c r="P365" s="118">
        <f>SUM(P366:P413)</f>
        <v>0</v>
      </c>
      <c r="R365" s="118">
        <f>SUM(R366:R413)</f>
        <v>4.1264910000000006</v>
      </c>
      <c r="T365" s="119">
        <f>SUM(T366:T413)</f>
        <v>0</v>
      </c>
      <c r="AR365" s="113" t="s">
        <v>79</v>
      </c>
      <c r="AT365" s="120" t="s">
        <v>68</v>
      </c>
      <c r="AU365" s="120" t="s">
        <v>77</v>
      </c>
      <c r="AY365" s="113" t="s">
        <v>118</v>
      </c>
      <c r="BK365" s="121">
        <f>SUM(BK366:BK413)</f>
        <v>0</v>
      </c>
    </row>
    <row r="366" spans="2:65" s="1" customFormat="1" ht="24.15" customHeight="1">
      <c r="B366" s="32"/>
      <c r="C366" s="163" t="s">
        <v>520</v>
      </c>
      <c r="D366" s="163" t="s">
        <v>216</v>
      </c>
      <c r="E366" s="164" t="s">
        <v>521</v>
      </c>
      <c r="F366" s="165" t="s">
        <v>522</v>
      </c>
      <c r="G366" s="166" t="s">
        <v>123</v>
      </c>
      <c r="H366" s="167">
        <v>67.319999999999993</v>
      </c>
      <c r="I366" s="168"/>
      <c r="J366" s="169">
        <f>ROUND(I366*H366,2)</f>
        <v>0</v>
      </c>
      <c r="K366" s="170"/>
      <c r="L366" s="171"/>
      <c r="M366" s="172" t="s">
        <v>19</v>
      </c>
      <c r="N366" s="173" t="s">
        <v>40</v>
      </c>
      <c r="P366" s="134">
        <f>O366*H366</f>
        <v>0</v>
      </c>
      <c r="Q366" s="134">
        <v>6.6E-3</v>
      </c>
      <c r="R366" s="134">
        <f>Q366*H366</f>
        <v>0.44431199999999993</v>
      </c>
      <c r="S366" s="134">
        <v>0</v>
      </c>
      <c r="T366" s="135">
        <f>S366*H366</f>
        <v>0</v>
      </c>
      <c r="AR366" s="136" t="s">
        <v>323</v>
      </c>
      <c r="AT366" s="136" t="s">
        <v>216</v>
      </c>
      <c r="AU366" s="136" t="s">
        <v>79</v>
      </c>
      <c r="AY366" s="17" t="s">
        <v>118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17" t="s">
        <v>77</v>
      </c>
      <c r="BK366" s="137">
        <f>ROUND(I366*H366,2)</f>
        <v>0</v>
      </c>
      <c r="BL366" s="17" t="s">
        <v>229</v>
      </c>
      <c r="BM366" s="136" t="s">
        <v>523</v>
      </c>
    </row>
    <row r="367" spans="2:65" s="12" customFormat="1" ht="10.199999999999999">
      <c r="B367" s="142"/>
      <c r="D367" s="143" t="s">
        <v>128</v>
      </c>
      <c r="E367" s="144" t="s">
        <v>19</v>
      </c>
      <c r="F367" s="145" t="s">
        <v>524</v>
      </c>
      <c r="H367" s="146">
        <v>67.319999999999993</v>
      </c>
      <c r="I367" s="147"/>
      <c r="L367" s="142"/>
      <c r="M367" s="148"/>
      <c r="T367" s="149"/>
      <c r="AT367" s="144" t="s">
        <v>128</v>
      </c>
      <c r="AU367" s="144" t="s">
        <v>79</v>
      </c>
      <c r="AV367" s="12" t="s">
        <v>79</v>
      </c>
      <c r="AW367" s="12" t="s">
        <v>31</v>
      </c>
      <c r="AX367" s="12" t="s">
        <v>69</v>
      </c>
      <c r="AY367" s="144" t="s">
        <v>118</v>
      </c>
    </row>
    <row r="368" spans="2:65" s="13" customFormat="1" ht="10.199999999999999">
      <c r="B368" s="150"/>
      <c r="D368" s="143" t="s">
        <v>128</v>
      </c>
      <c r="E368" s="151" t="s">
        <v>19</v>
      </c>
      <c r="F368" s="152" t="s">
        <v>130</v>
      </c>
      <c r="H368" s="153">
        <v>67.319999999999993</v>
      </c>
      <c r="I368" s="154"/>
      <c r="L368" s="150"/>
      <c r="M368" s="155"/>
      <c r="T368" s="156"/>
      <c r="AT368" s="151" t="s">
        <v>128</v>
      </c>
      <c r="AU368" s="151" t="s">
        <v>79</v>
      </c>
      <c r="AV368" s="13" t="s">
        <v>124</v>
      </c>
      <c r="AW368" s="13" t="s">
        <v>31</v>
      </c>
      <c r="AX368" s="13" t="s">
        <v>77</v>
      </c>
      <c r="AY368" s="151" t="s">
        <v>118</v>
      </c>
    </row>
    <row r="369" spans="2:65" s="1" customFormat="1" ht="24.15" customHeight="1">
      <c r="B369" s="32"/>
      <c r="C369" s="163" t="s">
        <v>525</v>
      </c>
      <c r="D369" s="163" t="s">
        <v>216</v>
      </c>
      <c r="E369" s="164" t="s">
        <v>526</v>
      </c>
      <c r="F369" s="165" t="s">
        <v>527</v>
      </c>
      <c r="G369" s="166" t="s">
        <v>123</v>
      </c>
      <c r="H369" s="167">
        <v>67.319999999999993</v>
      </c>
      <c r="I369" s="168"/>
      <c r="J369" s="169">
        <f>ROUND(I369*H369,2)</f>
        <v>0</v>
      </c>
      <c r="K369" s="170"/>
      <c r="L369" s="171"/>
      <c r="M369" s="172" t="s">
        <v>19</v>
      </c>
      <c r="N369" s="173" t="s">
        <v>40</v>
      </c>
      <c r="P369" s="134">
        <f>O369*H369</f>
        <v>0</v>
      </c>
      <c r="Q369" s="134">
        <v>6.6E-3</v>
      </c>
      <c r="R369" s="134">
        <f>Q369*H369</f>
        <v>0.44431199999999993</v>
      </c>
      <c r="S369" s="134">
        <v>0</v>
      </c>
      <c r="T369" s="135">
        <f>S369*H369</f>
        <v>0</v>
      </c>
      <c r="AR369" s="136" t="s">
        <v>323</v>
      </c>
      <c r="AT369" s="136" t="s">
        <v>216</v>
      </c>
      <c r="AU369" s="136" t="s">
        <v>79</v>
      </c>
      <c r="AY369" s="17" t="s">
        <v>118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17" t="s">
        <v>77</v>
      </c>
      <c r="BK369" s="137">
        <f>ROUND(I369*H369,2)</f>
        <v>0</v>
      </c>
      <c r="BL369" s="17" t="s">
        <v>229</v>
      </c>
      <c r="BM369" s="136" t="s">
        <v>528</v>
      </c>
    </row>
    <row r="370" spans="2:65" s="12" customFormat="1" ht="10.199999999999999">
      <c r="B370" s="142"/>
      <c r="D370" s="143" t="s">
        <v>128</v>
      </c>
      <c r="E370" s="144" t="s">
        <v>19</v>
      </c>
      <c r="F370" s="145" t="s">
        <v>524</v>
      </c>
      <c r="H370" s="146">
        <v>67.319999999999993</v>
      </c>
      <c r="I370" s="147"/>
      <c r="L370" s="142"/>
      <c r="M370" s="148"/>
      <c r="T370" s="149"/>
      <c r="AT370" s="144" t="s">
        <v>128</v>
      </c>
      <c r="AU370" s="144" t="s">
        <v>79</v>
      </c>
      <c r="AV370" s="12" t="s">
        <v>79</v>
      </c>
      <c r="AW370" s="12" t="s">
        <v>31</v>
      </c>
      <c r="AX370" s="12" t="s">
        <v>69</v>
      </c>
      <c r="AY370" s="144" t="s">
        <v>118</v>
      </c>
    </row>
    <row r="371" spans="2:65" s="13" customFormat="1" ht="10.199999999999999">
      <c r="B371" s="150"/>
      <c r="D371" s="143" t="s">
        <v>128</v>
      </c>
      <c r="E371" s="151" t="s">
        <v>19</v>
      </c>
      <c r="F371" s="152" t="s">
        <v>130</v>
      </c>
      <c r="H371" s="153">
        <v>67.319999999999993</v>
      </c>
      <c r="I371" s="154"/>
      <c r="L371" s="150"/>
      <c r="M371" s="155"/>
      <c r="T371" s="156"/>
      <c r="AT371" s="151" t="s">
        <v>128</v>
      </c>
      <c r="AU371" s="151" t="s">
        <v>79</v>
      </c>
      <c r="AV371" s="13" t="s">
        <v>124</v>
      </c>
      <c r="AW371" s="13" t="s">
        <v>31</v>
      </c>
      <c r="AX371" s="13" t="s">
        <v>77</v>
      </c>
      <c r="AY371" s="151" t="s">
        <v>118</v>
      </c>
    </row>
    <row r="372" spans="2:65" s="1" customFormat="1" ht="24.15" customHeight="1">
      <c r="B372" s="32"/>
      <c r="C372" s="124" t="s">
        <v>529</v>
      </c>
      <c r="D372" s="124" t="s">
        <v>120</v>
      </c>
      <c r="E372" s="125" t="s">
        <v>530</v>
      </c>
      <c r="F372" s="126" t="s">
        <v>531</v>
      </c>
      <c r="G372" s="127" t="s">
        <v>123</v>
      </c>
      <c r="H372" s="128">
        <v>108</v>
      </c>
      <c r="I372" s="129"/>
      <c r="J372" s="130">
        <f>ROUND(I372*H372,2)</f>
        <v>0</v>
      </c>
      <c r="K372" s="131"/>
      <c r="L372" s="32"/>
      <c r="M372" s="132" t="s">
        <v>19</v>
      </c>
      <c r="N372" s="133" t="s">
        <v>40</v>
      </c>
      <c r="P372" s="134">
        <f>O372*H372</f>
        <v>0</v>
      </c>
      <c r="Q372" s="134">
        <v>6.2399999999999999E-3</v>
      </c>
      <c r="R372" s="134">
        <f>Q372*H372</f>
        <v>0.67391999999999996</v>
      </c>
      <c r="S372" s="134">
        <v>0</v>
      </c>
      <c r="T372" s="135">
        <f>S372*H372</f>
        <v>0</v>
      </c>
      <c r="AR372" s="136" t="s">
        <v>229</v>
      </c>
      <c r="AT372" s="136" t="s">
        <v>120</v>
      </c>
      <c r="AU372" s="136" t="s">
        <v>79</v>
      </c>
      <c r="AY372" s="17" t="s">
        <v>118</v>
      </c>
      <c r="BE372" s="137">
        <f>IF(N372="základní",J372,0)</f>
        <v>0</v>
      </c>
      <c r="BF372" s="137">
        <f>IF(N372="snížená",J372,0)</f>
        <v>0</v>
      </c>
      <c r="BG372" s="137">
        <f>IF(N372="zákl. přenesená",J372,0)</f>
        <v>0</v>
      </c>
      <c r="BH372" s="137">
        <f>IF(N372="sníž. přenesená",J372,0)</f>
        <v>0</v>
      </c>
      <c r="BI372" s="137">
        <f>IF(N372="nulová",J372,0)</f>
        <v>0</v>
      </c>
      <c r="BJ372" s="17" t="s">
        <v>77</v>
      </c>
      <c r="BK372" s="137">
        <f>ROUND(I372*H372,2)</f>
        <v>0</v>
      </c>
      <c r="BL372" s="17" t="s">
        <v>229</v>
      </c>
      <c r="BM372" s="136" t="s">
        <v>532</v>
      </c>
    </row>
    <row r="373" spans="2:65" s="1" customFormat="1" ht="10.199999999999999">
      <c r="B373" s="32"/>
      <c r="D373" s="138" t="s">
        <v>126</v>
      </c>
      <c r="F373" s="139" t="s">
        <v>533</v>
      </c>
      <c r="I373" s="140"/>
      <c r="L373" s="32"/>
      <c r="M373" s="141"/>
      <c r="T373" s="53"/>
      <c r="AT373" s="17" t="s">
        <v>126</v>
      </c>
      <c r="AU373" s="17" t="s">
        <v>79</v>
      </c>
    </row>
    <row r="374" spans="2:65" s="14" customFormat="1" ht="10.199999999999999">
      <c r="B374" s="157"/>
      <c r="D374" s="143" t="s">
        <v>128</v>
      </c>
      <c r="E374" s="158" t="s">
        <v>19</v>
      </c>
      <c r="F374" s="159" t="s">
        <v>534</v>
      </c>
      <c r="H374" s="158" t="s">
        <v>19</v>
      </c>
      <c r="I374" s="160"/>
      <c r="L374" s="157"/>
      <c r="M374" s="161"/>
      <c r="T374" s="162"/>
      <c r="AT374" s="158" t="s">
        <v>128</v>
      </c>
      <c r="AU374" s="158" t="s">
        <v>79</v>
      </c>
      <c r="AV374" s="14" t="s">
        <v>77</v>
      </c>
      <c r="AW374" s="14" t="s">
        <v>31</v>
      </c>
      <c r="AX374" s="14" t="s">
        <v>69</v>
      </c>
      <c r="AY374" s="158" t="s">
        <v>118</v>
      </c>
    </row>
    <row r="375" spans="2:65" s="12" customFormat="1" ht="10.199999999999999">
      <c r="B375" s="142"/>
      <c r="D375" s="143" t="s">
        <v>128</v>
      </c>
      <c r="E375" s="144" t="s">
        <v>19</v>
      </c>
      <c r="F375" s="145" t="s">
        <v>535</v>
      </c>
      <c r="H375" s="146">
        <v>108</v>
      </c>
      <c r="I375" s="147"/>
      <c r="L375" s="142"/>
      <c r="M375" s="148"/>
      <c r="T375" s="149"/>
      <c r="AT375" s="144" t="s">
        <v>128</v>
      </c>
      <c r="AU375" s="144" t="s">
        <v>79</v>
      </c>
      <c r="AV375" s="12" t="s">
        <v>79</v>
      </c>
      <c r="AW375" s="12" t="s">
        <v>31</v>
      </c>
      <c r="AX375" s="12" t="s">
        <v>69</v>
      </c>
      <c r="AY375" s="144" t="s">
        <v>118</v>
      </c>
    </row>
    <row r="376" spans="2:65" s="13" customFormat="1" ht="10.199999999999999">
      <c r="B376" s="150"/>
      <c r="D376" s="143" t="s">
        <v>128</v>
      </c>
      <c r="E376" s="151" t="s">
        <v>19</v>
      </c>
      <c r="F376" s="152" t="s">
        <v>130</v>
      </c>
      <c r="H376" s="153">
        <v>108</v>
      </c>
      <c r="I376" s="154"/>
      <c r="L376" s="150"/>
      <c r="M376" s="155"/>
      <c r="T376" s="156"/>
      <c r="AT376" s="151" t="s">
        <v>128</v>
      </c>
      <c r="AU376" s="151" t="s">
        <v>79</v>
      </c>
      <c r="AV376" s="13" t="s">
        <v>124</v>
      </c>
      <c r="AW376" s="13" t="s">
        <v>31</v>
      </c>
      <c r="AX376" s="13" t="s">
        <v>77</v>
      </c>
      <c r="AY376" s="151" t="s">
        <v>118</v>
      </c>
    </row>
    <row r="377" spans="2:65" s="1" customFormat="1" ht="24.15" customHeight="1">
      <c r="B377" s="32"/>
      <c r="C377" s="124" t="s">
        <v>536</v>
      </c>
      <c r="D377" s="124" t="s">
        <v>120</v>
      </c>
      <c r="E377" s="125" t="s">
        <v>537</v>
      </c>
      <c r="F377" s="126" t="s">
        <v>538</v>
      </c>
      <c r="G377" s="127" t="s">
        <v>123</v>
      </c>
      <c r="H377" s="128">
        <v>178.5</v>
      </c>
      <c r="I377" s="129"/>
      <c r="J377" s="130">
        <f>ROUND(I377*H377,2)</f>
        <v>0</v>
      </c>
      <c r="K377" s="131"/>
      <c r="L377" s="32"/>
      <c r="M377" s="132" t="s">
        <v>19</v>
      </c>
      <c r="N377" s="133" t="s">
        <v>40</v>
      </c>
      <c r="P377" s="134">
        <f>O377*H377</f>
        <v>0</v>
      </c>
      <c r="Q377" s="134">
        <v>6.3E-3</v>
      </c>
      <c r="R377" s="134">
        <f>Q377*H377</f>
        <v>1.1245499999999999</v>
      </c>
      <c r="S377" s="134">
        <v>0</v>
      </c>
      <c r="T377" s="135">
        <f>S377*H377</f>
        <v>0</v>
      </c>
      <c r="AR377" s="136" t="s">
        <v>229</v>
      </c>
      <c r="AT377" s="136" t="s">
        <v>120</v>
      </c>
      <c r="AU377" s="136" t="s">
        <v>79</v>
      </c>
      <c r="AY377" s="17" t="s">
        <v>118</v>
      </c>
      <c r="BE377" s="137">
        <f>IF(N377="základní",J377,0)</f>
        <v>0</v>
      </c>
      <c r="BF377" s="137">
        <f>IF(N377="snížená",J377,0)</f>
        <v>0</v>
      </c>
      <c r="BG377" s="137">
        <f>IF(N377="zákl. přenesená",J377,0)</f>
        <v>0</v>
      </c>
      <c r="BH377" s="137">
        <f>IF(N377="sníž. přenesená",J377,0)</f>
        <v>0</v>
      </c>
      <c r="BI377" s="137">
        <f>IF(N377="nulová",J377,0)</f>
        <v>0</v>
      </c>
      <c r="BJ377" s="17" t="s">
        <v>77</v>
      </c>
      <c r="BK377" s="137">
        <f>ROUND(I377*H377,2)</f>
        <v>0</v>
      </c>
      <c r="BL377" s="17" t="s">
        <v>229</v>
      </c>
      <c r="BM377" s="136" t="s">
        <v>539</v>
      </c>
    </row>
    <row r="378" spans="2:65" s="1" customFormat="1" ht="10.199999999999999">
      <c r="B378" s="32"/>
      <c r="D378" s="138" t="s">
        <v>126</v>
      </c>
      <c r="F378" s="139" t="s">
        <v>540</v>
      </c>
      <c r="I378" s="140"/>
      <c r="L378" s="32"/>
      <c r="M378" s="141"/>
      <c r="T378" s="53"/>
      <c r="AT378" s="17" t="s">
        <v>126</v>
      </c>
      <c r="AU378" s="17" t="s">
        <v>79</v>
      </c>
    </row>
    <row r="379" spans="2:65" s="12" customFormat="1" ht="10.199999999999999">
      <c r="B379" s="142"/>
      <c r="D379" s="143" t="s">
        <v>128</v>
      </c>
      <c r="E379" s="144" t="s">
        <v>19</v>
      </c>
      <c r="F379" s="145" t="s">
        <v>541</v>
      </c>
      <c r="H379" s="146">
        <v>178.5</v>
      </c>
      <c r="I379" s="147"/>
      <c r="L379" s="142"/>
      <c r="M379" s="148"/>
      <c r="T379" s="149"/>
      <c r="AT379" s="144" t="s">
        <v>128</v>
      </c>
      <c r="AU379" s="144" t="s">
        <v>79</v>
      </c>
      <c r="AV379" s="12" t="s">
        <v>79</v>
      </c>
      <c r="AW379" s="12" t="s">
        <v>31</v>
      </c>
      <c r="AX379" s="12" t="s">
        <v>69</v>
      </c>
      <c r="AY379" s="144" t="s">
        <v>118</v>
      </c>
    </row>
    <row r="380" spans="2:65" s="13" customFormat="1" ht="10.199999999999999">
      <c r="B380" s="150"/>
      <c r="D380" s="143" t="s">
        <v>128</v>
      </c>
      <c r="E380" s="151" t="s">
        <v>19</v>
      </c>
      <c r="F380" s="152" t="s">
        <v>130</v>
      </c>
      <c r="H380" s="153">
        <v>178.5</v>
      </c>
      <c r="I380" s="154"/>
      <c r="L380" s="150"/>
      <c r="M380" s="155"/>
      <c r="T380" s="156"/>
      <c r="AT380" s="151" t="s">
        <v>128</v>
      </c>
      <c r="AU380" s="151" t="s">
        <v>79</v>
      </c>
      <c r="AV380" s="13" t="s">
        <v>124</v>
      </c>
      <c r="AW380" s="13" t="s">
        <v>31</v>
      </c>
      <c r="AX380" s="13" t="s">
        <v>77</v>
      </c>
      <c r="AY380" s="151" t="s">
        <v>118</v>
      </c>
    </row>
    <row r="381" spans="2:65" s="1" customFormat="1" ht="16.5" customHeight="1">
      <c r="B381" s="32"/>
      <c r="C381" s="163" t="s">
        <v>542</v>
      </c>
      <c r="D381" s="163" t="s">
        <v>216</v>
      </c>
      <c r="E381" s="164" t="s">
        <v>543</v>
      </c>
      <c r="F381" s="165" t="s">
        <v>544</v>
      </c>
      <c r="G381" s="166" t="s">
        <v>123</v>
      </c>
      <c r="H381" s="167">
        <v>196.35</v>
      </c>
      <c r="I381" s="168"/>
      <c r="J381" s="169">
        <f>ROUND(I381*H381,2)</f>
        <v>0</v>
      </c>
      <c r="K381" s="170"/>
      <c r="L381" s="171"/>
      <c r="M381" s="172" t="s">
        <v>19</v>
      </c>
      <c r="N381" s="173" t="s">
        <v>40</v>
      </c>
      <c r="P381" s="134">
        <f>O381*H381</f>
        <v>0</v>
      </c>
      <c r="Q381" s="134">
        <v>6.6E-3</v>
      </c>
      <c r="R381" s="134">
        <f>Q381*H381</f>
        <v>1.2959099999999999</v>
      </c>
      <c r="S381" s="134">
        <v>0</v>
      </c>
      <c r="T381" s="135">
        <f>S381*H381</f>
        <v>0</v>
      </c>
      <c r="AR381" s="136" t="s">
        <v>323</v>
      </c>
      <c r="AT381" s="136" t="s">
        <v>216</v>
      </c>
      <c r="AU381" s="136" t="s">
        <v>79</v>
      </c>
      <c r="AY381" s="17" t="s">
        <v>118</v>
      </c>
      <c r="BE381" s="137">
        <f>IF(N381="základní",J381,0)</f>
        <v>0</v>
      </c>
      <c r="BF381" s="137">
        <f>IF(N381="snížená",J381,0)</f>
        <v>0</v>
      </c>
      <c r="BG381" s="137">
        <f>IF(N381="zákl. přenesená",J381,0)</f>
        <v>0</v>
      </c>
      <c r="BH381" s="137">
        <f>IF(N381="sníž. přenesená",J381,0)</f>
        <v>0</v>
      </c>
      <c r="BI381" s="137">
        <f>IF(N381="nulová",J381,0)</f>
        <v>0</v>
      </c>
      <c r="BJ381" s="17" t="s">
        <v>77</v>
      </c>
      <c r="BK381" s="137">
        <f>ROUND(I381*H381,2)</f>
        <v>0</v>
      </c>
      <c r="BL381" s="17" t="s">
        <v>229</v>
      </c>
      <c r="BM381" s="136" t="s">
        <v>545</v>
      </c>
    </row>
    <row r="382" spans="2:65" s="12" customFormat="1" ht="10.199999999999999">
      <c r="B382" s="142"/>
      <c r="D382" s="143" t="s">
        <v>128</v>
      </c>
      <c r="E382" s="144" t="s">
        <v>19</v>
      </c>
      <c r="F382" s="145" t="s">
        <v>546</v>
      </c>
      <c r="H382" s="146">
        <v>196.35</v>
      </c>
      <c r="I382" s="147"/>
      <c r="L382" s="142"/>
      <c r="M382" s="148"/>
      <c r="T382" s="149"/>
      <c r="AT382" s="144" t="s">
        <v>128</v>
      </c>
      <c r="AU382" s="144" t="s">
        <v>79</v>
      </c>
      <c r="AV382" s="12" t="s">
        <v>79</v>
      </c>
      <c r="AW382" s="12" t="s">
        <v>31</v>
      </c>
      <c r="AX382" s="12" t="s">
        <v>69</v>
      </c>
      <c r="AY382" s="144" t="s">
        <v>118</v>
      </c>
    </row>
    <row r="383" spans="2:65" s="13" customFormat="1" ht="10.199999999999999">
      <c r="B383" s="150"/>
      <c r="D383" s="143" t="s">
        <v>128</v>
      </c>
      <c r="E383" s="151" t="s">
        <v>19</v>
      </c>
      <c r="F383" s="152" t="s">
        <v>130</v>
      </c>
      <c r="H383" s="153">
        <v>196.35</v>
      </c>
      <c r="I383" s="154"/>
      <c r="L383" s="150"/>
      <c r="M383" s="155"/>
      <c r="T383" s="156"/>
      <c r="AT383" s="151" t="s">
        <v>128</v>
      </c>
      <c r="AU383" s="151" t="s">
        <v>79</v>
      </c>
      <c r="AV383" s="13" t="s">
        <v>124</v>
      </c>
      <c r="AW383" s="13" t="s">
        <v>31</v>
      </c>
      <c r="AX383" s="13" t="s">
        <v>77</v>
      </c>
      <c r="AY383" s="151" t="s">
        <v>118</v>
      </c>
    </row>
    <row r="384" spans="2:65" s="1" customFormat="1" ht="24.15" customHeight="1">
      <c r="B384" s="32"/>
      <c r="C384" s="124" t="s">
        <v>547</v>
      </c>
      <c r="D384" s="124" t="s">
        <v>120</v>
      </c>
      <c r="E384" s="125" t="s">
        <v>548</v>
      </c>
      <c r="F384" s="126" t="s">
        <v>549</v>
      </c>
      <c r="G384" s="127" t="s">
        <v>123</v>
      </c>
      <c r="H384" s="128">
        <v>15.332000000000001</v>
      </c>
      <c r="I384" s="129"/>
      <c r="J384" s="130">
        <f>ROUND(I384*H384,2)</f>
        <v>0</v>
      </c>
      <c r="K384" s="131"/>
      <c r="L384" s="32"/>
      <c r="M384" s="132" t="s">
        <v>19</v>
      </c>
      <c r="N384" s="133" t="s">
        <v>40</v>
      </c>
      <c r="P384" s="134">
        <f>O384*H384</f>
        <v>0</v>
      </c>
      <c r="Q384" s="134">
        <v>6.0000000000000001E-3</v>
      </c>
      <c r="R384" s="134">
        <f>Q384*H384</f>
        <v>9.1992000000000004E-2</v>
      </c>
      <c r="S384" s="134">
        <v>0</v>
      </c>
      <c r="T384" s="135">
        <f>S384*H384</f>
        <v>0</v>
      </c>
      <c r="AR384" s="136" t="s">
        <v>229</v>
      </c>
      <c r="AT384" s="136" t="s">
        <v>120</v>
      </c>
      <c r="AU384" s="136" t="s">
        <v>79</v>
      </c>
      <c r="AY384" s="17" t="s">
        <v>118</v>
      </c>
      <c r="BE384" s="137">
        <f>IF(N384="základní",J384,0)</f>
        <v>0</v>
      </c>
      <c r="BF384" s="137">
        <f>IF(N384="snížená",J384,0)</f>
        <v>0</v>
      </c>
      <c r="BG384" s="137">
        <f>IF(N384="zákl. přenesená",J384,0)</f>
        <v>0</v>
      </c>
      <c r="BH384" s="137">
        <f>IF(N384="sníž. přenesená",J384,0)</f>
        <v>0</v>
      </c>
      <c r="BI384" s="137">
        <f>IF(N384="nulová",J384,0)</f>
        <v>0</v>
      </c>
      <c r="BJ384" s="17" t="s">
        <v>77</v>
      </c>
      <c r="BK384" s="137">
        <f>ROUND(I384*H384,2)</f>
        <v>0</v>
      </c>
      <c r="BL384" s="17" t="s">
        <v>229</v>
      </c>
      <c r="BM384" s="136" t="s">
        <v>550</v>
      </c>
    </row>
    <row r="385" spans="2:65" s="1" customFormat="1" ht="10.199999999999999">
      <c r="B385" s="32"/>
      <c r="D385" s="138" t="s">
        <v>126</v>
      </c>
      <c r="F385" s="139" t="s">
        <v>551</v>
      </c>
      <c r="I385" s="140"/>
      <c r="L385" s="32"/>
      <c r="M385" s="141"/>
      <c r="T385" s="53"/>
      <c r="AT385" s="17" t="s">
        <v>126</v>
      </c>
      <c r="AU385" s="17" t="s">
        <v>79</v>
      </c>
    </row>
    <row r="386" spans="2:65" s="1" customFormat="1" ht="24.15" customHeight="1">
      <c r="B386" s="32"/>
      <c r="C386" s="163" t="s">
        <v>552</v>
      </c>
      <c r="D386" s="163" t="s">
        <v>216</v>
      </c>
      <c r="E386" s="164" t="s">
        <v>553</v>
      </c>
      <c r="F386" s="165" t="s">
        <v>554</v>
      </c>
      <c r="G386" s="166" t="s">
        <v>123</v>
      </c>
      <c r="H386" s="167">
        <v>11.89</v>
      </c>
      <c r="I386" s="168"/>
      <c r="J386" s="169">
        <f>ROUND(I386*H386,2)</f>
        <v>0</v>
      </c>
      <c r="K386" s="170"/>
      <c r="L386" s="171"/>
      <c r="M386" s="172" t="s">
        <v>19</v>
      </c>
      <c r="N386" s="173" t="s">
        <v>40</v>
      </c>
      <c r="P386" s="134">
        <f>O386*H386</f>
        <v>0</v>
      </c>
      <c r="Q386" s="134">
        <v>1.5E-3</v>
      </c>
      <c r="R386" s="134">
        <f>Q386*H386</f>
        <v>1.7835E-2</v>
      </c>
      <c r="S386" s="134">
        <v>0</v>
      </c>
      <c r="T386" s="135">
        <f>S386*H386</f>
        <v>0</v>
      </c>
      <c r="AR386" s="136" t="s">
        <v>323</v>
      </c>
      <c r="AT386" s="136" t="s">
        <v>216</v>
      </c>
      <c r="AU386" s="136" t="s">
        <v>79</v>
      </c>
      <c r="AY386" s="17" t="s">
        <v>118</v>
      </c>
      <c r="BE386" s="137">
        <f>IF(N386="základní",J386,0)</f>
        <v>0</v>
      </c>
      <c r="BF386" s="137">
        <f>IF(N386="snížená",J386,0)</f>
        <v>0</v>
      </c>
      <c r="BG386" s="137">
        <f>IF(N386="zákl. přenesená",J386,0)</f>
        <v>0</v>
      </c>
      <c r="BH386" s="137">
        <f>IF(N386="sníž. přenesená",J386,0)</f>
        <v>0</v>
      </c>
      <c r="BI386" s="137">
        <f>IF(N386="nulová",J386,0)</f>
        <v>0</v>
      </c>
      <c r="BJ386" s="17" t="s">
        <v>77</v>
      </c>
      <c r="BK386" s="137">
        <f>ROUND(I386*H386,2)</f>
        <v>0</v>
      </c>
      <c r="BL386" s="17" t="s">
        <v>229</v>
      </c>
      <c r="BM386" s="136" t="s">
        <v>555</v>
      </c>
    </row>
    <row r="387" spans="2:65" s="14" customFormat="1" ht="10.199999999999999">
      <c r="B387" s="157"/>
      <c r="D387" s="143" t="s">
        <v>128</v>
      </c>
      <c r="E387" s="158" t="s">
        <v>19</v>
      </c>
      <c r="F387" s="159" t="s">
        <v>556</v>
      </c>
      <c r="H387" s="158" t="s">
        <v>19</v>
      </c>
      <c r="I387" s="160"/>
      <c r="L387" s="157"/>
      <c r="M387" s="161"/>
      <c r="T387" s="162"/>
      <c r="AT387" s="158" t="s">
        <v>128</v>
      </c>
      <c r="AU387" s="158" t="s">
        <v>79</v>
      </c>
      <c r="AV387" s="14" t="s">
        <v>77</v>
      </c>
      <c r="AW387" s="14" t="s">
        <v>31</v>
      </c>
      <c r="AX387" s="14" t="s">
        <v>69</v>
      </c>
      <c r="AY387" s="158" t="s">
        <v>118</v>
      </c>
    </row>
    <row r="388" spans="2:65" s="14" customFormat="1" ht="10.199999999999999">
      <c r="B388" s="157"/>
      <c r="D388" s="143" t="s">
        <v>128</v>
      </c>
      <c r="E388" s="158" t="s">
        <v>19</v>
      </c>
      <c r="F388" s="159" t="s">
        <v>557</v>
      </c>
      <c r="H388" s="158" t="s">
        <v>19</v>
      </c>
      <c r="I388" s="160"/>
      <c r="L388" s="157"/>
      <c r="M388" s="161"/>
      <c r="T388" s="162"/>
      <c r="AT388" s="158" t="s">
        <v>128</v>
      </c>
      <c r="AU388" s="158" t="s">
        <v>79</v>
      </c>
      <c r="AV388" s="14" t="s">
        <v>77</v>
      </c>
      <c r="AW388" s="14" t="s">
        <v>31</v>
      </c>
      <c r="AX388" s="14" t="s">
        <v>69</v>
      </c>
      <c r="AY388" s="158" t="s">
        <v>118</v>
      </c>
    </row>
    <row r="389" spans="2:65" s="12" customFormat="1" ht="10.199999999999999">
      <c r="B389" s="142"/>
      <c r="D389" s="143" t="s">
        <v>128</v>
      </c>
      <c r="E389" s="144" t="s">
        <v>19</v>
      </c>
      <c r="F389" s="145" t="s">
        <v>558</v>
      </c>
      <c r="H389" s="146">
        <v>6.56</v>
      </c>
      <c r="I389" s="147"/>
      <c r="L389" s="142"/>
      <c r="M389" s="148"/>
      <c r="T389" s="149"/>
      <c r="AT389" s="144" t="s">
        <v>128</v>
      </c>
      <c r="AU389" s="144" t="s">
        <v>79</v>
      </c>
      <c r="AV389" s="12" t="s">
        <v>79</v>
      </c>
      <c r="AW389" s="12" t="s">
        <v>31</v>
      </c>
      <c r="AX389" s="12" t="s">
        <v>69</v>
      </c>
      <c r="AY389" s="144" t="s">
        <v>118</v>
      </c>
    </row>
    <row r="390" spans="2:65" s="14" customFormat="1" ht="10.199999999999999">
      <c r="B390" s="157"/>
      <c r="D390" s="143" t="s">
        <v>128</v>
      </c>
      <c r="E390" s="158" t="s">
        <v>19</v>
      </c>
      <c r="F390" s="159" t="s">
        <v>559</v>
      </c>
      <c r="H390" s="158" t="s">
        <v>19</v>
      </c>
      <c r="I390" s="160"/>
      <c r="L390" s="157"/>
      <c r="M390" s="161"/>
      <c r="T390" s="162"/>
      <c r="AT390" s="158" t="s">
        <v>128</v>
      </c>
      <c r="AU390" s="158" t="s">
        <v>79</v>
      </c>
      <c r="AV390" s="14" t="s">
        <v>77</v>
      </c>
      <c r="AW390" s="14" t="s">
        <v>31</v>
      </c>
      <c r="AX390" s="14" t="s">
        <v>69</v>
      </c>
      <c r="AY390" s="158" t="s">
        <v>118</v>
      </c>
    </row>
    <row r="391" spans="2:65" s="12" customFormat="1" ht="10.199999999999999">
      <c r="B391" s="142"/>
      <c r="D391" s="143" t="s">
        <v>128</v>
      </c>
      <c r="E391" s="144" t="s">
        <v>19</v>
      </c>
      <c r="F391" s="145" t="s">
        <v>560</v>
      </c>
      <c r="H391" s="146">
        <v>4.8</v>
      </c>
      <c r="I391" s="147"/>
      <c r="L391" s="142"/>
      <c r="M391" s="148"/>
      <c r="T391" s="149"/>
      <c r="AT391" s="144" t="s">
        <v>128</v>
      </c>
      <c r="AU391" s="144" t="s">
        <v>79</v>
      </c>
      <c r="AV391" s="12" t="s">
        <v>79</v>
      </c>
      <c r="AW391" s="12" t="s">
        <v>31</v>
      </c>
      <c r="AX391" s="12" t="s">
        <v>69</v>
      </c>
      <c r="AY391" s="144" t="s">
        <v>118</v>
      </c>
    </row>
    <row r="392" spans="2:65" s="14" customFormat="1" ht="10.199999999999999">
      <c r="B392" s="157"/>
      <c r="D392" s="143" t="s">
        <v>128</v>
      </c>
      <c r="E392" s="158" t="s">
        <v>19</v>
      </c>
      <c r="F392" s="159" t="s">
        <v>561</v>
      </c>
      <c r="H392" s="158" t="s">
        <v>19</v>
      </c>
      <c r="I392" s="160"/>
      <c r="L392" s="157"/>
      <c r="M392" s="161"/>
      <c r="T392" s="162"/>
      <c r="AT392" s="158" t="s">
        <v>128</v>
      </c>
      <c r="AU392" s="158" t="s">
        <v>79</v>
      </c>
      <c r="AV392" s="14" t="s">
        <v>77</v>
      </c>
      <c r="AW392" s="14" t="s">
        <v>31</v>
      </c>
      <c r="AX392" s="14" t="s">
        <v>69</v>
      </c>
      <c r="AY392" s="158" t="s">
        <v>118</v>
      </c>
    </row>
    <row r="393" spans="2:65" s="12" customFormat="1" ht="10.199999999999999">
      <c r="B393" s="142"/>
      <c r="D393" s="143" t="s">
        <v>128</v>
      </c>
      <c r="E393" s="144" t="s">
        <v>19</v>
      </c>
      <c r="F393" s="145" t="s">
        <v>562</v>
      </c>
      <c r="H393" s="146">
        <v>0.53</v>
      </c>
      <c r="I393" s="147"/>
      <c r="L393" s="142"/>
      <c r="M393" s="148"/>
      <c r="T393" s="149"/>
      <c r="AT393" s="144" t="s">
        <v>128</v>
      </c>
      <c r="AU393" s="144" t="s">
        <v>79</v>
      </c>
      <c r="AV393" s="12" t="s">
        <v>79</v>
      </c>
      <c r="AW393" s="12" t="s">
        <v>31</v>
      </c>
      <c r="AX393" s="12" t="s">
        <v>69</v>
      </c>
      <c r="AY393" s="144" t="s">
        <v>118</v>
      </c>
    </row>
    <row r="394" spans="2:65" s="13" customFormat="1" ht="10.199999999999999">
      <c r="B394" s="150"/>
      <c r="D394" s="143" t="s">
        <v>128</v>
      </c>
      <c r="E394" s="151" t="s">
        <v>19</v>
      </c>
      <c r="F394" s="152" t="s">
        <v>130</v>
      </c>
      <c r="H394" s="153">
        <v>11.89</v>
      </c>
      <c r="I394" s="154"/>
      <c r="L394" s="150"/>
      <c r="M394" s="155"/>
      <c r="T394" s="156"/>
      <c r="AT394" s="151" t="s">
        <v>128</v>
      </c>
      <c r="AU394" s="151" t="s">
        <v>79</v>
      </c>
      <c r="AV394" s="13" t="s">
        <v>124</v>
      </c>
      <c r="AW394" s="13" t="s">
        <v>31</v>
      </c>
      <c r="AX394" s="13" t="s">
        <v>77</v>
      </c>
      <c r="AY394" s="151" t="s">
        <v>118</v>
      </c>
    </row>
    <row r="395" spans="2:65" s="1" customFormat="1" ht="16.5" customHeight="1">
      <c r="B395" s="32"/>
      <c r="C395" s="163" t="s">
        <v>563</v>
      </c>
      <c r="D395" s="163" t="s">
        <v>216</v>
      </c>
      <c r="E395" s="164" t="s">
        <v>564</v>
      </c>
      <c r="F395" s="165" t="s">
        <v>565</v>
      </c>
      <c r="G395" s="166" t="s">
        <v>123</v>
      </c>
      <c r="H395" s="167">
        <v>1.5</v>
      </c>
      <c r="I395" s="168"/>
      <c r="J395" s="169">
        <f>ROUND(I395*H395,2)</f>
        <v>0</v>
      </c>
      <c r="K395" s="170"/>
      <c r="L395" s="171"/>
      <c r="M395" s="172" t="s">
        <v>19</v>
      </c>
      <c r="N395" s="173" t="s">
        <v>40</v>
      </c>
      <c r="P395" s="134">
        <f>O395*H395</f>
        <v>0</v>
      </c>
      <c r="Q395" s="134">
        <v>3.0000000000000001E-3</v>
      </c>
      <c r="R395" s="134">
        <f>Q395*H395</f>
        <v>4.5000000000000005E-3</v>
      </c>
      <c r="S395" s="134">
        <v>0</v>
      </c>
      <c r="T395" s="135">
        <f>S395*H395</f>
        <v>0</v>
      </c>
      <c r="AR395" s="136" t="s">
        <v>171</v>
      </c>
      <c r="AT395" s="136" t="s">
        <v>216</v>
      </c>
      <c r="AU395" s="136" t="s">
        <v>79</v>
      </c>
      <c r="AY395" s="17" t="s">
        <v>118</v>
      </c>
      <c r="BE395" s="137">
        <f>IF(N395="základní",J395,0)</f>
        <v>0</v>
      </c>
      <c r="BF395" s="137">
        <f>IF(N395="snížená",J395,0)</f>
        <v>0</v>
      </c>
      <c r="BG395" s="137">
        <f>IF(N395="zákl. přenesená",J395,0)</f>
        <v>0</v>
      </c>
      <c r="BH395" s="137">
        <f>IF(N395="sníž. přenesená",J395,0)</f>
        <v>0</v>
      </c>
      <c r="BI395" s="137">
        <f>IF(N395="nulová",J395,0)</f>
        <v>0</v>
      </c>
      <c r="BJ395" s="17" t="s">
        <v>77</v>
      </c>
      <c r="BK395" s="137">
        <f>ROUND(I395*H395,2)</f>
        <v>0</v>
      </c>
      <c r="BL395" s="17" t="s">
        <v>124</v>
      </c>
      <c r="BM395" s="136" t="s">
        <v>566</v>
      </c>
    </row>
    <row r="396" spans="2:65" s="14" customFormat="1" ht="10.199999999999999">
      <c r="B396" s="157"/>
      <c r="D396" s="143" t="s">
        <v>128</v>
      </c>
      <c r="E396" s="158" t="s">
        <v>19</v>
      </c>
      <c r="F396" s="159" t="s">
        <v>567</v>
      </c>
      <c r="H396" s="158" t="s">
        <v>19</v>
      </c>
      <c r="I396" s="160"/>
      <c r="L396" s="157"/>
      <c r="M396" s="161"/>
      <c r="T396" s="162"/>
      <c r="AT396" s="158" t="s">
        <v>128</v>
      </c>
      <c r="AU396" s="158" t="s">
        <v>79</v>
      </c>
      <c r="AV396" s="14" t="s">
        <v>77</v>
      </c>
      <c r="AW396" s="14" t="s">
        <v>31</v>
      </c>
      <c r="AX396" s="14" t="s">
        <v>69</v>
      </c>
      <c r="AY396" s="158" t="s">
        <v>118</v>
      </c>
    </row>
    <row r="397" spans="2:65" s="12" customFormat="1" ht="10.199999999999999">
      <c r="B397" s="142"/>
      <c r="D397" s="143" t="s">
        <v>128</v>
      </c>
      <c r="E397" s="144" t="s">
        <v>19</v>
      </c>
      <c r="F397" s="145" t="s">
        <v>568</v>
      </c>
      <c r="H397" s="146">
        <v>1.5</v>
      </c>
      <c r="I397" s="147"/>
      <c r="L397" s="142"/>
      <c r="M397" s="148"/>
      <c r="T397" s="149"/>
      <c r="AT397" s="144" t="s">
        <v>128</v>
      </c>
      <c r="AU397" s="144" t="s">
        <v>79</v>
      </c>
      <c r="AV397" s="12" t="s">
        <v>79</v>
      </c>
      <c r="AW397" s="12" t="s">
        <v>31</v>
      </c>
      <c r="AX397" s="12" t="s">
        <v>69</v>
      </c>
      <c r="AY397" s="144" t="s">
        <v>118</v>
      </c>
    </row>
    <row r="398" spans="2:65" s="13" customFormat="1" ht="10.199999999999999">
      <c r="B398" s="150"/>
      <c r="D398" s="143" t="s">
        <v>128</v>
      </c>
      <c r="E398" s="151" t="s">
        <v>19</v>
      </c>
      <c r="F398" s="152" t="s">
        <v>130</v>
      </c>
      <c r="H398" s="153">
        <v>1.5</v>
      </c>
      <c r="I398" s="154"/>
      <c r="L398" s="150"/>
      <c r="M398" s="155"/>
      <c r="T398" s="156"/>
      <c r="AT398" s="151" t="s">
        <v>128</v>
      </c>
      <c r="AU398" s="151" t="s">
        <v>79</v>
      </c>
      <c r="AV398" s="13" t="s">
        <v>124</v>
      </c>
      <c r="AW398" s="13" t="s">
        <v>31</v>
      </c>
      <c r="AX398" s="13" t="s">
        <v>77</v>
      </c>
      <c r="AY398" s="151" t="s">
        <v>118</v>
      </c>
    </row>
    <row r="399" spans="2:65" s="1" customFormat="1" ht="24.15" customHeight="1">
      <c r="B399" s="32"/>
      <c r="C399" s="124" t="s">
        <v>569</v>
      </c>
      <c r="D399" s="124" t="s">
        <v>120</v>
      </c>
      <c r="E399" s="125" t="s">
        <v>570</v>
      </c>
      <c r="F399" s="126" t="s">
        <v>571</v>
      </c>
      <c r="G399" s="127" t="s">
        <v>123</v>
      </c>
      <c r="H399" s="128">
        <v>1.62</v>
      </c>
      <c r="I399" s="129"/>
      <c r="J399" s="130">
        <f>ROUND(I399*H399,2)</f>
        <v>0</v>
      </c>
      <c r="K399" s="131"/>
      <c r="L399" s="32"/>
      <c r="M399" s="132" t="s">
        <v>19</v>
      </c>
      <c r="N399" s="133" t="s">
        <v>40</v>
      </c>
      <c r="P399" s="134">
        <f>O399*H399</f>
        <v>0</v>
      </c>
      <c r="Q399" s="134">
        <v>0</v>
      </c>
      <c r="R399" s="134">
        <f>Q399*H399</f>
        <v>0</v>
      </c>
      <c r="S399" s="134">
        <v>0</v>
      </c>
      <c r="T399" s="135">
        <f>S399*H399</f>
        <v>0</v>
      </c>
      <c r="AR399" s="136" t="s">
        <v>229</v>
      </c>
      <c r="AT399" s="136" t="s">
        <v>120</v>
      </c>
      <c r="AU399" s="136" t="s">
        <v>79</v>
      </c>
      <c r="AY399" s="17" t="s">
        <v>118</v>
      </c>
      <c r="BE399" s="137">
        <f>IF(N399="základní",J399,0)</f>
        <v>0</v>
      </c>
      <c r="BF399" s="137">
        <f>IF(N399="snížená",J399,0)</f>
        <v>0</v>
      </c>
      <c r="BG399" s="137">
        <f>IF(N399="zákl. přenesená",J399,0)</f>
        <v>0</v>
      </c>
      <c r="BH399" s="137">
        <f>IF(N399="sníž. přenesená",J399,0)</f>
        <v>0</v>
      </c>
      <c r="BI399" s="137">
        <f>IF(N399="nulová",J399,0)</f>
        <v>0</v>
      </c>
      <c r="BJ399" s="17" t="s">
        <v>77</v>
      </c>
      <c r="BK399" s="137">
        <f>ROUND(I399*H399,2)</f>
        <v>0</v>
      </c>
      <c r="BL399" s="17" t="s">
        <v>229</v>
      </c>
      <c r="BM399" s="136" t="s">
        <v>572</v>
      </c>
    </row>
    <row r="400" spans="2:65" s="1" customFormat="1" ht="10.199999999999999">
      <c r="B400" s="32"/>
      <c r="D400" s="138" t="s">
        <v>126</v>
      </c>
      <c r="F400" s="139" t="s">
        <v>573</v>
      </c>
      <c r="I400" s="140"/>
      <c r="L400" s="32"/>
      <c r="M400" s="141"/>
      <c r="T400" s="53"/>
      <c r="AT400" s="17" t="s">
        <v>126</v>
      </c>
      <c r="AU400" s="17" t="s">
        <v>79</v>
      </c>
    </row>
    <row r="401" spans="2:65" s="14" customFormat="1" ht="10.199999999999999">
      <c r="B401" s="157"/>
      <c r="D401" s="143" t="s">
        <v>128</v>
      </c>
      <c r="E401" s="158" t="s">
        <v>19</v>
      </c>
      <c r="F401" s="159" t="s">
        <v>574</v>
      </c>
      <c r="H401" s="158" t="s">
        <v>19</v>
      </c>
      <c r="I401" s="160"/>
      <c r="L401" s="157"/>
      <c r="M401" s="161"/>
      <c r="T401" s="162"/>
      <c r="AT401" s="158" t="s">
        <v>128</v>
      </c>
      <c r="AU401" s="158" t="s">
        <v>79</v>
      </c>
      <c r="AV401" s="14" t="s">
        <v>77</v>
      </c>
      <c r="AW401" s="14" t="s">
        <v>31</v>
      </c>
      <c r="AX401" s="14" t="s">
        <v>69</v>
      </c>
      <c r="AY401" s="158" t="s">
        <v>118</v>
      </c>
    </row>
    <row r="402" spans="2:65" s="12" customFormat="1" ht="10.199999999999999">
      <c r="B402" s="142"/>
      <c r="D402" s="143" t="s">
        <v>128</v>
      </c>
      <c r="E402" s="144" t="s">
        <v>19</v>
      </c>
      <c r="F402" s="145" t="s">
        <v>575</v>
      </c>
      <c r="H402" s="146">
        <v>1.62</v>
      </c>
      <c r="I402" s="147"/>
      <c r="L402" s="142"/>
      <c r="M402" s="148"/>
      <c r="T402" s="149"/>
      <c r="AT402" s="144" t="s">
        <v>128</v>
      </c>
      <c r="AU402" s="144" t="s">
        <v>79</v>
      </c>
      <c r="AV402" s="12" t="s">
        <v>79</v>
      </c>
      <c r="AW402" s="12" t="s">
        <v>31</v>
      </c>
      <c r="AX402" s="12" t="s">
        <v>77</v>
      </c>
      <c r="AY402" s="144" t="s">
        <v>118</v>
      </c>
    </row>
    <row r="403" spans="2:65" s="1" customFormat="1" ht="24.15" customHeight="1">
      <c r="B403" s="32"/>
      <c r="C403" s="163" t="s">
        <v>576</v>
      </c>
      <c r="D403" s="163" t="s">
        <v>216</v>
      </c>
      <c r="E403" s="164" t="s">
        <v>577</v>
      </c>
      <c r="F403" s="165" t="s">
        <v>578</v>
      </c>
      <c r="G403" s="166" t="s">
        <v>123</v>
      </c>
      <c r="H403" s="167">
        <v>1.62</v>
      </c>
      <c r="I403" s="168"/>
      <c r="J403" s="169">
        <f>ROUND(I403*H403,2)</f>
        <v>0</v>
      </c>
      <c r="K403" s="170"/>
      <c r="L403" s="171"/>
      <c r="M403" s="172" t="s">
        <v>19</v>
      </c>
      <c r="N403" s="173" t="s">
        <v>40</v>
      </c>
      <c r="P403" s="134">
        <f>O403*H403</f>
        <v>0</v>
      </c>
      <c r="Q403" s="134">
        <v>1.7999999999999999E-2</v>
      </c>
      <c r="R403" s="134">
        <f>Q403*H403</f>
        <v>2.9159999999999998E-2</v>
      </c>
      <c r="S403" s="134">
        <v>0</v>
      </c>
      <c r="T403" s="135">
        <f>S403*H403</f>
        <v>0</v>
      </c>
      <c r="AR403" s="136" t="s">
        <v>171</v>
      </c>
      <c r="AT403" s="136" t="s">
        <v>216</v>
      </c>
      <c r="AU403" s="136" t="s">
        <v>79</v>
      </c>
      <c r="AY403" s="17" t="s">
        <v>118</v>
      </c>
      <c r="BE403" s="137">
        <f>IF(N403="základní",J403,0)</f>
        <v>0</v>
      </c>
      <c r="BF403" s="137">
        <f>IF(N403="snížená",J403,0)</f>
        <v>0</v>
      </c>
      <c r="BG403" s="137">
        <f>IF(N403="zákl. přenesená",J403,0)</f>
        <v>0</v>
      </c>
      <c r="BH403" s="137">
        <f>IF(N403="sníž. přenesená",J403,0)</f>
        <v>0</v>
      </c>
      <c r="BI403" s="137">
        <f>IF(N403="nulová",J403,0)</f>
        <v>0</v>
      </c>
      <c r="BJ403" s="17" t="s">
        <v>77</v>
      </c>
      <c r="BK403" s="137">
        <f>ROUND(I403*H403,2)</f>
        <v>0</v>
      </c>
      <c r="BL403" s="17" t="s">
        <v>124</v>
      </c>
      <c r="BM403" s="136" t="s">
        <v>579</v>
      </c>
    </row>
    <row r="404" spans="2:65" s="14" customFormat="1" ht="10.199999999999999">
      <c r="B404" s="157"/>
      <c r="D404" s="143" t="s">
        <v>128</v>
      </c>
      <c r="E404" s="158" t="s">
        <v>19</v>
      </c>
      <c r="F404" s="159" t="s">
        <v>580</v>
      </c>
      <c r="H404" s="158" t="s">
        <v>19</v>
      </c>
      <c r="I404" s="160"/>
      <c r="L404" s="157"/>
      <c r="M404" s="161"/>
      <c r="T404" s="162"/>
      <c r="AT404" s="158" t="s">
        <v>128</v>
      </c>
      <c r="AU404" s="158" t="s">
        <v>79</v>
      </c>
      <c r="AV404" s="14" t="s">
        <v>77</v>
      </c>
      <c r="AW404" s="14" t="s">
        <v>31</v>
      </c>
      <c r="AX404" s="14" t="s">
        <v>69</v>
      </c>
      <c r="AY404" s="158" t="s">
        <v>118</v>
      </c>
    </row>
    <row r="405" spans="2:65" s="12" customFormat="1" ht="10.199999999999999">
      <c r="B405" s="142"/>
      <c r="D405" s="143" t="s">
        <v>128</v>
      </c>
      <c r="E405" s="144" t="s">
        <v>19</v>
      </c>
      <c r="F405" s="145" t="s">
        <v>575</v>
      </c>
      <c r="H405" s="146">
        <v>1.62</v>
      </c>
      <c r="I405" s="147"/>
      <c r="L405" s="142"/>
      <c r="M405" s="148"/>
      <c r="T405" s="149"/>
      <c r="AT405" s="144" t="s">
        <v>128</v>
      </c>
      <c r="AU405" s="144" t="s">
        <v>79</v>
      </c>
      <c r="AV405" s="12" t="s">
        <v>79</v>
      </c>
      <c r="AW405" s="12" t="s">
        <v>31</v>
      </c>
      <c r="AX405" s="12" t="s">
        <v>69</v>
      </c>
      <c r="AY405" s="144" t="s">
        <v>118</v>
      </c>
    </row>
    <row r="406" spans="2:65" s="13" customFormat="1" ht="10.199999999999999">
      <c r="B406" s="150"/>
      <c r="D406" s="143" t="s">
        <v>128</v>
      </c>
      <c r="E406" s="151" t="s">
        <v>19</v>
      </c>
      <c r="F406" s="152" t="s">
        <v>130</v>
      </c>
      <c r="H406" s="153">
        <v>1.62</v>
      </c>
      <c r="I406" s="154"/>
      <c r="L406" s="150"/>
      <c r="M406" s="155"/>
      <c r="T406" s="156"/>
      <c r="AT406" s="151" t="s">
        <v>128</v>
      </c>
      <c r="AU406" s="151" t="s">
        <v>79</v>
      </c>
      <c r="AV406" s="13" t="s">
        <v>124</v>
      </c>
      <c r="AW406" s="13" t="s">
        <v>31</v>
      </c>
      <c r="AX406" s="13" t="s">
        <v>77</v>
      </c>
      <c r="AY406" s="151" t="s">
        <v>118</v>
      </c>
    </row>
    <row r="407" spans="2:65" s="1" customFormat="1" ht="16.5" customHeight="1">
      <c r="B407" s="32"/>
      <c r="C407" s="124" t="s">
        <v>581</v>
      </c>
      <c r="D407" s="124" t="s">
        <v>120</v>
      </c>
      <c r="E407" s="125" t="s">
        <v>582</v>
      </c>
      <c r="F407" s="126" t="s">
        <v>583</v>
      </c>
      <c r="G407" s="127" t="s">
        <v>237</v>
      </c>
      <c r="H407" s="128">
        <v>1</v>
      </c>
      <c r="I407" s="129"/>
      <c r="J407" s="130">
        <f>ROUND(I407*H407,2)</f>
        <v>0</v>
      </c>
      <c r="K407" s="131"/>
      <c r="L407" s="32"/>
      <c r="M407" s="132" t="s">
        <v>19</v>
      </c>
      <c r="N407" s="133" t="s">
        <v>40</v>
      </c>
      <c r="P407" s="134">
        <f>O407*H407</f>
        <v>0</v>
      </c>
      <c r="Q407" s="134">
        <v>0</v>
      </c>
      <c r="R407" s="134">
        <f>Q407*H407</f>
        <v>0</v>
      </c>
      <c r="S407" s="134">
        <v>0</v>
      </c>
      <c r="T407" s="135">
        <f>S407*H407</f>
        <v>0</v>
      </c>
      <c r="AR407" s="136" t="s">
        <v>124</v>
      </c>
      <c r="AT407" s="136" t="s">
        <v>120</v>
      </c>
      <c r="AU407" s="136" t="s">
        <v>79</v>
      </c>
      <c r="AY407" s="17" t="s">
        <v>118</v>
      </c>
      <c r="BE407" s="137">
        <f>IF(N407="základní",J407,0)</f>
        <v>0</v>
      </c>
      <c r="BF407" s="137">
        <f>IF(N407="snížená",J407,0)</f>
        <v>0</v>
      </c>
      <c r="BG407" s="137">
        <f>IF(N407="zákl. přenesená",J407,0)</f>
        <v>0</v>
      </c>
      <c r="BH407" s="137">
        <f>IF(N407="sníž. přenesená",J407,0)</f>
        <v>0</v>
      </c>
      <c r="BI407" s="137">
        <f>IF(N407="nulová",J407,0)</f>
        <v>0</v>
      </c>
      <c r="BJ407" s="17" t="s">
        <v>77</v>
      </c>
      <c r="BK407" s="137">
        <f>ROUND(I407*H407,2)</f>
        <v>0</v>
      </c>
      <c r="BL407" s="17" t="s">
        <v>124</v>
      </c>
      <c r="BM407" s="136" t="s">
        <v>584</v>
      </c>
    </row>
    <row r="408" spans="2:65" s="12" customFormat="1" ht="10.199999999999999">
      <c r="B408" s="142"/>
      <c r="D408" s="143" t="s">
        <v>128</v>
      </c>
      <c r="E408" s="144" t="s">
        <v>19</v>
      </c>
      <c r="F408" s="145" t="s">
        <v>239</v>
      </c>
      <c r="H408" s="146">
        <v>1</v>
      </c>
      <c r="I408" s="147"/>
      <c r="L408" s="142"/>
      <c r="M408" s="148"/>
      <c r="T408" s="149"/>
      <c r="AT408" s="144" t="s">
        <v>128</v>
      </c>
      <c r="AU408" s="144" t="s">
        <v>79</v>
      </c>
      <c r="AV408" s="12" t="s">
        <v>79</v>
      </c>
      <c r="AW408" s="12" t="s">
        <v>31</v>
      </c>
      <c r="AX408" s="12" t="s">
        <v>69</v>
      </c>
      <c r="AY408" s="144" t="s">
        <v>118</v>
      </c>
    </row>
    <row r="409" spans="2:65" s="13" customFormat="1" ht="10.199999999999999">
      <c r="B409" s="150"/>
      <c r="D409" s="143" t="s">
        <v>128</v>
      </c>
      <c r="E409" s="151" t="s">
        <v>19</v>
      </c>
      <c r="F409" s="152" t="s">
        <v>130</v>
      </c>
      <c r="H409" s="153">
        <v>1</v>
      </c>
      <c r="I409" s="154"/>
      <c r="L409" s="150"/>
      <c r="M409" s="155"/>
      <c r="T409" s="156"/>
      <c r="AT409" s="151" t="s">
        <v>128</v>
      </c>
      <c r="AU409" s="151" t="s">
        <v>79</v>
      </c>
      <c r="AV409" s="13" t="s">
        <v>124</v>
      </c>
      <c r="AW409" s="13" t="s">
        <v>31</v>
      </c>
      <c r="AX409" s="13" t="s">
        <v>77</v>
      </c>
      <c r="AY409" s="151" t="s">
        <v>118</v>
      </c>
    </row>
    <row r="410" spans="2:65" s="1" customFormat="1" ht="37.799999999999997" customHeight="1">
      <c r="B410" s="32"/>
      <c r="C410" s="124" t="s">
        <v>585</v>
      </c>
      <c r="D410" s="124" t="s">
        <v>120</v>
      </c>
      <c r="E410" s="125" t="s">
        <v>586</v>
      </c>
      <c r="F410" s="126" t="s">
        <v>587</v>
      </c>
      <c r="G410" s="127" t="s">
        <v>463</v>
      </c>
      <c r="H410" s="128">
        <v>135.006</v>
      </c>
      <c r="I410" s="129"/>
      <c r="J410" s="130">
        <f>ROUND(I410*H410,2)</f>
        <v>0</v>
      </c>
      <c r="K410" s="131"/>
      <c r="L410" s="32"/>
      <c r="M410" s="132" t="s">
        <v>19</v>
      </c>
      <c r="N410" s="133" t="s">
        <v>40</v>
      </c>
      <c r="P410" s="134">
        <f>O410*H410</f>
        <v>0</v>
      </c>
      <c r="Q410" s="134">
        <v>0</v>
      </c>
      <c r="R410" s="134">
        <f>Q410*H410</f>
        <v>0</v>
      </c>
      <c r="S410" s="134">
        <v>0</v>
      </c>
      <c r="T410" s="135">
        <f>S410*H410</f>
        <v>0</v>
      </c>
      <c r="AR410" s="136" t="s">
        <v>124</v>
      </c>
      <c r="AT410" s="136" t="s">
        <v>120</v>
      </c>
      <c r="AU410" s="136" t="s">
        <v>79</v>
      </c>
      <c r="AY410" s="17" t="s">
        <v>118</v>
      </c>
      <c r="BE410" s="137">
        <f>IF(N410="základní",J410,0)</f>
        <v>0</v>
      </c>
      <c r="BF410" s="137">
        <f>IF(N410="snížená",J410,0)</f>
        <v>0</v>
      </c>
      <c r="BG410" s="137">
        <f>IF(N410="zákl. přenesená",J410,0)</f>
        <v>0</v>
      </c>
      <c r="BH410" s="137">
        <f>IF(N410="sníž. přenesená",J410,0)</f>
        <v>0</v>
      </c>
      <c r="BI410" s="137">
        <f>IF(N410="nulová",J410,0)</f>
        <v>0</v>
      </c>
      <c r="BJ410" s="17" t="s">
        <v>77</v>
      </c>
      <c r="BK410" s="137">
        <f>ROUND(I410*H410,2)</f>
        <v>0</v>
      </c>
      <c r="BL410" s="17" t="s">
        <v>124</v>
      </c>
      <c r="BM410" s="136" t="s">
        <v>588</v>
      </c>
    </row>
    <row r="411" spans="2:65" s="1" customFormat="1" ht="10.199999999999999">
      <c r="B411" s="32"/>
      <c r="D411" s="138" t="s">
        <v>126</v>
      </c>
      <c r="F411" s="139" t="s">
        <v>589</v>
      </c>
      <c r="I411" s="140"/>
      <c r="L411" s="32"/>
      <c r="M411" s="141"/>
      <c r="T411" s="53"/>
      <c r="AT411" s="17" t="s">
        <v>126</v>
      </c>
      <c r="AU411" s="17" t="s">
        <v>79</v>
      </c>
    </row>
    <row r="412" spans="2:65" s="1" customFormat="1" ht="24.15" customHeight="1">
      <c r="B412" s="32"/>
      <c r="C412" s="124" t="s">
        <v>590</v>
      </c>
      <c r="D412" s="124" t="s">
        <v>120</v>
      </c>
      <c r="E412" s="125" t="s">
        <v>591</v>
      </c>
      <c r="F412" s="126" t="s">
        <v>592</v>
      </c>
      <c r="G412" s="127" t="s">
        <v>463</v>
      </c>
      <c r="H412" s="128">
        <v>4.093</v>
      </c>
      <c r="I412" s="129"/>
      <c r="J412" s="130">
        <f>ROUND(I412*H412,2)</f>
        <v>0</v>
      </c>
      <c r="K412" s="131"/>
      <c r="L412" s="32"/>
      <c r="M412" s="132" t="s">
        <v>19</v>
      </c>
      <c r="N412" s="133" t="s">
        <v>40</v>
      </c>
      <c r="P412" s="134">
        <f>O412*H412</f>
        <v>0</v>
      </c>
      <c r="Q412" s="134">
        <v>0</v>
      </c>
      <c r="R412" s="134">
        <f>Q412*H412</f>
        <v>0</v>
      </c>
      <c r="S412" s="134">
        <v>0</v>
      </c>
      <c r="T412" s="135">
        <f>S412*H412</f>
        <v>0</v>
      </c>
      <c r="AR412" s="136" t="s">
        <v>229</v>
      </c>
      <c r="AT412" s="136" t="s">
        <v>120</v>
      </c>
      <c r="AU412" s="136" t="s">
        <v>79</v>
      </c>
      <c r="AY412" s="17" t="s">
        <v>118</v>
      </c>
      <c r="BE412" s="137">
        <f>IF(N412="základní",J412,0)</f>
        <v>0</v>
      </c>
      <c r="BF412" s="137">
        <f>IF(N412="snížená",J412,0)</f>
        <v>0</v>
      </c>
      <c r="BG412" s="137">
        <f>IF(N412="zákl. přenesená",J412,0)</f>
        <v>0</v>
      </c>
      <c r="BH412" s="137">
        <f>IF(N412="sníž. přenesená",J412,0)</f>
        <v>0</v>
      </c>
      <c r="BI412" s="137">
        <f>IF(N412="nulová",J412,0)</f>
        <v>0</v>
      </c>
      <c r="BJ412" s="17" t="s">
        <v>77</v>
      </c>
      <c r="BK412" s="137">
        <f>ROUND(I412*H412,2)</f>
        <v>0</v>
      </c>
      <c r="BL412" s="17" t="s">
        <v>229</v>
      </c>
      <c r="BM412" s="136" t="s">
        <v>593</v>
      </c>
    </row>
    <row r="413" spans="2:65" s="1" customFormat="1" ht="10.199999999999999">
      <c r="B413" s="32"/>
      <c r="D413" s="138" t="s">
        <v>126</v>
      </c>
      <c r="F413" s="139" t="s">
        <v>594</v>
      </c>
      <c r="I413" s="140"/>
      <c r="L413" s="32"/>
      <c r="M413" s="141"/>
      <c r="T413" s="53"/>
      <c r="AT413" s="17" t="s">
        <v>126</v>
      </c>
      <c r="AU413" s="17" t="s">
        <v>79</v>
      </c>
    </row>
    <row r="414" spans="2:65" s="11" customFormat="1" ht="22.8" customHeight="1">
      <c r="B414" s="112"/>
      <c r="D414" s="113" t="s">
        <v>68</v>
      </c>
      <c r="E414" s="122" t="s">
        <v>595</v>
      </c>
      <c r="F414" s="122" t="s">
        <v>596</v>
      </c>
      <c r="I414" s="115"/>
      <c r="J414" s="123">
        <f>BK414</f>
        <v>0</v>
      </c>
      <c r="L414" s="112"/>
      <c r="M414" s="117"/>
      <c r="P414" s="118">
        <f>SUM(P415:P417)</f>
        <v>0</v>
      </c>
      <c r="R414" s="118">
        <f>SUM(R415:R417)</f>
        <v>1.2E-2</v>
      </c>
      <c r="T414" s="119">
        <f>SUM(T415:T417)</f>
        <v>0</v>
      </c>
      <c r="AR414" s="113" t="s">
        <v>79</v>
      </c>
      <c r="AT414" s="120" t="s">
        <v>68</v>
      </c>
      <c r="AU414" s="120" t="s">
        <v>77</v>
      </c>
      <c r="AY414" s="113" t="s">
        <v>118</v>
      </c>
      <c r="BK414" s="121">
        <f>SUM(BK415:BK417)</f>
        <v>0</v>
      </c>
    </row>
    <row r="415" spans="2:65" s="1" customFormat="1" ht="16.5" customHeight="1">
      <c r="B415" s="32"/>
      <c r="C415" s="124" t="s">
        <v>597</v>
      </c>
      <c r="D415" s="124" t="s">
        <v>120</v>
      </c>
      <c r="E415" s="125" t="s">
        <v>598</v>
      </c>
      <c r="F415" s="126" t="s">
        <v>599</v>
      </c>
      <c r="G415" s="127" t="s">
        <v>351</v>
      </c>
      <c r="H415" s="128">
        <v>8</v>
      </c>
      <c r="I415" s="129"/>
      <c r="J415" s="130">
        <f>ROUND(I415*H415,2)</f>
        <v>0</v>
      </c>
      <c r="K415" s="131"/>
      <c r="L415" s="32"/>
      <c r="M415" s="132" t="s">
        <v>19</v>
      </c>
      <c r="N415" s="133" t="s">
        <v>40</v>
      </c>
      <c r="P415" s="134">
        <f>O415*H415</f>
        <v>0</v>
      </c>
      <c r="Q415" s="134">
        <v>1.5E-3</v>
      </c>
      <c r="R415" s="134">
        <f>Q415*H415</f>
        <v>1.2E-2</v>
      </c>
      <c r="S415" s="134">
        <v>0</v>
      </c>
      <c r="T415" s="135">
        <f>S415*H415</f>
        <v>0</v>
      </c>
      <c r="AR415" s="136" t="s">
        <v>229</v>
      </c>
      <c r="AT415" s="136" t="s">
        <v>120</v>
      </c>
      <c r="AU415" s="136" t="s">
        <v>79</v>
      </c>
      <c r="AY415" s="17" t="s">
        <v>118</v>
      </c>
      <c r="BE415" s="137">
        <f>IF(N415="základní",J415,0)</f>
        <v>0</v>
      </c>
      <c r="BF415" s="137">
        <f>IF(N415="snížená",J415,0)</f>
        <v>0</v>
      </c>
      <c r="BG415" s="137">
        <f>IF(N415="zákl. přenesená",J415,0)</f>
        <v>0</v>
      </c>
      <c r="BH415" s="137">
        <f>IF(N415="sníž. přenesená",J415,0)</f>
        <v>0</v>
      </c>
      <c r="BI415" s="137">
        <f>IF(N415="nulová",J415,0)</f>
        <v>0</v>
      </c>
      <c r="BJ415" s="17" t="s">
        <v>77</v>
      </c>
      <c r="BK415" s="137">
        <f>ROUND(I415*H415,2)</f>
        <v>0</v>
      </c>
      <c r="BL415" s="17" t="s">
        <v>229</v>
      </c>
      <c r="BM415" s="136" t="s">
        <v>600</v>
      </c>
    </row>
    <row r="416" spans="2:65" s="12" customFormat="1" ht="10.199999999999999">
      <c r="B416" s="142"/>
      <c r="D416" s="143" t="s">
        <v>128</v>
      </c>
      <c r="E416" s="144" t="s">
        <v>19</v>
      </c>
      <c r="F416" s="145" t="s">
        <v>353</v>
      </c>
      <c r="H416" s="146">
        <v>8</v>
      </c>
      <c r="I416" s="147"/>
      <c r="L416" s="142"/>
      <c r="M416" s="148"/>
      <c r="T416" s="149"/>
      <c r="AT416" s="144" t="s">
        <v>128</v>
      </c>
      <c r="AU416" s="144" t="s">
        <v>79</v>
      </c>
      <c r="AV416" s="12" t="s">
        <v>79</v>
      </c>
      <c r="AW416" s="12" t="s">
        <v>31</v>
      </c>
      <c r="AX416" s="12" t="s">
        <v>69</v>
      </c>
      <c r="AY416" s="144" t="s">
        <v>118</v>
      </c>
    </row>
    <row r="417" spans="2:65" s="13" customFormat="1" ht="10.199999999999999">
      <c r="B417" s="150"/>
      <c r="D417" s="143" t="s">
        <v>128</v>
      </c>
      <c r="E417" s="151" t="s">
        <v>19</v>
      </c>
      <c r="F417" s="152" t="s">
        <v>130</v>
      </c>
      <c r="H417" s="153">
        <v>8</v>
      </c>
      <c r="I417" s="154"/>
      <c r="L417" s="150"/>
      <c r="M417" s="155"/>
      <c r="T417" s="156"/>
      <c r="AT417" s="151" t="s">
        <v>128</v>
      </c>
      <c r="AU417" s="151" t="s">
        <v>79</v>
      </c>
      <c r="AV417" s="13" t="s">
        <v>124</v>
      </c>
      <c r="AW417" s="13" t="s">
        <v>31</v>
      </c>
      <c r="AX417" s="13" t="s">
        <v>77</v>
      </c>
      <c r="AY417" s="151" t="s">
        <v>118</v>
      </c>
    </row>
    <row r="418" spans="2:65" s="11" customFormat="1" ht="22.8" customHeight="1">
      <c r="B418" s="112"/>
      <c r="D418" s="113" t="s">
        <v>68</v>
      </c>
      <c r="E418" s="122" t="s">
        <v>601</v>
      </c>
      <c r="F418" s="122" t="s">
        <v>602</v>
      </c>
      <c r="I418" s="115"/>
      <c r="J418" s="123">
        <f>BK418</f>
        <v>0</v>
      </c>
      <c r="L418" s="112"/>
      <c r="M418" s="117"/>
      <c r="P418" s="118">
        <f>SUM(P419:P443)</f>
        <v>0</v>
      </c>
      <c r="R418" s="118">
        <f>SUM(R419:R443)</f>
        <v>3.7129999999999996E-2</v>
      </c>
      <c r="T418" s="119">
        <f>SUM(T419:T443)</f>
        <v>0</v>
      </c>
      <c r="AR418" s="113" t="s">
        <v>79</v>
      </c>
      <c r="AT418" s="120" t="s">
        <v>68</v>
      </c>
      <c r="AU418" s="120" t="s">
        <v>77</v>
      </c>
      <c r="AY418" s="113" t="s">
        <v>118</v>
      </c>
      <c r="BK418" s="121">
        <f>SUM(BK419:BK443)</f>
        <v>0</v>
      </c>
    </row>
    <row r="419" spans="2:65" s="1" customFormat="1" ht="24.15" customHeight="1">
      <c r="B419" s="32"/>
      <c r="C419" s="124" t="s">
        <v>603</v>
      </c>
      <c r="D419" s="124" t="s">
        <v>120</v>
      </c>
      <c r="E419" s="125" t="s">
        <v>604</v>
      </c>
      <c r="F419" s="126" t="s">
        <v>605</v>
      </c>
      <c r="G419" s="127" t="s">
        <v>351</v>
      </c>
      <c r="H419" s="128">
        <v>1</v>
      </c>
      <c r="I419" s="129"/>
      <c r="J419" s="130">
        <f>ROUND(I419*H419,2)</f>
        <v>0</v>
      </c>
      <c r="K419" s="131"/>
      <c r="L419" s="32"/>
      <c r="M419" s="132" t="s">
        <v>19</v>
      </c>
      <c r="N419" s="133" t="s">
        <v>40</v>
      </c>
      <c r="P419" s="134">
        <f>O419*H419</f>
        <v>0</v>
      </c>
      <c r="Q419" s="134">
        <v>0</v>
      </c>
      <c r="R419" s="134">
        <f>Q419*H419</f>
        <v>0</v>
      </c>
      <c r="S419" s="134">
        <v>0</v>
      </c>
      <c r="T419" s="135">
        <f>S419*H419</f>
        <v>0</v>
      </c>
      <c r="AR419" s="136" t="s">
        <v>229</v>
      </c>
      <c r="AT419" s="136" t="s">
        <v>120</v>
      </c>
      <c r="AU419" s="136" t="s">
        <v>79</v>
      </c>
      <c r="AY419" s="17" t="s">
        <v>118</v>
      </c>
      <c r="BE419" s="137">
        <f>IF(N419="základní",J419,0)</f>
        <v>0</v>
      </c>
      <c r="BF419" s="137">
        <f>IF(N419="snížená",J419,0)</f>
        <v>0</v>
      </c>
      <c r="BG419" s="137">
        <f>IF(N419="zákl. přenesená",J419,0)</f>
        <v>0</v>
      </c>
      <c r="BH419" s="137">
        <f>IF(N419="sníž. přenesená",J419,0)</f>
        <v>0</v>
      </c>
      <c r="BI419" s="137">
        <f>IF(N419="nulová",J419,0)</f>
        <v>0</v>
      </c>
      <c r="BJ419" s="17" t="s">
        <v>77</v>
      </c>
      <c r="BK419" s="137">
        <f>ROUND(I419*H419,2)</f>
        <v>0</v>
      </c>
      <c r="BL419" s="17" t="s">
        <v>229</v>
      </c>
      <c r="BM419" s="136" t="s">
        <v>606</v>
      </c>
    </row>
    <row r="420" spans="2:65" s="1" customFormat="1" ht="10.199999999999999">
      <c r="B420" s="32"/>
      <c r="D420" s="138" t="s">
        <v>126</v>
      </c>
      <c r="F420" s="139" t="s">
        <v>607</v>
      </c>
      <c r="I420" s="140"/>
      <c r="L420" s="32"/>
      <c r="M420" s="141"/>
      <c r="T420" s="53"/>
      <c r="AT420" s="17" t="s">
        <v>126</v>
      </c>
      <c r="AU420" s="17" t="s">
        <v>79</v>
      </c>
    </row>
    <row r="421" spans="2:65" s="12" customFormat="1" ht="10.199999999999999">
      <c r="B421" s="142"/>
      <c r="D421" s="143" t="s">
        <v>128</v>
      </c>
      <c r="E421" s="144" t="s">
        <v>19</v>
      </c>
      <c r="F421" s="145" t="s">
        <v>239</v>
      </c>
      <c r="H421" s="146">
        <v>1</v>
      </c>
      <c r="I421" s="147"/>
      <c r="L421" s="142"/>
      <c r="M421" s="148"/>
      <c r="T421" s="149"/>
      <c r="AT421" s="144" t="s">
        <v>128</v>
      </c>
      <c r="AU421" s="144" t="s">
        <v>79</v>
      </c>
      <c r="AV421" s="12" t="s">
        <v>79</v>
      </c>
      <c r="AW421" s="12" t="s">
        <v>31</v>
      </c>
      <c r="AX421" s="12" t="s">
        <v>69</v>
      </c>
      <c r="AY421" s="144" t="s">
        <v>118</v>
      </c>
    </row>
    <row r="422" spans="2:65" s="13" customFormat="1" ht="10.199999999999999">
      <c r="B422" s="150"/>
      <c r="D422" s="143" t="s">
        <v>128</v>
      </c>
      <c r="E422" s="151" t="s">
        <v>19</v>
      </c>
      <c r="F422" s="152" t="s">
        <v>130</v>
      </c>
      <c r="H422" s="153">
        <v>1</v>
      </c>
      <c r="I422" s="154"/>
      <c r="L422" s="150"/>
      <c r="M422" s="155"/>
      <c r="T422" s="156"/>
      <c r="AT422" s="151" t="s">
        <v>128</v>
      </c>
      <c r="AU422" s="151" t="s">
        <v>79</v>
      </c>
      <c r="AV422" s="13" t="s">
        <v>124</v>
      </c>
      <c r="AW422" s="13" t="s">
        <v>31</v>
      </c>
      <c r="AX422" s="13" t="s">
        <v>77</v>
      </c>
      <c r="AY422" s="151" t="s">
        <v>118</v>
      </c>
    </row>
    <row r="423" spans="2:65" s="1" customFormat="1" ht="21.75" customHeight="1">
      <c r="B423" s="32"/>
      <c r="C423" s="163" t="s">
        <v>608</v>
      </c>
      <c r="D423" s="163" t="s">
        <v>216</v>
      </c>
      <c r="E423" s="164" t="s">
        <v>609</v>
      </c>
      <c r="F423" s="165" t="s">
        <v>610</v>
      </c>
      <c r="G423" s="166" t="s">
        <v>351</v>
      </c>
      <c r="H423" s="167">
        <v>1</v>
      </c>
      <c r="I423" s="168"/>
      <c r="J423" s="169">
        <f>ROUND(I423*H423,2)</f>
        <v>0</v>
      </c>
      <c r="K423" s="170"/>
      <c r="L423" s="171"/>
      <c r="M423" s="172" t="s">
        <v>19</v>
      </c>
      <c r="N423" s="173" t="s">
        <v>40</v>
      </c>
      <c r="P423" s="134">
        <f>O423*H423</f>
        <v>0</v>
      </c>
      <c r="Q423" s="134">
        <v>1.521E-2</v>
      </c>
      <c r="R423" s="134">
        <f>Q423*H423</f>
        <v>1.521E-2</v>
      </c>
      <c r="S423" s="134">
        <v>0</v>
      </c>
      <c r="T423" s="135">
        <f>S423*H423</f>
        <v>0</v>
      </c>
      <c r="AR423" s="136" t="s">
        <v>171</v>
      </c>
      <c r="AT423" s="136" t="s">
        <v>216</v>
      </c>
      <c r="AU423" s="136" t="s">
        <v>79</v>
      </c>
      <c r="AY423" s="17" t="s">
        <v>118</v>
      </c>
      <c r="BE423" s="137">
        <f>IF(N423="základní",J423,0)</f>
        <v>0</v>
      </c>
      <c r="BF423" s="137">
        <f>IF(N423="snížená",J423,0)</f>
        <v>0</v>
      </c>
      <c r="BG423" s="137">
        <f>IF(N423="zákl. přenesená",J423,0)</f>
        <v>0</v>
      </c>
      <c r="BH423" s="137">
        <f>IF(N423="sníž. přenesená",J423,0)</f>
        <v>0</v>
      </c>
      <c r="BI423" s="137">
        <f>IF(N423="nulová",J423,0)</f>
        <v>0</v>
      </c>
      <c r="BJ423" s="17" t="s">
        <v>77</v>
      </c>
      <c r="BK423" s="137">
        <f>ROUND(I423*H423,2)</f>
        <v>0</v>
      </c>
      <c r="BL423" s="17" t="s">
        <v>124</v>
      </c>
      <c r="BM423" s="136" t="s">
        <v>611</v>
      </c>
    </row>
    <row r="424" spans="2:65" s="12" customFormat="1" ht="10.199999999999999">
      <c r="B424" s="142"/>
      <c r="D424" s="143" t="s">
        <v>128</v>
      </c>
      <c r="E424" s="144" t="s">
        <v>19</v>
      </c>
      <c r="F424" s="145" t="s">
        <v>239</v>
      </c>
      <c r="H424" s="146">
        <v>1</v>
      </c>
      <c r="I424" s="147"/>
      <c r="L424" s="142"/>
      <c r="M424" s="148"/>
      <c r="T424" s="149"/>
      <c r="AT424" s="144" t="s">
        <v>128</v>
      </c>
      <c r="AU424" s="144" t="s">
        <v>79</v>
      </c>
      <c r="AV424" s="12" t="s">
        <v>79</v>
      </c>
      <c r="AW424" s="12" t="s">
        <v>31</v>
      </c>
      <c r="AX424" s="12" t="s">
        <v>69</v>
      </c>
      <c r="AY424" s="144" t="s">
        <v>118</v>
      </c>
    </row>
    <row r="425" spans="2:65" s="13" customFormat="1" ht="10.199999999999999">
      <c r="B425" s="150"/>
      <c r="D425" s="143" t="s">
        <v>128</v>
      </c>
      <c r="E425" s="151" t="s">
        <v>19</v>
      </c>
      <c r="F425" s="152" t="s">
        <v>130</v>
      </c>
      <c r="H425" s="153">
        <v>1</v>
      </c>
      <c r="I425" s="154"/>
      <c r="L425" s="150"/>
      <c r="M425" s="155"/>
      <c r="T425" s="156"/>
      <c r="AT425" s="151" t="s">
        <v>128</v>
      </c>
      <c r="AU425" s="151" t="s">
        <v>79</v>
      </c>
      <c r="AV425" s="13" t="s">
        <v>124</v>
      </c>
      <c r="AW425" s="13" t="s">
        <v>31</v>
      </c>
      <c r="AX425" s="13" t="s">
        <v>77</v>
      </c>
      <c r="AY425" s="151" t="s">
        <v>118</v>
      </c>
    </row>
    <row r="426" spans="2:65" s="1" customFormat="1" ht="24.15" customHeight="1">
      <c r="B426" s="32"/>
      <c r="C426" s="163" t="s">
        <v>612</v>
      </c>
      <c r="D426" s="163" t="s">
        <v>216</v>
      </c>
      <c r="E426" s="164" t="s">
        <v>613</v>
      </c>
      <c r="F426" s="165" t="s">
        <v>614</v>
      </c>
      <c r="G426" s="166" t="s">
        <v>351</v>
      </c>
      <c r="H426" s="167">
        <v>1</v>
      </c>
      <c r="I426" s="168"/>
      <c r="J426" s="169">
        <f>ROUND(I426*H426,2)</f>
        <v>0</v>
      </c>
      <c r="K426" s="170"/>
      <c r="L426" s="171"/>
      <c r="M426" s="172" t="s">
        <v>19</v>
      </c>
      <c r="N426" s="173" t="s">
        <v>40</v>
      </c>
      <c r="P426" s="134">
        <f>O426*H426</f>
        <v>0</v>
      </c>
      <c r="Q426" s="134">
        <v>1.95E-2</v>
      </c>
      <c r="R426" s="134">
        <f>Q426*H426</f>
        <v>1.95E-2</v>
      </c>
      <c r="S426" s="134">
        <v>0</v>
      </c>
      <c r="T426" s="135">
        <f>S426*H426</f>
        <v>0</v>
      </c>
      <c r="AR426" s="136" t="s">
        <v>171</v>
      </c>
      <c r="AT426" s="136" t="s">
        <v>216</v>
      </c>
      <c r="AU426" s="136" t="s">
        <v>79</v>
      </c>
      <c r="AY426" s="17" t="s">
        <v>118</v>
      </c>
      <c r="BE426" s="137">
        <f>IF(N426="základní",J426,0)</f>
        <v>0</v>
      </c>
      <c r="BF426" s="137">
        <f>IF(N426="snížená",J426,0)</f>
        <v>0</v>
      </c>
      <c r="BG426" s="137">
        <f>IF(N426="zákl. přenesená",J426,0)</f>
        <v>0</v>
      </c>
      <c r="BH426" s="137">
        <f>IF(N426="sníž. přenesená",J426,0)</f>
        <v>0</v>
      </c>
      <c r="BI426" s="137">
        <f>IF(N426="nulová",J426,0)</f>
        <v>0</v>
      </c>
      <c r="BJ426" s="17" t="s">
        <v>77</v>
      </c>
      <c r="BK426" s="137">
        <f>ROUND(I426*H426,2)</f>
        <v>0</v>
      </c>
      <c r="BL426" s="17" t="s">
        <v>124</v>
      </c>
      <c r="BM426" s="136" t="s">
        <v>615</v>
      </c>
    </row>
    <row r="427" spans="2:65" s="14" customFormat="1" ht="10.199999999999999">
      <c r="B427" s="157"/>
      <c r="D427" s="143" t="s">
        <v>128</v>
      </c>
      <c r="E427" s="158" t="s">
        <v>19</v>
      </c>
      <c r="F427" s="159" t="s">
        <v>616</v>
      </c>
      <c r="H427" s="158" t="s">
        <v>19</v>
      </c>
      <c r="I427" s="160"/>
      <c r="L427" s="157"/>
      <c r="M427" s="161"/>
      <c r="T427" s="162"/>
      <c r="AT427" s="158" t="s">
        <v>128</v>
      </c>
      <c r="AU427" s="158" t="s">
        <v>79</v>
      </c>
      <c r="AV427" s="14" t="s">
        <v>77</v>
      </c>
      <c r="AW427" s="14" t="s">
        <v>31</v>
      </c>
      <c r="AX427" s="14" t="s">
        <v>69</v>
      </c>
      <c r="AY427" s="158" t="s">
        <v>118</v>
      </c>
    </row>
    <row r="428" spans="2:65" s="12" customFormat="1" ht="10.199999999999999">
      <c r="B428" s="142"/>
      <c r="D428" s="143" t="s">
        <v>128</v>
      </c>
      <c r="E428" s="144" t="s">
        <v>19</v>
      </c>
      <c r="F428" s="145" t="s">
        <v>239</v>
      </c>
      <c r="H428" s="146">
        <v>1</v>
      </c>
      <c r="I428" s="147"/>
      <c r="L428" s="142"/>
      <c r="M428" s="148"/>
      <c r="T428" s="149"/>
      <c r="AT428" s="144" t="s">
        <v>128</v>
      </c>
      <c r="AU428" s="144" t="s">
        <v>79</v>
      </c>
      <c r="AV428" s="12" t="s">
        <v>79</v>
      </c>
      <c r="AW428" s="12" t="s">
        <v>31</v>
      </c>
      <c r="AX428" s="12" t="s">
        <v>77</v>
      </c>
      <c r="AY428" s="144" t="s">
        <v>118</v>
      </c>
    </row>
    <row r="429" spans="2:65" s="1" customFormat="1" ht="21.75" customHeight="1">
      <c r="B429" s="32"/>
      <c r="C429" s="124" t="s">
        <v>617</v>
      </c>
      <c r="D429" s="124" t="s">
        <v>120</v>
      </c>
      <c r="E429" s="125" t="s">
        <v>618</v>
      </c>
      <c r="F429" s="126" t="s">
        <v>619</v>
      </c>
      <c r="G429" s="127" t="s">
        <v>351</v>
      </c>
      <c r="H429" s="128">
        <v>1</v>
      </c>
      <c r="I429" s="129"/>
      <c r="J429" s="130">
        <f>ROUND(I429*H429,2)</f>
        <v>0</v>
      </c>
      <c r="K429" s="131"/>
      <c r="L429" s="32"/>
      <c r="M429" s="132" t="s">
        <v>19</v>
      </c>
      <c r="N429" s="133" t="s">
        <v>40</v>
      </c>
      <c r="P429" s="134">
        <f>O429*H429</f>
        <v>0</v>
      </c>
      <c r="Q429" s="134">
        <v>2.2000000000000001E-4</v>
      </c>
      <c r="R429" s="134">
        <f>Q429*H429</f>
        <v>2.2000000000000001E-4</v>
      </c>
      <c r="S429" s="134">
        <v>0</v>
      </c>
      <c r="T429" s="135">
        <f>S429*H429</f>
        <v>0</v>
      </c>
      <c r="AR429" s="136" t="s">
        <v>229</v>
      </c>
      <c r="AT429" s="136" t="s">
        <v>120</v>
      </c>
      <c r="AU429" s="136" t="s">
        <v>79</v>
      </c>
      <c r="AY429" s="17" t="s">
        <v>118</v>
      </c>
      <c r="BE429" s="137">
        <f>IF(N429="základní",J429,0)</f>
        <v>0</v>
      </c>
      <c r="BF429" s="137">
        <f>IF(N429="snížená",J429,0)</f>
        <v>0</v>
      </c>
      <c r="BG429" s="137">
        <f>IF(N429="zákl. přenesená",J429,0)</f>
        <v>0</v>
      </c>
      <c r="BH429" s="137">
        <f>IF(N429="sníž. přenesená",J429,0)</f>
        <v>0</v>
      </c>
      <c r="BI429" s="137">
        <f>IF(N429="nulová",J429,0)</f>
        <v>0</v>
      </c>
      <c r="BJ429" s="17" t="s">
        <v>77</v>
      </c>
      <c r="BK429" s="137">
        <f>ROUND(I429*H429,2)</f>
        <v>0</v>
      </c>
      <c r="BL429" s="17" t="s">
        <v>229</v>
      </c>
      <c r="BM429" s="136" t="s">
        <v>620</v>
      </c>
    </row>
    <row r="430" spans="2:65" s="1" customFormat="1" ht="10.199999999999999">
      <c r="B430" s="32"/>
      <c r="D430" s="138" t="s">
        <v>126</v>
      </c>
      <c r="F430" s="139" t="s">
        <v>621</v>
      </c>
      <c r="I430" s="140"/>
      <c r="L430" s="32"/>
      <c r="M430" s="141"/>
      <c r="T430" s="53"/>
      <c r="AT430" s="17" t="s">
        <v>126</v>
      </c>
      <c r="AU430" s="17" t="s">
        <v>79</v>
      </c>
    </row>
    <row r="431" spans="2:65" s="12" customFormat="1" ht="10.199999999999999">
      <c r="B431" s="142"/>
      <c r="D431" s="143" t="s">
        <v>128</v>
      </c>
      <c r="E431" s="144" t="s">
        <v>19</v>
      </c>
      <c r="F431" s="145" t="s">
        <v>239</v>
      </c>
      <c r="H431" s="146">
        <v>1</v>
      </c>
      <c r="I431" s="147"/>
      <c r="L431" s="142"/>
      <c r="M431" s="148"/>
      <c r="T431" s="149"/>
      <c r="AT431" s="144" t="s">
        <v>128</v>
      </c>
      <c r="AU431" s="144" t="s">
        <v>79</v>
      </c>
      <c r="AV431" s="12" t="s">
        <v>79</v>
      </c>
      <c r="AW431" s="12" t="s">
        <v>31</v>
      </c>
      <c r="AX431" s="12" t="s">
        <v>69</v>
      </c>
      <c r="AY431" s="144" t="s">
        <v>118</v>
      </c>
    </row>
    <row r="432" spans="2:65" s="13" customFormat="1" ht="10.199999999999999">
      <c r="B432" s="150"/>
      <c r="D432" s="143" t="s">
        <v>128</v>
      </c>
      <c r="E432" s="151" t="s">
        <v>19</v>
      </c>
      <c r="F432" s="152" t="s">
        <v>130</v>
      </c>
      <c r="H432" s="153">
        <v>1</v>
      </c>
      <c r="I432" s="154"/>
      <c r="L432" s="150"/>
      <c r="M432" s="155"/>
      <c r="T432" s="156"/>
      <c r="AT432" s="151" t="s">
        <v>128</v>
      </c>
      <c r="AU432" s="151" t="s">
        <v>79</v>
      </c>
      <c r="AV432" s="13" t="s">
        <v>124</v>
      </c>
      <c r="AW432" s="13" t="s">
        <v>31</v>
      </c>
      <c r="AX432" s="13" t="s">
        <v>77</v>
      </c>
      <c r="AY432" s="151" t="s">
        <v>118</v>
      </c>
    </row>
    <row r="433" spans="2:65" s="1" customFormat="1" ht="16.5" customHeight="1">
      <c r="B433" s="32"/>
      <c r="C433" s="124" t="s">
        <v>622</v>
      </c>
      <c r="D433" s="124" t="s">
        <v>120</v>
      </c>
      <c r="E433" s="125" t="s">
        <v>623</v>
      </c>
      <c r="F433" s="126" t="s">
        <v>624</v>
      </c>
      <c r="G433" s="127" t="s">
        <v>351</v>
      </c>
      <c r="H433" s="128">
        <v>1</v>
      </c>
      <c r="I433" s="129"/>
      <c r="J433" s="130">
        <f>ROUND(I433*H433,2)</f>
        <v>0</v>
      </c>
      <c r="K433" s="131"/>
      <c r="L433" s="32"/>
      <c r="M433" s="132" t="s">
        <v>19</v>
      </c>
      <c r="N433" s="133" t="s">
        <v>40</v>
      </c>
      <c r="P433" s="134">
        <f>O433*H433</f>
        <v>0</v>
      </c>
      <c r="Q433" s="134">
        <v>0</v>
      </c>
      <c r="R433" s="134">
        <f>Q433*H433</f>
        <v>0</v>
      </c>
      <c r="S433" s="134">
        <v>0</v>
      </c>
      <c r="T433" s="135">
        <f>S433*H433</f>
        <v>0</v>
      </c>
      <c r="AR433" s="136" t="s">
        <v>229</v>
      </c>
      <c r="AT433" s="136" t="s">
        <v>120</v>
      </c>
      <c r="AU433" s="136" t="s">
        <v>79</v>
      </c>
      <c r="AY433" s="17" t="s">
        <v>118</v>
      </c>
      <c r="BE433" s="137">
        <f>IF(N433="základní",J433,0)</f>
        <v>0</v>
      </c>
      <c r="BF433" s="137">
        <f>IF(N433="snížená",J433,0)</f>
        <v>0</v>
      </c>
      <c r="BG433" s="137">
        <f>IF(N433="zákl. přenesená",J433,0)</f>
        <v>0</v>
      </c>
      <c r="BH433" s="137">
        <f>IF(N433="sníž. přenesená",J433,0)</f>
        <v>0</v>
      </c>
      <c r="BI433" s="137">
        <f>IF(N433="nulová",J433,0)</f>
        <v>0</v>
      </c>
      <c r="BJ433" s="17" t="s">
        <v>77</v>
      </c>
      <c r="BK433" s="137">
        <f>ROUND(I433*H433,2)</f>
        <v>0</v>
      </c>
      <c r="BL433" s="17" t="s">
        <v>229</v>
      </c>
      <c r="BM433" s="136" t="s">
        <v>625</v>
      </c>
    </row>
    <row r="434" spans="2:65" s="1" customFormat="1" ht="10.199999999999999">
      <c r="B434" s="32"/>
      <c r="D434" s="138" t="s">
        <v>126</v>
      </c>
      <c r="F434" s="139" t="s">
        <v>626</v>
      </c>
      <c r="I434" s="140"/>
      <c r="L434" s="32"/>
      <c r="M434" s="141"/>
      <c r="T434" s="53"/>
      <c r="AT434" s="17" t="s">
        <v>126</v>
      </c>
      <c r="AU434" s="17" t="s">
        <v>79</v>
      </c>
    </row>
    <row r="435" spans="2:65" s="12" customFormat="1" ht="10.199999999999999">
      <c r="B435" s="142"/>
      <c r="D435" s="143" t="s">
        <v>128</v>
      </c>
      <c r="E435" s="144" t="s">
        <v>19</v>
      </c>
      <c r="F435" s="145" t="s">
        <v>239</v>
      </c>
      <c r="H435" s="146">
        <v>1</v>
      </c>
      <c r="I435" s="147"/>
      <c r="L435" s="142"/>
      <c r="M435" s="148"/>
      <c r="T435" s="149"/>
      <c r="AT435" s="144" t="s">
        <v>128</v>
      </c>
      <c r="AU435" s="144" t="s">
        <v>79</v>
      </c>
      <c r="AV435" s="12" t="s">
        <v>79</v>
      </c>
      <c r="AW435" s="12" t="s">
        <v>31</v>
      </c>
      <c r="AX435" s="12" t="s">
        <v>69</v>
      </c>
      <c r="AY435" s="144" t="s">
        <v>118</v>
      </c>
    </row>
    <row r="436" spans="2:65" s="13" customFormat="1" ht="10.199999999999999">
      <c r="B436" s="150"/>
      <c r="D436" s="143" t="s">
        <v>128</v>
      </c>
      <c r="E436" s="151" t="s">
        <v>19</v>
      </c>
      <c r="F436" s="152" t="s">
        <v>130</v>
      </c>
      <c r="H436" s="153">
        <v>1</v>
      </c>
      <c r="I436" s="154"/>
      <c r="L436" s="150"/>
      <c r="M436" s="155"/>
      <c r="T436" s="156"/>
      <c r="AT436" s="151" t="s">
        <v>128</v>
      </c>
      <c r="AU436" s="151" t="s">
        <v>79</v>
      </c>
      <c r="AV436" s="13" t="s">
        <v>124</v>
      </c>
      <c r="AW436" s="13" t="s">
        <v>31</v>
      </c>
      <c r="AX436" s="13" t="s">
        <v>77</v>
      </c>
      <c r="AY436" s="151" t="s">
        <v>118</v>
      </c>
    </row>
    <row r="437" spans="2:65" s="1" customFormat="1" ht="16.5" customHeight="1">
      <c r="B437" s="32"/>
      <c r="C437" s="124" t="s">
        <v>627</v>
      </c>
      <c r="D437" s="124" t="s">
        <v>120</v>
      </c>
      <c r="E437" s="125" t="s">
        <v>628</v>
      </c>
      <c r="F437" s="126" t="s">
        <v>629</v>
      </c>
      <c r="G437" s="127" t="s">
        <v>351</v>
      </c>
      <c r="H437" s="128">
        <v>1</v>
      </c>
      <c r="I437" s="129"/>
      <c r="J437" s="130">
        <f>ROUND(I437*H437,2)</f>
        <v>0</v>
      </c>
      <c r="K437" s="131"/>
      <c r="L437" s="32"/>
      <c r="M437" s="132" t="s">
        <v>19</v>
      </c>
      <c r="N437" s="133" t="s">
        <v>40</v>
      </c>
      <c r="P437" s="134">
        <f>O437*H437</f>
        <v>0</v>
      </c>
      <c r="Q437" s="134">
        <v>0</v>
      </c>
      <c r="R437" s="134">
        <f>Q437*H437</f>
        <v>0</v>
      </c>
      <c r="S437" s="134">
        <v>0</v>
      </c>
      <c r="T437" s="135">
        <f>S437*H437</f>
        <v>0</v>
      </c>
      <c r="AR437" s="136" t="s">
        <v>229</v>
      </c>
      <c r="AT437" s="136" t="s">
        <v>120</v>
      </c>
      <c r="AU437" s="136" t="s">
        <v>79</v>
      </c>
      <c r="AY437" s="17" t="s">
        <v>118</v>
      </c>
      <c r="BE437" s="137">
        <f>IF(N437="základní",J437,0)</f>
        <v>0</v>
      </c>
      <c r="BF437" s="137">
        <f>IF(N437="snížená",J437,0)</f>
        <v>0</v>
      </c>
      <c r="BG437" s="137">
        <f>IF(N437="zákl. přenesená",J437,0)</f>
        <v>0</v>
      </c>
      <c r="BH437" s="137">
        <f>IF(N437="sníž. přenesená",J437,0)</f>
        <v>0</v>
      </c>
      <c r="BI437" s="137">
        <f>IF(N437="nulová",J437,0)</f>
        <v>0</v>
      </c>
      <c r="BJ437" s="17" t="s">
        <v>77</v>
      </c>
      <c r="BK437" s="137">
        <f>ROUND(I437*H437,2)</f>
        <v>0</v>
      </c>
      <c r="BL437" s="17" t="s">
        <v>229</v>
      </c>
      <c r="BM437" s="136" t="s">
        <v>630</v>
      </c>
    </row>
    <row r="438" spans="2:65" s="1" customFormat="1" ht="10.199999999999999">
      <c r="B438" s="32"/>
      <c r="D438" s="138" t="s">
        <v>126</v>
      </c>
      <c r="F438" s="139" t="s">
        <v>631</v>
      </c>
      <c r="I438" s="140"/>
      <c r="L438" s="32"/>
      <c r="M438" s="141"/>
      <c r="T438" s="53"/>
      <c r="AT438" s="17" t="s">
        <v>126</v>
      </c>
      <c r="AU438" s="17" t="s">
        <v>79</v>
      </c>
    </row>
    <row r="439" spans="2:65" s="12" customFormat="1" ht="10.199999999999999">
      <c r="B439" s="142"/>
      <c r="D439" s="143" t="s">
        <v>128</v>
      </c>
      <c r="E439" s="144" t="s">
        <v>19</v>
      </c>
      <c r="F439" s="145" t="s">
        <v>239</v>
      </c>
      <c r="H439" s="146">
        <v>1</v>
      </c>
      <c r="I439" s="147"/>
      <c r="L439" s="142"/>
      <c r="M439" s="148"/>
      <c r="T439" s="149"/>
      <c r="AT439" s="144" t="s">
        <v>128</v>
      </c>
      <c r="AU439" s="144" t="s">
        <v>79</v>
      </c>
      <c r="AV439" s="12" t="s">
        <v>79</v>
      </c>
      <c r="AW439" s="12" t="s">
        <v>31</v>
      </c>
      <c r="AX439" s="12" t="s">
        <v>69</v>
      </c>
      <c r="AY439" s="144" t="s">
        <v>118</v>
      </c>
    </row>
    <row r="440" spans="2:65" s="13" customFormat="1" ht="10.199999999999999">
      <c r="B440" s="150"/>
      <c r="D440" s="143" t="s">
        <v>128</v>
      </c>
      <c r="E440" s="151" t="s">
        <v>19</v>
      </c>
      <c r="F440" s="152" t="s">
        <v>130</v>
      </c>
      <c r="H440" s="153">
        <v>1</v>
      </c>
      <c r="I440" s="154"/>
      <c r="L440" s="150"/>
      <c r="M440" s="155"/>
      <c r="T440" s="156"/>
      <c r="AT440" s="151" t="s">
        <v>128</v>
      </c>
      <c r="AU440" s="151" t="s">
        <v>79</v>
      </c>
      <c r="AV440" s="13" t="s">
        <v>124</v>
      </c>
      <c r="AW440" s="13" t="s">
        <v>31</v>
      </c>
      <c r="AX440" s="13" t="s">
        <v>77</v>
      </c>
      <c r="AY440" s="151" t="s">
        <v>118</v>
      </c>
    </row>
    <row r="441" spans="2:65" s="1" customFormat="1" ht="16.5" customHeight="1">
      <c r="B441" s="32"/>
      <c r="C441" s="163" t="s">
        <v>632</v>
      </c>
      <c r="D441" s="163" t="s">
        <v>216</v>
      </c>
      <c r="E441" s="164" t="s">
        <v>633</v>
      </c>
      <c r="F441" s="165" t="s">
        <v>634</v>
      </c>
      <c r="G441" s="166" t="s">
        <v>351</v>
      </c>
      <c r="H441" s="167">
        <v>1</v>
      </c>
      <c r="I441" s="168"/>
      <c r="J441" s="169">
        <f>ROUND(I441*H441,2)</f>
        <v>0</v>
      </c>
      <c r="K441" s="170"/>
      <c r="L441" s="171"/>
      <c r="M441" s="172" t="s">
        <v>19</v>
      </c>
      <c r="N441" s="173" t="s">
        <v>40</v>
      </c>
      <c r="P441" s="134">
        <f>O441*H441</f>
        <v>0</v>
      </c>
      <c r="Q441" s="134">
        <v>2.2000000000000001E-3</v>
      </c>
      <c r="R441" s="134">
        <f>Q441*H441</f>
        <v>2.2000000000000001E-3</v>
      </c>
      <c r="S441" s="134">
        <v>0</v>
      </c>
      <c r="T441" s="135">
        <f>S441*H441</f>
        <v>0</v>
      </c>
      <c r="AR441" s="136" t="s">
        <v>171</v>
      </c>
      <c r="AT441" s="136" t="s">
        <v>216</v>
      </c>
      <c r="AU441" s="136" t="s">
        <v>79</v>
      </c>
      <c r="AY441" s="17" t="s">
        <v>118</v>
      </c>
      <c r="BE441" s="137">
        <f>IF(N441="základní",J441,0)</f>
        <v>0</v>
      </c>
      <c r="BF441" s="137">
        <f>IF(N441="snížená",J441,0)</f>
        <v>0</v>
      </c>
      <c r="BG441" s="137">
        <f>IF(N441="zákl. přenesená",J441,0)</f>
        <v>0</v>
      </c>
      <c r="BH441" s="137">
        <f>IF(N441="sníž. přenesená",J441,0)</f>
        <v>0</v>
      </c>
      <c r="BI441" s="137">
        <f>IF(N441="nulová",J441,0)</f>
        <v>0</v>
      </c>
      <c r="BJ441" s="17" t="s">
        <v>77</v>
      </c>
      <c r="BK441" s="137">
        <f>ROUND(I441*H441,2)</f>
        <v>0</v>
      </c>
      <c r="BL441" s="17" t="s">
        <v>124</v>
      </c>
      <c r="BM441" s="136" t="s">
        <v>635</v>
      </c>
    </row>
    <row r="442" spans="2:65" s="12" customFormat="1" ht="10.199999999999999">
      <c r="B442" s="142"/>
      <c r="D442" s="143" t="s">
        <v>128</v>
      </c>
      <c r="E442" s="144" t="s">
        <v>19</v>
      </c>
      <c r="F442" s="145" t="s">
        <v>239</v>
      </c>
      <c r="H442" s="146">
        <v>1</v>
      </c>
      <c r="I442" s="147"/>
      <c r="L442" s="142"/>
      <c r="M442" s="148"/>
      <c r="T442" s="149"/>
      <c r="AT442" s="144" t="s">
        <v>128</v>
      </c>
      <c r="AU442" s="144" t="s">
        <v>79</v>
      </c>
      <c r="AV442" s="12" t="s">
        <v>79</v>
      </c>
      <c r="AW442" s="12" t="s">
        <v>31</v>
      </c>
      <c r="AX442" s="12" t="s">
        <v>69</v>
      </c>
      <c r="AY442" s="144" t="s">
        <v>118</v>
      </c>
    </row>
    <row r="443" spans="2:65" s="13" customFormat="1" ht="10.199999999999999">
      <c r="B443" s="150"/>
      <c r="D443" s="143" t="s">
        <v>128</v>
      </c>
      <c r="E443" s="151" t="s">
        <v>19</v>
      </c>
      <c r="F443" s="152" t="s">
        <v>130</v>
      </c>
      <c r="H443" s="153">
        <v>1</v>
      </c>
      <c r="I443" s="154"/>
      <c r="L443" s="150"/>
      <c r="M443" s="155"/>
      <c r="T443" s="156"/>
      <c r="AT443" s="151" t="s">
        <v>128</v>
      </c>
      <c r="AU443" s="151" t="s">
        <v>79</v>
      </c>
      <c r="AV443" s="13" t="s">
        <v>124</v>
      </c>
      <c r="AW443" s="13" t="s">
        <v>31</v>
      </c>
      <c r="AX443" s="13" t="s">
        <v>77</v>
      </c>
      <c r="AY443" s="151" t="s">
        <v>118</v>
      </c>
    </row>
    <row r="444" spans="2:65" s="11" customFormat="1" ht="22.8" customHeight="1">
      <c r="B444" s="112"/>
      <c r="D444" s="113" t="s">
        <v>68</v>
      </c>
      <c r="E444" s="122" t="s">
        <v>636</v>
      </c>
      <c r="F444" s="122" t="s">
        <v>637</v>
      </c>
      <c r="I444" s="115"/>
      <c r="J444" s="123">
        <f>BK444</f>
        <v>0</v>
      </c>
      <c r="L444" s="112"/>
      <c r="M444" s="117"/>
      <c r="P444" s="118">
        <f>SUM(P445:P462)</f>
        <v>0</v>
      </c>
      <c r="R444" s="118">
        <f>SUM(R445:R462)</f>
        <v>0.48681600000000003</v>
      </c>
      <c r="T444" s="119">
        <f>SUM(T445:T462)</f>
        <v>0</v>
      </c>
      <c r="AR444" s="113" t="s">
        <v>79</v>
      </c>
      <c r="AT444" s="120" t="s">
        <v>68</v>
      </c>
      <c r="AU444" s="120" t="s">
        <v>77</v>
      </c>
      <c r="AY444" s="113" t="s">
        <v>118</v>
      </c>
      <c r="BK444" s="121">
        <f>SUM(BK445:BK462)</f>
        <v>0</v>
      </c>
    </row>
    <row r="445" spans="2:65" s="1" customFormat="1" ht="21.75" customHeight="1">
      <c r="B445" s="32"/>
      <c r="C445" s="124" t="s">
        <v>638</v>
      </c>
      <c r="D445" s="124" t="s">
        <v>120</v>
      </c>
      <c r="E445" s="125" t="s">
        <v>639</v>
      </c>
      <c r="F445" s="126" t="s">
        <v>640</v>
      </c>
      <c r="G445" s="127" t="s">
        <v>463</v>
      </c>
      <c r="H445" s="128">
        <v>0.22700000000000001</v>
      </c>
      <c r="I445" s="129"/>
      <c r="J445" s="130">
        <f>ROUND(I445*H445,2)</f>
        <v>0</v>
      </c>
      <c r="K445" s="131"/>
      <c r="L445" s="32"/>
      <c r="M445" s="132" t="s">
        <v>19</v>
      </c>
      <c r="N445" s="133" t="s">
        <v>40</v>
      </c>
      <c r="P445" s="134">
        <f>O445*H445</f>
        <v>0</v>
      </c>
      <c r="Q445" s="134">
        <v>1.0900000000000001</v>
      </c>
      <c r="R445" s="134">
        <f>Q445*H445</f>
        <v>0.24743000000000004</v>
      </c>
      <c r="S445" s="134">
        <v>0</v>
      </c>
      <c r="T445" s="135">
        <f>S445*H445</f>
        <v>0</v>
      </c>
      <c r="AR445" s="136" t="s">
        <v>124</v>
      </c>
      <c r="AT445" s="136" t="s">
        <v>120</v>
      </c>
      <c r="AU445" s="136" t="s">
        <v>79</v>
      </c>
      <c r="AY445" s="17" t="s">
        <v>118</v>
      </c>
      <c r="BE445" s="137">
        <f>IF(N445="základní",J445,0)</f>
        <v>0</v>
      </c>
      <c r="BF445" s="137">
        <f>IF(N445="snížená",J445,0)</f>
        <v>0</v>
      </c>
      <c r="BG445" s="137">
        <f>IF(N445="zákl. přenesená",J445,0)</f>
        <v>0</v>
      </c>
      <c r="BH445" s="137">
        <f>IF(N445="sníž. přenesená",J445,0)</f>
        <v>0</v>
      </c>
      <c r="BI445" s="137">
        <f>IF(N445="nulová",J445,0)</f>
        <v>0</v>
      </c>
      <c r="BJ445" s="17" t="s">
        <v>77</v>
      </c>
      <c r="BK445" s="137">
        <f>ROUND(I445*H445,2)</f>
        <v>0</v>
      </c>
      <c r="BL445" s="17" t="s">
        <v>124</v>
      </c>
      <c r="BM445" s="136" t="s">
        <v>641</v>
      </c>
    </row>
    <row r="446" spans="2:65" s="1" customFormat="1" ht="10.199999999999999">
      <c r="B446" s="32"/>
      <c r="D446" s="138" t="s">
        <v>126</v>
      </c>
      <c r="F446" s="139" t="s">
        <v>642</v>
      </c>
      <c r="I446" s="140"/>
      <c r="L446" s="32"/>
      <c r="M446" s="141"/>
      <c r="T446" s="53"/>
      <c r="AT446" s="17" t="s">
        <v>126</v>
      </c>
      <c r="AU446" s="17" t="s">
        <v>79</v>
      </c>
    </row>
    <row r="447" spans="2:65" s="12" customFormat="1" ht="10.199999999999999">
      <c r="B447" s="142"/>
      <c r="D447" s="143" t="s">
        <v>128</v>
      </c>
      <c r="E447" s="144" t="s">
        <v>19</v>
      </c>
      <c r="F447" s="145" t="s">
        <v>643</v>
      </c>
      <c r="H447" s="146">
        <v>0.22700000000000001</v>
      </c>
      <c r="I447" s="147"/>
      <c r="L447" s="142"/>
      <c r="M447" s="148"/>
      <c r="T447" s="149"/>
      <c r="AT447" s="144" t="s">
        <v>128</v>
      </c>
      <c r="AU447" s="144" t="s">
        <v>79</v>
      </c>
      <c r="AV447" s="12" t="s">
        <v>79</v>
      </c>
      <c r="AW447" s="12" t="s">
        <v>31</v>
      </c>
      <c r="AX447" s="12" t="s">
        <v>69</v>
      </c>
      <c r="AY447" s="144" t="s">
        <v>118</v>
      </c>
    </row>
    <row r="448" spans="2:65" s="13" customFormat="1" ht="10.199999999999999">
      <c r="B448" s="150"/>
      <c r="D448" s="143" t="s">
        <v>128</v>
      </c>
      <c r="E448" s="151" t="s">
        <v>19</v>
      </c>
      <c r="F448" s="152" t="s">
        <v>130</v>
      </c>
      <c r="H448" s="153">
        <v>0.22700000000000001</v>
      </c>
      <c r="I448" s="154"/>
      <c r="L448" s="150"/>
      <c r="M448" s="155"/>
      <c r="T448" s="156"/>
      <c r="AT448" s="151" t="s">
        <v>128</v>
      </c>
      <c r="AU448" s="151" t="s">
        <v>79</v>
      </c>
      <c r="AV448" s="13" t="s">
        <v>124</v>
      </c>
      <c r="AW448" s="13" t="s">
        <v>31</v>
      </c>
      <c r="AX448" s="13" t="s">
        <v>77</v>
      </c>
      <c r="AY448" s="151" t="s">
        <v>118</v>
      </c>
    </row>
    <row r="449" spans="2:65" s="1" customFormat="1" ht="24.15" customHeight="1">
      <c r="B449" s="32"/>
      <c r="C449" s="124" t="s">
        <v>644</v>
      </c>
      <c r="D449" s="124" t="s">
        <v>120</v>
      </c>
      <c r="E449" s="125" t="s">
        <v>645</v>
      </c>
      <c r="F449" s="126" t="s">
        <v>646</v>
      </c>
      <c r="G449" s="127" t="s">
        <v>647</v>
      </c>
      <c r="H449" s="128">
        <v>4787.72</v>
      </c>
      <c r="I449" s="129"/>
      <c r="J449" s="130">
        <f>ROUND(I449*H449,2)</f>
        <v>0</v>
      </c>
      <c r="K449" s="131"/>
      <c r="L449" s="32"/>
      <c r="M449" s="132" t="s">
        <v>19</v>
      </c>
      <c r="N449" s="133" t="s">
        <v>40</v>
      </c>
      <c r="P449" s="134">
        <f>O449*H449</f>
        <v>0</v>
      </c>
      <c r="Q449" s="134">
        <v>5.0000000000000002E-5</v>
      </c>
      <c r="R449" s="134">
        <f>Q449*H449</f>
        <v>0.23938600000000002</v>
      </c>
      <c r="S449" s="134">
        <v>0</v>
      </c>
      <c r="T449" s="135">
        <f>S449*H449</f>
        <v>0</v>
      </c>
      <c r="AR449" s="136" t="s">
        <v>229</v>
      </c>
      <c r="AT449" s="136" t="s">
        <v>120</v>
      </c>
      <c r="AU449" s="136" t="s">
        <v>79</v>
      </c>
      <c r="AY449" s="17" t="s">
        <v>118</v>
      </c>
      <c r="BE449" s="137">
        <f>IF(N449="základní",J449,0)</f>
        <v>0</v>
      </c>
      <c r="BF449" s="137">
        <f>IF(N449="snížená",J449,0)</f>
        <v>0</v>
      </c>
      <c r="BG449" s="137">
        <f>IF(N449="zákl. přenesená",J449,0)</f>
        <v>0</v>
      </c>
      <c r="BH449" s="137">
        <f>IF(N449="sníž. přenesená",J449,0)</f>
        <v>0</v>
      </c>
      <c r="BI449" s="137">
        <f>IF(N449="nulová",J449,0)</f>
        <v>0</v>
      </c>
      <c r="BJ449" s="17" t="s">
        <v>77</v>
      </c>
      <c r="BK449" s="137">
        <f>ROUND(I449*H449,2)</f>
        <v>0</v>
      </c>
      <c r="BL449" s="17" t="s">
        <v>229</v>
      </c>
      <c r="BM449" s="136" t="s">
        <v>648</v>
      </c>
    </row>
    <row r="450" spans="2:65" s="12" customFormat="1" ht="10.199999999999999">
      <c r="B450" s="142"/>
      <c r="D450" s="143" t="s">
        <v>128</v>
      </c>
      <c r="E450" s="144" t="s">
        <v>19</v>
      </c>
      <c r="F450" s="145" t="s">
        <v>649</v>
      </c>
      <c r="H450" s="146">
        <v>4787.72</v>
      </c>
      <c r="I450" s="147"/>
      <c r="L450" s="142"/>
      <c r="M450" s="148"/>
      <c r="T450" s="149"/>
      <c r="AT450" s="144" t="s">
        <v>128</v>
      </c>
      <c r="AU450" s="144" t="s">
        <v>79</v>
      </c>
      <c r="AV450" s="12" t="s">
        <v>79</v>
      </c>
      <c r="AW450" s="12" t="s">
        <v>31</v>
      </c>
      <c r="AX450" s="12" t="s">
        <v>69</v>
      </c>
      <c r="AY450" s="144" t="s">
        <v>118</v>
      </c>
    </row>
    <row r="451" spans="2:65" s="13" customFormat="1" ht="10.199999999999999">
      <c r="B451" s="150"/>
      <c r="D451" s="143" t="s">
        <v>128</v>
      </c>
      <c r="E451" s="151" t="s">
        <v>19</v>
      </c>
      <c r="F451" s="152" t="s">
        <v>130</v>
      </c>
      <c r="H451" s="153">
        <v>4787.72</v>
      </c>
      <c r="I451" s="154"/>
      <c r="L451" s="150"/>
      <c r="M451" s="155"/>
      <c r="T451" s="156"/>
      <c r="AT451" s="151" t="s">
        <v>128</v>
      </c>
      <c r="AU451" s="151" t="s">
        <v>79</v>
      </c>
      <c r="AV451" s="13" t="s">
        <v>124</v>
      </c>
      <c r="AW451" s="13" t="s">
        <v>31</v>
      </c>
      <c r="AX451" s="13" t="s">
        <v>77</v>
      </c>
      <c r="AY451" s="151" t="s">
        <v>118</v>
      </c>
    </row>
    <row r="452" spans="2:65" s="1" customFormat="1" ht="16.5" customHeight="1">
      <c r="B452" s="32"/>
      <c r="C452" s="124" t="s">
        <v>650</v>
      </c>
      <c r="D452" s="124" t="s">
        <v>120</v>
      </c>
      <c r="E452" s="125" t="s">
        <v>651</v>
      </c>
      <c r="F452" s="126" t="s">
        <v>652</v>
      </c>
      <c r="G452" s="127" t="s">
        <v>237</v>
      </c>
      <c r="H452" s="128">
        <v>1</v>
      </c>
      <c r="I452" s="129"/>
      <c r="J452" s="130">
        <f>ROUND(I452*H452,2)</f>
        <v>0</v>
      </c>
      <c r="K452" s="131"/>
      <c r="L452" s="32"/>
      <c r="M452" s="132" t="s">
        <v>19</v>
      </c>
      <c r="N452" s="133" t="s">
        <v>40</v>
      </c>
      <c r="P452" s="134">
        <f>O452*H452</f>
        <v>0</v>
      </c>
      <c r="Q452" s="134">
        <v>0</v>
      </c>
      <c r="R452" s="134">
        <f>Q452*H452</f>
        <v>0</v>
      </c>
      <c r="S452" s="134">
        <v>0</v>
      </c>
      <c r="T452" s="135">
        <f>S452*H452</f>
        <v>0</v>
      </c>
      <c r="AR452" s="136" t="s">
        <v>229</v>
      </c>
      <c r="AT452" s="136" t="s">
        <v>120</v>
      </c>
      <c r="AU452" s="136" t="s">
        <v>79</v>
      </c>
      <c r="AY452" s="17" t="s">
        <v>118</v>
      </c>
      <c r="BE452" s="137">
        <f>IF(N452="základní",J452,0)</f>
        <v>0</v>
      </c>
      <c r="BF452" s="137">
        <f>IF(N452="snížená",J452,0)</f>
        <v>0</v>
      </c>
      <c r="BG452" s="137">
        <f>IF(N452="zákl. přenesená",J452,0)</f>
        <v>0</v>
      </c>
      <c r="BH452" s="137">
        <f>IF(N452="sníž. přenesená",J452,0)</f>
        <v>0</v>
      </c>
      <c r="BI452" s="137">
        <f>IF(N452="nulová",J452,0)</f>
        <v>0</v>
      </c>
      <c r="BJ452" s="17" t="s">
        <v>77</v>
      </c>
      <c r="BK452" s="137">
        <f>ROUND(I452*H452,2)</f>
        <v>0</v>
      </c>
      <c r="BL452" s="17" t="s">
        <v>229</v>
      </c>
      <c r="BM452" s="136" t="s">
        <v>653</v>
      </c>
    </row>
    <row r="453" spans="2:65" s="12" customFormat="1" ht="10.199999999999999">
      <c r="B453" s="142"/>
      <c r="D453" s="143" t="s">
        <v>128</v>
      </c>
      <c r="E453" s="144" t="s">
        <v>19</v>
      </c>
      <c r="F453" s="145" t="s">
        <v>239</v>
      </c>
      <c r="H453" s="146">
        <v>1</v>
      </c>
      <c r="I453" s="147"/>
      <c r="L453" s="142"/>
      <c r="M453" s="148"/>
      <c r="T453" s="149"/>
      <c r="AT453" s="144" t="s">
        <v>128</v>
      </c>
      <c r="AU453" s="144" t="s">
        <v>79</v>
      </c>
      <c r="AV453" s="12" t="s">
        <v>79</v>
      </c>
      <c r="AW453" s="12" t="s">
        <v>31</v>
      </c>
      <c r="AX453" s="12" t="s">
        <v>77</v>
      </c>
      <c r="AY453" s="144" t="s">
        <v>118</v>
      </c>
    </row>
    <row r="454" spans="2:65" s="1" customFormat="1" ht="16.5" customHeight="1">
      <c r="B454" s="32"/>
      <c r="C454" s="124" t="s">
        <v>654</v>
      </c>
      <c r="D454" s="124" t="s">
        <v>120</v>
      </c>
      <c r="E454" s="125" t="s">
        <v>655</v>
      </c>
      <c r="F454" s="126" t="s">
        <v>656</v>
      </c>
      <c r="G454" s="127" t="s">
        <v>237</v>
      </c>
      <c r="H454" s="128">
        <v>1</v>
      </c>
      <c r="I454" s="129"/>
      <c r="J454" s="130">
        <f>ROUND(I454*H454,2)</f>
        <v>0</v>
      </c>
      <c r="K454" s="131"/>
      <c r="L454" s="32"/>
      <c r="M454" s="132" t="s">
        <v>19</v>
      </c>
      <c r="N454" s="133" t="s">
        <v>40</v>
      </c>
      <c r="P454" s="134">
        <f>O454*H454</f>
        <v>0</v>
      </c>
      <c r="Q454" s="134">
        <v>0</v>
      </c>
      <c r="R454" s="134">
        <f>Q454*H454</f>
        <v>0</v>
      </c>
      <c r="S454" s="134">
        <v>0</v>
      </c>
      <c r="T454" s="135">
        <f>S454*H454</f>
        <v>0</v>
      </c>
      <c r="AR454" s="136" t="s">
        <v>229</v>
      </c>
      <c r="AT454" s="136" t="s">
        <v>120</v>
      </c>
      <c r="AU454" s="136" t="s">
        <v>79</v>
      </c>
      <c r="AY454" s="17" t="s">
        <v>118</v>
      </c>
      <c r="BE454" s="137">
        <f>IF(N454="základní",J454,0)</f>
        <v>0</v>
      </c>
      <c r="BF454" s="137">
        <f>IF(N454="snížená",J454,0)</f>
        <v>0</v>
      </c>
      <c r="BG454" s="137">
        <f>IF(N454="zákl. přenesená",J454,0)</f>
        <v>0</v>
      </c>
      <c r="BH454" s="137">
        <f>IF(N454="sníž. přenesená",J454,0)</f>
        <v>0</v>
      </c>
      <c r="BI454" s="137">
        <f>IF(N454="nulová",J454,0)</f>
        <v>0</v>
      </c>
      <c r="BJ454" s="17" t="s">
        <v>77</v>
      </c>
      <c r="BK454" s="137">
        <f>ROUND(I454*H454,2)</f>
        <v>0</v>
      </c>
      <c r="BL454" s="17" t="s">
        <v>229</v>
      </c>
      <c r="BM454" s="136" t="s">
        <v>657</v>
      </c>
    </row>
    <row r="455" spans="2:65" s="12" customFormat="1" ht="10.199999999999999">
      <c r="B455" s="142"/>
      <c r="D455" s="143" t="s">
        <v>128</v>
      </c>
      <c r="E455" s="144" t="s">
        <v>19</v>
      </c>
      <c r="F455" s="145" t="s">
        <v>239</v>
      </c>
      <c r="H455" s="146">
        <v>1</v>
      </c>
      <c r="I455" s="147"/>
      <c r="L455" s="142"/>
      <c r="M455" s="148"/>
      <c r="T455" s="149"/>
      <c r="AT455" s="144" t="s">
        <v>128</v>
      </c>
      <c r="AU455" s="144" t="s">
        <v>79</v>
      </c>
      <c r="AV455" s="12" t="s">
        <v>79</v>
      </c>
      <c r="AW455" s="12" t="s">
        <v>31</v>
      </c>
      <c r="AX455" s="12" t="s">
        <v>69</v>
      </c>
      <c r="AY455" s="144" t="s">
        <v>118</v>
      </c>
    </row>
    <row r="456" spans="2:65" s="13" customFormat="1" ht="10.199999999999999">
      <c r="B456" s="150"/>
      <c r="D456" s="143" t="s">
        <v>128</v>
      </c>
      <c r="E456" s="151" t="s">
        <v>19</v>
      </c>
      <c r="F456" s="152" t="s">
        <v>130</v>
      </c>
      <c r="H456" s="153">
        <v>1</v>
      </c>
      <c r="I456" s="154"/>
      <c r="L456" s="150"/>
      <c r="M456" s="155"/>
      <c r="T456" s="156"/>
      <c r="AT456" s="151" t="s">
        <v>128</v>
      </c>
      <c r="AU456" s="151" t="s">
        <v>79</v>
      </c>
      <c r="AV456" s="13" t="s">
        <v>124</v>
      </c>
      <c r="AW456" s="13" t="s">
        <v>31</v>
      </c>
      <c r="AX456" s="13" t="s">
        <v>77</v>
      </c>
      <c r="AY456" s="151" t="s">
        <v>118</v>
      </c>
    </row>
    <row r="457" spans="2:65" s="1" customFormat="1" ht="24.15" customHeight="1">
      <c r="B457" s="32"/>
      <c r="C457" s="124" t="s">
        <v>658</v>
      </c>
      <c r="D457" s="124" t="s">
        <v>120</v>
      </c>
      <c r="E457" s="125" t="s">
        <v>659</v>
      </c>
      <c r="F457" s="126" t="s">
        <v>660</v>
      </c>
      <c r="G457" s="127" t="s">
        <v>123</v>
      </c>
      <c r="H457" s="128">
        <v>160</v>
      </c>
      <c r="I457" s="129"/>
      <c r="J457" s="130">
        <f>ROUND(I457*H457,2)</f>
        <v>0</v>
      </c>
      <c r="K457" s="131"/>
      <c r="L457" s="32"/>
      <c r="M457" s="132" t="s">
        <v>19</v>
      </c>
      <c r="N457" s="133" t="s">
        <v>40</v>
      </c>
      <c r="P457" s="134">
        <f>O457*H457</f>
        <v>0</v>
      </c>
      <c r="Q457" s="134">
        <v>0</v>
      </c>
      <c r="R457" s="134">
        <f>Q457*H457</f>
        <v>0</v>
      </c>
      <c r="S457" s="134">
        <v>0</v>
      </c>
      <c r="T457" s="135">
        <f>S457*H457</f>
        <v>0</v>
      </c>
      <c r="AR457" s="136" t="s">
        <v>124</v>
      </c>
      <c r="AT457" s="136" t="s">
        <v>120</v>
      </c>
      <c r="AU457" s="136" t="s">
        <v>79</v>
      </c>
      <c r="AY457" s="17" t="s">
        <v>118</v>
      </c>
      <c r="BE457" s="137">
        <f>IF(N457="základní",J457,0)</f>
        <v>0</v>
      </c>
      <c r="BF457" s="137">
        <f>IF(N457="snížená",J457,0)</f>
        <v>0</v>
      </c>
      <c r="BG457" s="137">
        <f>IF(N457="zákl. přenesená",J457,0)</f>
        <v>0</v>
      </c>
      <c r="BH457" s="137">
        <f>IF(N457="sníž. přenesená",J457,0)</f>
        <v>0</v>
      </c>
      <c r="BI457" s="137">
        <f>IF(N457="nulová",J457,0)</f>
        <v>0</v>
      </c>
      <c r="BJ457" s="17" t="s">
        <v>77</v>
      </c>
      <c r="BK457" s="137">
        <f>ROUND(I457*H457,2)</f>
        <v>0</v>
      </c>
      <c r="BL457" s="17" t="s">
        <v>124</v>
      </c>
      <c r="BM457" s="136" t="s">
        <v>661</v>
      </c>
    </row>
    <row r="458" spans="2:65" s="1" customFormat="1" ht="10.199999999999999">
      <c r="B458" s="32"/>
      <c r="D458" s="138" t="s">
        <v>126</v>
      </c>
      <c r="F458" s="139" t="s">
        <v>662</v>
      </c>
      <c r="I458" s="140"/>
      <c r="L458" s="32"/>
      <c r="M458" s="141"/>
      <c r="T458" s="53"/>
      <c r="AT458" s="17" t="s">
        <v>126</v>
      </c>
      <c r="AU458" s="17" t="s">
        <v>79</v>
      </c>
    </row>
    <row r="459" spans="2:65" s="14" customFormat="1" ht="10.199999999999999">
      <c r="B459" s="157"/>
      <c r="D459" s="143" t="s">
        <v>128</v>
      </c>
      <c r="E459" s="158" t="s">
        <v>19</v>
      </c>
      <c r="F459" s="159" t="s">
        <v>663</v>
      </c>
      <c r="H459" s="158" t="s">
        <v>19</v>
      </c>
      <c r="I459" s="160"/>
      <c r="L459" s="157"/>
      <c r="M459" s="161"/>
      <c r="T459" s="162"/>
      <c r="AT459" s="158" t="s">
        <v>128</v>
      </c>
      <c r="AU459" s="158" t="s">
        <v>79</v>
      </c>
      <c r="AV459" s="14" t="s">
        <v>77</v>
      </c>
      <c r="AW459" s="14" t="s">
        <v>31</v>
      </c>
      <c r="AX459" s="14" t="s">
        <v>69</v>
      </c>
      <c r="AY459" s="158" t="s">
        <v>118</v>
      </c>
    </row>
    <row r="460" spans="2:65" s="12" customFormat="1" ht="10.199999999999999">
      <c r="B460" s="142"/>
      <c r="D460" s="143" t="s">
        <v>128</v>
      </c>
      <c r="E460" s="144" t="s">
        <v>19</v>
      </c>
      <c r="F460" s="145" t="s">
        <v>290</v>
      </c>
      <c r="H460" s="146">
        <v>160</v>
      </c>
      <c r="I460" s="147"/>
      <c r="L460" s="142"/>
      <c r="M460" s="148"/>
      <c r="T460" s="149"/>
      <c r="AT460" s="144" t="s">
        <v>128</v>
      </c>
      <c r="AU460" s="144" t="s">
        <v>79</v>
      </c>
      <c r="AV460" s="12" t="s">
        <v>79</v>
      </c>
      <c r="AW460" s="12" t="s">
        <v>31</v>
      </c>
      <c r="AX460" s="12" t="s">
        <v>77</v>
      </c>
      <c r="AY460" s="144" t="s">
        <v>118</v>
      </c>
    </row>
    <row r="461" spans="2:65" s="1" customFormat="1" ht="24.15" customHeight="1">
      <c r="B461" s="32"/>
      <c r="C461" s="124" t="s">
        <v>664</v>
      </c>
      <c r="D461" s="124" t="s">
        <v>120</v>
      </c>
      <c r="E461" s="125" t="s">
        <v>665</v>
      </c>
      <c r="F461" s="126" t="s">
        <v>666</v>
      </c>
      <c r="G461" s="127" t="s">
        <v>463</v>
      </c>
      <c r="H461" s="128">
        <v>0.23899999999999999</v>
      </c>
      <c r="I461" s="129"/>
      <c r="J461" s="130">
        <f>ROUND(I461*H461,2)</f>
        <v>0</v>
      </c>
      <c r="K461" s="131"/>
      <c r="L461" s="32"/>
      <c r="M461" s="132" t="s">
        <v>19</v>
      </c>
      <c r="N461" s="133" t="s">
        <v>40</v>
      </c>
      <c r="P461" s="134">
        <f>O461*H461</f>
        <v>0</v>
      </c>
      <c r="Q461" s="134">
        <v>0</v>
      </c>
      <c r="R461" s="134">
        <f>Q461*H461</f>
        <v>0</v>
      </c>
      <c r="S461" s="134">
        <v>0</v>
      </c>
      <c r="T461" s="135">
        <f>S461*H461</f>
        <v>0</v>
      </c>
      <c r="AR461" s="136" t="s">
        <v>229</v>
      </c>
      <c r="AT461" s="136" t="s">
        <v>120</v>
      </c>
      <c r="AU461" s="136" t="s">
        <v>79</v>
      </c>
      <c r="AY461" s="17" t="s">
        <v>118</v>
      </c>
      <c r="BE461" s="137">
        <f>IF(N461="základní",J461,0)</f>
        <v>0</v>
      </c>
      <c r="BF461" s="137">
        <f>IF(N461="snížená",J461,0)</f>
        <v>0</v>
      </c>
      <c r="BG461" s="137">
        <f>IF(N461="zákl. přenesená",J461,0)</f>
        <v>0</v>
      </c>
      <c r="BH461" s="137">
        <f>IF(N461="sníž. přenesená",J461,0)</f>
        <v>0</v>
      </c>
      <c r="BI461" s="137">
        <f>IF(N461="nulová",J461,0)</f>
        <v>0</v>
      </c>
      <c r="BJ461" s="17" t="s">
        <v>77</v>
      </c>
      <c r="BK461" s="137">
        <f>ROUND(I461*H461,2)</f>
        <v>0</v>
      </c>
      <c r="BL461" s="17" t="s">
        <v>229</v>
      </c>
      <c r="BM461" s="136" t="s">
        <v>667</v>
      </c>
    </row>
    <row r="462" spans="2:65" s="1" customFormat="1" ht="10.199999999999999">
      <c r="B462" s="32"/>
      <c r="D462" s="138" t="s">
        <v>126</v>
      </c>
      <c r="F462" s="139" t="s">
        <v>668</v>
      </c>
      <c r="I462" s="140"/>
      <c r="L462" s="32"/>
      <c r="M462" s="141"/>
      <c r="T462" s="53"/>
      <c r="AT462" s="17" t="s">
        <v>126</v>
      </c>
      <c r="AU462" s="17" t="s">
        <v>79</v>
      </c>
    </row>
    <row r="463" spans="2:65" s="11" customFormat="1" ht="22.8" customHeight="1">
      <c r="B463" s="112"/>
      <c r="D463" s="113" t="s">
        <v>68</v>
      </c>
      <c r="E463" s="122" t="s">
        <v>669</v>
      </c>
      <c r="F463" s="122" t="s">
        <v>670</v>
      </c>
      <c r="I463" s="115"/>
      <c r="J463" s="123">
        <f>BK463</f>
        <v>0</v>
      </c>
      <c r="L463" s="112"/>
      <c r="M463" s="117"/>
      <c r="P463" s="118">
        <f>SUM(P464:P490)</f>
        <v>0</v>
      </c>
      <c r="R463" s="118">
        <f>SUM(R464:R490)</f>
        <v>0.96574700000000013</v>
      </c>
      <c r="T463" s="119">
        <f>SUM(T464:T490)</f>
        <v>0</v>
      </c>
      <c r="AR463" s="113" t="s">
        <v>79</v>
      </c>
      <c r="AT463" s="120" t="s">
        <v>68</v>
      </c>
      <c r="AU463" s="120" t="s">
        <v>77</v>
      </c>
      <c r="AY463" s="113" t="s">
        <v>118</v>
      </c>
      <c r="BK463" s="121">
        <f>SUM(BK464:BK490)</f>
        <v>0</v>
      </c>
    </row>
    <row r="464" spans="2:65" s="1" customFormat="1" ht="33" customHeight="1">
      <c r="B464" s="32"/>
      <c r="C464" s="124" t="s">
        <v>671</v>
      </c>
      <c r="D464" s="124" t="s">
        <v>120</v>
      </c>
      <c r="E464" s="125" t="s">
        <v>672</v>
      </c>
      <c r="F464" s="126" t="s">
        <v>673</v>
      </c>
      <c r="G464" s="127" t="s">
        <v>123</v>
      </c>
      <c r="H464" s="128">
        <v>20</v>
      </c>
      <c r="I464" s="129"/>
      <c r="J464" s="130">
        <f>ROUND(I464*H464,2)</f>
        <v>0</v>
      </c>
      <c r="K464" s="131"/>
      <c r="L464" s="32"/>
      <c r="M464" s="132" t="s">
        <v>19</v>
      </c>
      <c r="N464" s="133" t="s">
        <v>40</v>
      </c>
      <c r="P464" s="134">
        <f>O464*H464</f>
        <v>0</v>
      </c>
      <c r="Q464" s="134">
        <v>4.5030000000000001E-2</v>
      </c>
      <c r="R464" s="134">
        <f>Q464*H464</f>
        <v>0.90060000000000007</v>
      </c>
      <c r="S464" s="134">
        <v>0</v>
      </c>
      <c r="T464" s="135">
        <f>S464*H464</f>
        <v>0</v>
      </c>
      <c r="AR464" s="136" t="s">
        <v>229</v>
      </c>
      <c r="AT464" s="136" t="s">
        <v>120</v>
      </c>
      <c r="AU464" s="136" t="s">
        <v>79</v>
      </c>
      <c r="AY464" s="17" t="s">
        <v>118</v>
      </c>
      <c r="BE464" s="137">
        <f>IF(N464="základní",J464,0)</f>
        <v>0</v>
      </c>
      <c r="BF464" s="137">
        <f>IF(N464="snížená",J464,0)</f>
        <v>0</v>
      </c>
      <c r="BG464" s="137">
        <f>IF(N464="zákl. přenesená",J464,0)</f>
        <v>0</v>
      </c>
      <c r="BH464" s="137">
        <f>IF(N464="sníž. přenesená",J464,0)</f>
        <v>0</v>
      </c>
      <c r="BI464" s="137">
        <f>IF(N464="nulová",J464,0)</f>
        <v>0</v>
      </c>
      <c r="BJ464" s="17" t="s">
        <v>77</v>
      </c>
      <c r="BK464" s="137">
        <f>ROUND(I464*H464,2)</f>
        <v>0</v>
      </c>
      <c r="BL464" s="17" t="s">
        <v>229</v>
      </c>
      <c r="BM464" s="136" t="s">
        <v>674</v>
      </c>
    </row>
    <row r="465" spans="2:65" s="1" customFormat="1" ht="10.199999999999999">
      <c r="B465" s="32"/>
      <c r="D465" s="138" t="s">
        <v>126</v>
      </c>
      <c r="F465" s="139" t="s">
        <v>675</v>
      </c>
      <c r="I465" s="140"/>
      <c r="L465" s="32"/>
      <c r="M465" s="141"/>
      <c r="T465" s="53"/>
      <c r="AT465" s="17" t="s">
        <v>126</v>
      </c>
      <c r="AU465" s="17" t="s">
        <v>79</v>
      </c>
    </row>
    <row r="466" spans="2:65" s="12" customFormat="1" ht="10.199999999999999">
      <c r="B466" s="142"/>
      <c r="D466" s="143" t="s">
        <v>128</v>
      </c>
      <c r="E466" s="144" t="s">
        <v>19</v>
      </c>
      <c r="F466" s="145" t="s">
        <v>676</v>
      </c>
      <c r="H466" s="146">
        <v>20</v>
      </c>
      <c r="I466" s="147"/>
      <c r="L466" s="142"/>
      <c r="M466" s="148"/>
      <c r="T466" s="149"/>
      <c r="AT466" s="144" t="s">
        <v>128</v>
      </c>
      <c r="AU466" s="144" t="s">
        <v>79</v>
      </c>
      <c r="AV466" s="12" t="s">
        <v>79</v>
      </c>
      <c r="AW466" s="12" t="s">
        <v>31</v>
      </c>
      <c r="AX466" s="12" t="s">
        <v>77</v>
      </c>
      <c r="AY466" s="144" t="s">
        <v>118</v>
      </c>
    </row>
    <row r="467" spans="2:65" s="1" customFormat="1" ht="24.15" customHeight="1">
      <c r="B467" s="32"/>
      <c r="C467" s="124" t="s">
        <v>677</v>
      </c>
      <c r="D467" s="124" t="s">
        <v>120</v>
      </c>
      <c r="E467" s="125" t="s">
        <v>678</v>
      </c>
      <c r="F467" s="126" t="s">
        <v>679</v>
      </c>
      <c r="G467" s="127" t="s">
        <v>123</v>
      </c>
      <c r="H467" s="128">
        <v>2.5</v>
      </c>
      <c r="I467" s="129"/>
      <c r="J467" s="130">
        <f>ROUND(I467*H467,2)</f>
        <v>0</v>
      </c>
      <c r="K467" s="131"/>
      <c r="L467" s="32"/>
      <c r="M467" s="132" t="s">
        <v>19</v>
      </c>
      <c r="N467" s="133" t="s">
        <v>40</v>
      </c>
      <c r="P467" s="134">
        <f>O467*H467</f>
        <v>0</v>
      </c>
      <c r="Q467" s="134">
        <v>1.1E-4</v>
      </c>
      <c r="R467" s="134">
        <f>Q467*H467</f>
        <v>2.7500000000000002E-4</v>
      </c>
      <c r="S467" s="134">
        <v>0</v>
      </c>
      <c r="T467" s="135">
        <f>S467*H467</f>
        <v>0</v>
      </c>
      <c r="AR467" s="136" t="s">
        <v>229</v>
      </c>
      <c r="AT467" s="136" t="s">
        <v>120</v>
      </c>
      <c r="AU467" s="136" t="s">
        <v>79</v>
      </c>
      <c r="AY467" s="17" t="s">
        <v>118</v>
      </c>
      <c r="BE467" s="137">
        <f>IF(N467="základní",J467,0)</f>
        <v>0</v>
      </c>
      <c r="BF467" s="137">
        <f>IF(N467="snížená",J467,0)</f>
        <v>0</v>
      </c>
      <c r="BG467" s="137">
        <f>IF(N467="zákl. přenesená",J467,0)</f>
        <v>0</v>
      </c>
      <c r="BH467" s="137">
        <f>IF(N467="sníž. přenesená",J467,0)</f>
        <v>0</v>
      </c>
      <c r="BI467" s="137">
        <f>IF(N467="nulová",J467,0)</f>
        <v>0</v>
      </c>
      <c r="BJ467" s="17" t="s">
        <v>77</v>
      </c>
      <c r="BK467" s="137">
        <f>ROUND(I467*H467,2)</f>
        <v>0</v>
      </c>
      <c r="BL467" s="17" t="s">
        <v>229</v>
      </c>
      <c r="BM467" s="136" t="s">
        <v>680</v>
      </c>
    </row>
    <row r="468" spans="2:65" s="1" customFormat="1" ht="10.199999999999999">
      <c r="B468" s="32"/>
      <c r="D468" s="138" t="s">
        <v>126</v>
      </c>
      <c r="F468" s="139" t="s">
        <v>681</v>
      </c>
      <c r="I468" s="140"/>
      <c r="L468" s="32"/>
      <c r="M468" s="141"/>
      <c r="T468" s="53"/>
      <c r="AT468" s="17" t="s">
        <v>126</v>
      </c>
      <c r="AU468" s="17" t="s">
        <v>79</v>
      </c>
    </row>
    <row r="469" spans="2:65" s="12" customFormat="1" ht="10.199999999999999">
      <c r="B469" s="142"/>
      <c r="D469" s="143" t="s">
        <v>128</v>
      </c>
      <c r="E469" s="144" t="s">
        <v>19</v>
      </c>
      <c r="F469" s="145" t="s">
        <v>682</v>
      </c>
      <c r="H469" s="146">
        <v>2.5</v>
      </c>
      <c r="I469" s="147"/>
      <c r="L469" s="142"/>
      <c r="M469" s="148"/>
      <c r="T469" s="149"/>
      <c r="AT469" s="144" t="s">
        <v>128</v>
      </c>
      <c r="AU469" s="144" t="s">
        <v>79</v>
      </c>
      <c r="AV469" s="12" t="s">
        <v>79</v>
      </c>
      <c r="AW469" s="12" t="s">
        <v>31</v>
      </c>
      <c r="AX469" s="12" t="s">
        <v>69</v>
      </c>
      <c r="AY469" s="144" t="s">
        <v>118</v>
      </c>
    </row>
    <row r="470" spans="2:65" s="13" customFormat="1" ht="10.199999999999999">
      <c r="B470" s="150"/>
      <c r="D470" s="143" t="s">
        <v>128</v>
      </c>
      <c r="E470" s="151" t="s">
        <v>19</v>
      </c>
      <c r="F470" s="152" t="s">
        <v>130</v>
      </c>
      <c r="H470" s="153">
        <v>2.5</v>
      </c>
      <c r="I470" s="154"/>
      <c r="L470" s="150"/>
      <c r="M470" s="155"/>
      <c r="T470" s="156"/>
      <c r="AT470" s="151" t="s">
        <v>128</v>
      </c>
      <c r="AU470" s="151" t="s">
        <v>79</v>
      </c>
      <c r="AV470" s="13" t="s">
        <v>124</v>
      </c>
      <c r="AW470" s="13" t="s">
        <v>31</v>
      </c>
      <c r="AX470" s="13" t="s">
        <v>77</v>
      </c>
      <c r="AY470" s="151" t="s">
        <v>118</v>
      </c>
    </row>
    <row r="471" spans="2:65" s="1" customFormat="1" ht="24.15" customHeight="1">
      <c r="B471" s="32"/>
      <c r="C471" s="124" t="s">
        <v>683</v>
      </c>
      <c r="D471" s="124" t="s">
        <v>120</v>
      </c>
      <c r="E471" s="125" t="s">
        <v>684</v>
      </c>
      <c r="F471" s="126" t="s">
        <v>685</v>
      </c>
      <c r="G471" s="127" t="s">
        <v>123</v>
      </c>
      <c r="H471" s="128">
        <v>3.6</v>
      </c>
      <c r="I471" s="129"/>
      <c r="J471" s="130">
        <f>ROUND(I471*H471,2)</f>
        <v>0</v>
      </c>
      <c r="K471" s="131"/>
      <c r="L471" s="32"/>
      <c r="M471" s="132" t="s">
        <v>19</v>
      </c>
      <c r="N471" s="133" t="s">
        <v>40</v>
      </c>
      <c r="P471" s="134">
        <f>O471*H471</f>
        <v>0</v>
      </c>
      <c r="Q471" s="134">
        <v>7.2000000000000005E-4</v>
      </c>
      <c r="R471" s="134">
        <f>Q471*H471</f>
        <v>2.5920000000000001E-3</v>
      </c>
      <c r="S471" s="134">
        <v>0</v>
      </c>
      <c r="T471" s="135">
        <f>S471*H471</f>
        <v>0</v>
      </c>
      <c r="AR471" s="136" t="s">
        <v>229</v>
      </c>
      <c r="AT471" s="136" t="s">
        <v>120</v>
      </c>
      <c r="AU471" s="136" t="s">
        <v>79</v>
      </c>
      <c r="AY471" s="17" t="s">
        <v>118</v>
      </c>
      <c r="BE471" s="137">
        <f>IF(N471="základní",J471,0)</f>
        <v>0</v>
      </c>
      <c r="BF471" s="137">
        <f>IF(N471="snížená",J471,0)</f>
        <v>0</v>
      </c>
      <c r="BG471" s="137">
        <f>IF(N471="zákl. přenesená",J471,0)</f>
        <v>0</v>
      </c>
      <c r="BH471" s="137">
        <f>IF(N471="sníž. přenesená",J471,0)</f>
        <v>0</v>
      </c>
      <c r="BI471" s="137">
        <f>IF(N471="nulová",J471,0)</f>
        <v>0</v>
      </c>
      <c r="BJ471" s="17" t="s">
        <v>77</v>
      </c>
      <c r="BK471" s="137">
        <f>ROUND(I471*H471,2)</f>
        <v>0</v>
      </c>
      <c r="BL471" s="17" t="s">
        <v>229</v>
      </c>
      <c r="BM471" s="136" t="s">
        <v>686</v>
      </c>
    </row>
    <row r="472" spans="2:65" s="1" customFormat="1" ht="10.199999999999999">
      <c r="B472" s="32"/>
      <c r="D472" s="138" t="s">
        <v>126</v>
      </c>
      <c r="F472" s="139" t="s">
        <v>687</v>
      </c>
      <c r="I472" s="140"/>
      <c r="L472" s="32"/>
      <c r="M472" s="141"/>
      <c r="T472" s="53"/>
      <c r="AT472" s="17" t="s">
        <v>126</v>
      </c>
      <c r="AU472" s="17" t="s">
        <v>79</v>
      </c>
    </row>
    <row r="473" spans="2:65" s="12" customFormat="1" ht="10.199999999999999">
      <c r="B473" s="142"/>
      <c r="D473" s="143" t="s">
        <v>128</v>
      </c>
      <c r="E473" s="144" t="s">
        <v>19</v>
      </c>
      <c r="F473" s="145" t="s">
        <v>688</v>
      </c>
      <c r="H473" s="146">
        <v>3.6</v>
      </c>
      <c r="I473" s="147"/>
      <c r="L473" s="142"/>
      <c r="M473" s="148"/>
      <c r="T473" s="149"/>
      <c r="AT473" s="144" t="s">
        <v>128</v>
      </c>
      <c r="AU473" s="144" t="s">
        <v>79</v>
      </c>
      <c r="AV473" s="12" t="s">
        <v>79</v>
      </c>
      <c r="AW473" s="12" t="s">
        <v>31</v>
      </c>
      <c r="AX473" s="12" t="s">
        <v>69</v>
      </c>
      <c r="AY473" s="144" t="s">
        <v>118</v>
      </c>
    </row>
    <row r="474" spans="2:65" s="13" customFormat="1" ht="10.199999999999999">
      <c r="B474" s="150"/>
      <c r="D474" s="143" t="s">
        <v>128</v>
      </c>
      <c r="E474" s="151" t="s">
        <v>19</v>
      </c>
      <c r="F474" s="152" t="s">
        <v>130</v>
      </c>
      <c r="H474" s="153">
        <v>3.6</v>
      </c>
      <c r="I474" s="154"/>
      <c r="L474" s="150"/>
      <c r="M474" s="155"/>
      <c r="T474" s="156"/>
      <c r="AT474" s="151" t="s">
        <v>128</v>
      </c>
      <c r="AU474" s="151" t="s">
        <v>79</v>
      </c>
      <c r="AV474" s="13" t="s">
        <v>124</v>
      </c>
      <c r="AW474" s="13" t="s">
        <v>31</v>
      </c>
      <c r="AX474" s="13" t="s">
        <v>77</v>
      </c>
      <c r="AY474" s="151" t="s">
        <v>118</v>
      </c>
    </row>
    <row r="475" spans="2:65" s="1" customFormat="1" ht="16.5" customHeight="1">
      <c r="B475" s="32"/>
      <c r="C475" s="124" t="s">
        <v>689</v>
      </c>
      <c r="D475" s="124" t="s">
        <v>120</v>
      </c>
      <c r="E475" s="125" t="s">
        <v>690</v>
      </c>
      <c r="F475" s="126" t="s">
        <v>691</v>
      </c>
      <c r="G475" s="127" t="s">
        <v>123</v>
      </c>
      <c r="H475" s="128">
        <v>44</v>
      </c>
      <c r="I475" s="129"/>
      <c r="J475" s="130">
        <f>ROUND(I475*H475,2)</f>
        <v>0</v>
      </c>
      <c r="K475" s="131"/>
      <c r="L475" s="32"/>
      <c r="M475" s="132" t="s">
        <v>19</v>
      </c>
      <c r="N475" s="133" t="s">
        <v>40</v>
      </c>
      <c r="P475" s="134">
        <f>O475*H475</f>
        <v>0</v>
      </c>
      <c r="Q475" s="134">
        <v>2.1000000000000001E-4</v>
      </c>
      <c r="R475" s="134">
        <f>Q475*H475</f>
        <v>9.2399999999999999E-3</v>
      </c>
      <c r="S475" s="134">
        <v>0</v>
      </c>
      <c r="T475" s="135">
        <f>S475*H475</f>
        <v>0</v>
      </c>
      <c r="AR475" s="136" t="s">
        <v>229</v>
      </c>
      <c r="AT475" s="136" t="s">
        <v>120</v>
      </c>
      <c r="AU475" s="136" t="s">
        <v>79</v>
      </c>
      <c r="AY475" s="17" t="s">
        <v>118</v>
      </c>
      <c r="BE475" s="137">
        <f>IF(N475="základní",J475,0)</f>
        <v>0</v>
      </c>
      <c r="BF475" s="137">
        <f>IF(N475="snížená",J475,0)</f>
        <v>0</v>
      </c>
      <c r="BG475" s="137">
        <f>IF(N475="zákl. přenesená",J475,0)</f>
        <v>0</v>
      </c>
      <c r="BH475" s="137">
        <f>IF(N475="sníž. přenesená",J475,0)</f>
        <v>0</v>
      </c>
      <c r="BI475" s="137">
        <f>IF(N475="nulová",J475,0)</f>
        <v>0</v>
      </c>
      <c r="BJ475" s="17" t="s">
        <v>77</v>
      </c>
      <c r="BK475" s="137">
        <f>ROUND(I475*H475,2)</f>
        <v>0</v>
      </c>
      <c r="BL475" s="17" t="s">
        <v>229</v>
      </c>
      <c r="BM475" s="136" t="s">
        <v>692</v>
      </c>
    </row>
    <row r="476" spans="2:65" s="1" customFormat="1" ht="10.199999999999999">
      <c r="B476" s="32"/>
      <c r="D476" s="138" t="s">
        <v>126</v>
      </c>
      <c r="F476" s="139" t="s">
        <v>693</v>
      </c>
      <c r="I476" s="140"/>
      <c r="L476" s="32"/>
      <c r="M476" s="141"/>
      <c r="T476" s="53"/>
      <c r="AT476" s="17" t="s">
        <v>126</v>
      </c>
      <c r="AU476" s="17" t="s">
        <v>79</v>
      </c>
    </row>
    <row r="477" spans="2:65" s="14" customFormat="1" ht="10.199999999999999">
      <c r="B477" s="157"/>
      <c r="D477" s="143" t="s">
        <v>128</v>
      </c>
      <c r="E477" s="158" t="s">
        <v>19</v>
      </c>
      <c r="F477" s="159" t="s">
        <v>296</v>
      </c>
      <c r="H477" s="158" t="s">
        <v>19</v>
      </c>
      <c r="I477" s="160"/>
      <c r="L477" s="157"/>
      <c r="M477" s="161"/>
      <c r="T477" s="162"/>
      <c r="AT477" s="158" t="s">
        <v>128</v>
      </c>
      <c r="AU477" s="158" t="s">
        <v>79</v>
      </c>
      <c r="AV477" s="14" t="s">
        <v>77</v>
      </c>
      <c r="AW477" s="14" t="s">
        <v>31</v>
      </c>
      <c r="AX477" s="14" t="s">
        <v>69</v>
      </c>
      <c r="AY477" s="158" t="s">
        <v>118</v>
      </c>
    </row>
    <row r="478" spans="2:65" s="12" customFormat="1" ht="10.199999999999999">
      <c r="B478" s="142"/>
      <c r="D478" s="143" t="s">
        <v>128</v>
      </c>
      <c r="E478" s="144" t="s">
        <v>19</v>
      </c>
      <c r="F478" s="145" t="s">
        <v>694</v>
      </c>
      <c r="H478" s="146">
        <v>3</v>
      </c>
      <c r="I478" s="147"/>
      <c r="L478" s="142"/>
      <c r="M478" s="148"/>
      <c r="T478" s="149"/>
      <c r="AT478" s="144" t="s">
        <v>128</v>
      </c>
      <c r="AU478" s="144" t="s">
        <v>79</v>
      </c>
      <c r="AV478" s="12" t="s">
        <v>79</v>
      </c>
      <c r="AW478" s="12" t="s">
        <v>31</v>
      </c>
      <c r="AX478" s="12" t="s">
        <v>69</v>
      </c>
      <c r="AY478" s="144" t="s">
        <v>118</v>
      </c>
    </row>
    <row r="479" spans="2:65" s="14" customFormat="1" ht="10.199999999999999">
      <c r="B479" s="157"/>
      <c r="D479" s="143" t="s">
        <v>128</v>
      </c>
      <c r="E479" s="158" t="s">
        <v>19</v>
      </c>
      <c r="F479" s="159" t="s">
        <v>695</v>
      </c>
      <c r="H479" s="158" t="s">
        <v>19</v>
      </c>
      <c r="I479" s="160"/>
      <c r="L479" s="157"/>
      <c r="M479" s="161"/>
      <c r="T479" s="162"/>
      <c r="AT479" s="158" t="s">
        <v>128</v>
      </c>
      <c r="AU479" s="158" t="s">
        <v>79</v>
      </c>
      <c r="AV479" s="14" t="s">
        <v>77</v>
      </c>
      <c r="AW479" s="14" t="s">
        <v>31</v>
      </c>
      <c r="AX479" s="14" t="s">
        <v>69</v>
      </c>
      <c r="AY479" s="158" t="s">
        <v>118</v>
      </c>
    </row>
    <row r="480" spans="2:65" s="12" customFormat="1" ht="10.199999999999999">
      <c r="B480" s="142"/>
      <c r="D480" s="143" t="s">
        <v>128</v>
      </c>
      <c r="E480" s="144" t="s">
        <v>19</v>
      </c>
      <c r="F480" s="145" t="s">
        <v>696</v>
      </c>
      <c r="H480" s="146">
        <v>41</v>
      </c>
      <c r="I480" s="147"/>
      <c r="L480" s="142"/>
      <c r="M480" s="148"/>
      <c r="T480" s="149"/>
      <c r="AT480" s="144" t="s">
        <v>128</v>
      </c>
      <c r="AU480" s="144" t="s">
        <v>79</v>
      </c>
      <c r="AV480" s="12" t="s">
        <v>79</v>
      </c>
      <c r="AW480" s="12" t="s">
        <v>31</v>
      </c>
      <c r="AX480" s="12" t="s">
        <v>69</v>
      </c>
      <c r="AY480" s="144" t="s">
        <v>118</v>
      </c>
    </row>
    <row r="481" spans="2:65" s="13" customFormat="1" ht="10.199999999999999">
      <c r="B481" s="150"/>
      <c r="D481" s="143" t="s">
        <v>128</v>
      </c>
      <c r="E481" s="151" t="s">
        <v>19</v>
      </c>
      <c r="F481" s="152" t="s">
        <v>130</v>
      </c>
      <c r="H481" s="153">
        <v>44</v>
      </c>
      <c r="I481" s="154"/>
      <c r="L481" s="150"/>
      <c r="M481" s="155"/>
      <c r="T481" s="156"/>
      <c r="AT481" s="151" t="s">
        <v>128</v>
      </c>
      <c r="AU481" s="151" t="s">
        <v>79</v>
      </c>
      <c r="AV481" s="13" t="s">
        <v>124</v>
      </c>
      <c r="AW481" s="13" t="s">
        <v>31</v>
      </c>
      <c r="AX481" s="13" t="s">
        <v>77</v>
      </c>
      <c r="AY481" s="151" t="s">
        <v>118</v>
      </c>
    </row>
    <row r="482" spans="2:65" s="1" customFormat="1" ht="24.15" customHeight="1">
      <c r="B482" s="32"/>
      <c r="C482" s="124" t="s">
        <v>697</v>
      </c>
      <c r="D482" s="124" t="s">
        <v>120</v>
      </c>
      <c r="E482" s="125" t="s">
        <v>698</v>
      </c>
      <c r="F482" s="126" t="s">
        <v>699</v>
      </c>
      <c r="G482" s="127" t="s">
        <v>123</v>
      </c>
      <c r="H482" s="128">
        <v>204</v>
      </c>
      <c r="I482" s="129"/>
      <c r="J482" s="130">
        <f>ROUND(I482*H482,2)</f>
        <v>0</v>
      </c>
      <c r="K482" s="131"/>
      <c r="L482" s="32"/>
      <c r="M482" s="132" t="s">
        <v>19</v>
      </c>
      <c r="N482" s="133" t="s">
        <v>40</v>
      </c>
      <c r="P482" s="134">
        <f>O482*H482</f>
        <v>0</v>
      </c>
      <c r="Q482" s="134">
        <v>2.5999999999999998E-4</v>
      </c>
      <c r="R482" s="134">
        <f>Q482*H482</f>
        <v>5.3039999999999997E-2</v>
      </c>
      <c r="S482" s="134">
        <v>0</v>
      </c>
      <c r="T482" s="135">
        <f>S482*H482</f>
        <v>0</v>
      </c>
      <c r="AR482" s="136" t="s">
        <v>229</v>
      </c>
      <c r="AT482" s="136" t="s">
        <v>120</v>
      </c>
      <c r="AU482" s="136" t="s">
        <v>79</v>
      </c>
      <c r="AY482" s="17" t="s">
        <v>118</v>
      </c>
      <c r="BE482" s="137">
        <f>IF(N482="základní",J482,0)</f>
        <v>0</v>
      </c>
      <c r="BF482" s="137">
        <f>IF(N482="snížená",J482,0)</f>
        <v>0</v>
      </c>
      <c r="BG482" s="137">
        <f>IF(N482="zákl. přenesená",J482,0)</f>
        <v>0</v>
      </c>
      <c r="BH482" s="137">
        <f>IF(N482="sníž. přenesená",J482,0)</f>
        <v>0</v>
      </c>
      <c r="BI482" s="137">
        <f>IF(N482="nulová",J482,0)</f>
        <v>0</v>
      </c>
      <c r="BJ482" s="17" t="s">
        <v>77</v>
      </c>
      <c r="BK482" s="137">
        <f>ROUND(I482*H482,2)</f>
        <v>0</v>
      </c>
      <c r="BL482" s="17" t="s">
        <v>229</v>
      </c>
      <c r="BM482" s="136" t="s">
        <v>700</v>
      </c>
    </row>
    <row r="483" spans="2:65" s="1" customFormat="1" ht="10.199999999999999">
      <c r="B483" s="32"/>
      <c r="D483" s="138" t="s">
        <v>126</v>
      </c>
      <c r="F483" s="139" t="s">
        <v>701</v>
      </c>
      <c r="I483" s="140"/>
      <c r="L483" s="32"/>
      <c r="M483" s="141"/>
      <c r="T483" s="53"/>
      <c r="AT483" s="17" t="s">
        <v>126</v>
      </c>
      <c r="AU483" s="17" t="s">
        <v>79</v>
      </c>
    </row>
    <row r="484" spans="2:65" s="14" customFormat="1" ht="10.199999999999999">
      <c r="B484" s="157"/>
      <c r="D484" s="143" t="s">
        <v>128</v>
      </c>
      <c r="E484" s="158" t="s">
        <v>19</v>
      </c>
      <c r="F484" s="159" t="s">
        <v>296</v>
      </c>
      <c r="H484" s="158" t="s">
        <v>19</v>
      </c>
      <c r="I484" s="160"/>
      <c r="L484" s="157"/>
      <c r="M484" s="161"/>
      <c r="T484" s="162"/>
      <c r="AT484" s="158" t="s">
        <v>128</v>
      </c>
      <c r="AU484" s="158" t="s">
        <v>79</v>
      </c>
      <c r="AV484" s="14" t="s">
        <v>77</v>
      </c>
      <c r="AW484" s="14" t="s">
        <v>31</v>
      </c>
      <c r="AX484" s="14" t="s">
        <v>69</v>
      </c>
      <c r="AY484" s="158" t="s">
        <v>118</v>
      </c>
    </row>
    <row r="485" spans="2:65" s="12" customFormat="1" ht="10.199999999999999">
      <c r="B485" s="142"/>
      <c r="D485" s="143" t="s">
        <v>128</v>
      </c>
      <c r="E485" s="144" t="s">
        <v>19</v>
      </c>
      <c r="F485" s="145" t="s">
        <v>694</v>
      </c>
      <c r="H485" s="146">
        <v>3</v>
      </c>
      <c r="I485" s="147"/>
      <c r="L485" s="142"/>
      <c r="M485" s="148"/>
      <c r="T485" s="149"/>
      <c r="AT485" s="144" t="s">
        <v>128</v>
      </c>
      <c r="AU485" s="144" t="s">
        <v>79</v>
      </c>
      <c r="AV485" s="12" t="s">
        <v>79</v>
      </c>
      <c r="AW485" s="12" t="s">
        <v>31</v>
      </c>
      <c r="AX485" s="12" t="s">
        <v>69</v>
      </c>
      <c r="AY485" s="144" t="s">
        <v>118</v>
      </c>
    </row>
    <row r="486" spans="2:65" s="14" customFormat="1" ht="10.199999999999999">
      <c r="B486" s="157"/>
      <c r="D486" s="143" t="s">
        <v>128</v>
      </c>
      <c r="E486" s="158" t="s">
        <v>19</v>
      </c>
      <c r="F486" s="159" t="s">
        <v>695</v>
      </c>
      <c r="H486" s="158" t="s">
        <v>19</v>
      </c>
      <c r="I486" s="160"/>
      <c r="L486" s="157"/>
      <c r="M486" s="161"/>
      <c r="T486" s="162"/>
      <c r="AT486" s="158" t="s">
        <v>128</v>
      </c>
      <c r="AU486" s="158" t="s">
        <v>79</v>
      </c>
      <c r="AV486" s="14" t="s">
        <v>77</v>
      </c>
      <c r="AW486" s="14" t="s">
        <v>31</v>
      </c>
      <c r="AX486" s="14" t="s">
        <v>69</v>
      </c>
      <c r="AY486" s="158" t="s">
        <v>118</v>
      </c>
    </row>
    <row r="487" spans="2:65" s="12" customFormat="1" ht="10.199999999999999">
      <c r="B487" s="142"/>
      <c r="D487" s="143" t="s">
        <v>128</v>
      </c>
      <c r="E487" s="144" t="s">
        <v>19</v>
      </c>
      <c r="F487" s="145" t="s">
        <v>696</v>
      </c>
      <c r="H487" s="146">
        <v>41</v>
      </c>
      <c r="I487" s="147"/>
      <c r="L487" s="142"/>
      <c r="M487" s="148"/>
      <c r="T487" s="149"/>
      <c r="AT487" s="144" t="s">
        <v>128</v>
      </c>
      <c r="AU487" s="144" t="s">
        <v>79</v>
      </c>
      <c r="AV487" s="12" t="s">
        <v>79</v>
      </c>
      <c r="AW487" s="12" t="s">
        <v>31</v>
      </c>
      <c r="AX487" s="12" t="s">
        <v>69</v>
      </c>
      <c r="AY487" s="144" t="s">
        <v>118</v>
      </c>
    </row>
    <row r="488" spans="2:65" s="14" customFormat="1" ht="10.199999999999999">
      <c r="B488" s="157"/>
      <c r="D488" s="143" t="s">
        <v>128</v>
      </c>
      <c r="E488" s="158" t="s">
        <v>19</v>
      </c>
      <c r="F488" s="159" t="s">
        <v>289</v>
      </c>
      <c r="H488" s="158" t="s">
        <v>19</v>
      </c>
      <c r="I488" s="160"/>
      <c r="L488" s="157"/>
      <c r="M488" s="161"/>
      <c r="T488" s="162"/>
      <c r="AT488" s="158" t="s">
        <v>128</v>
      </c>
      <c r="AU488" s="158" t="s">
        <v>79</v>
      </c>
      <c r="AV488" s="14" t="s">
        <v>77</v>
      </c>
      <c r="AW488" s="14" t="s">
        <v>31</v>
      </c>
      <c r="AX488" s="14" t="s">
        <v>69</v>
      </c>
      <c r="AY488" s="158" t="s">
        <v>118</v>
      </c>
    </row>
    <row r="489" spans="2:65" s="12" customFormat="1" ht="10.199999999999999">
      <c r="B489" s="142"/>
      <c r="D489" s="143" t="s">
        <v>128</v>
      </c>
      <c r="E489" s="144" t="s">
        <v>19</v>
      </c>
      <c r="F489" s="145" t="s">
        <v>290</v>
      </c>
      <c r="H489" s="146">
        <v>160</v>
      </c>
      <c r="I489" s="147"/>
      <c r="L489" s="142"/>
      <c r="M489" s="148"/>
      <c r="T489" s="149"/>
      <c r="AT489" s="144" t="s">
        <v>128</v>
      </c>
      <c r="AU489" s="144" t="s">
        <v>79</v>
      </c>
      <c r="AV489" s="12" t="s">
        <v>79</v>
      </c>
      <c r="AW489" s="12" t="s">
        <v>31</v>
      </c>
      <c r="AX489" s="12" t="s">
        <v>69</v>
      </c>
      <c r="AY489" s="144" t="s">
        <v>118</v>
      </c>
    </row>
    <row r="490" spans="2:65" s="13" customFormat="1" ht="10.199999999999999">
      <c r="B490" s="150"/>
      <c r="D490" s="143" t="s">
        <v>128</v>
      </c>
      <c r="E490" s="151" t="s">
        <v>19</v>
      </c>
      <c r="F490" s="152" t="s">
        <v>130</v>
      </c>
      <c r="H490" s="153">
        <v>204</v>
      </c>
      <c r="I490" s="154"/>
      <c r="L490" s="150"/>
      <c r="M490" s="174"/>
      <c r="N490" s="175"/>
      <c r="O490" s="175"/>
      <c r="P490" s="175"/>
      <c r="Q490" s="175"/>
      <c r="R490" s="175"/>
      <c r="S490" s="175"/>
      <c r="T490" s="176"/>
      <c r="AT490" s="151" t="s">
        <v>128</v>
      </c>
      <c r="AU490" s="151" t="s">
        <v>79</v>
      </c>
      <c r="AV490" s="13" t="s">
        <v>124</v>
      </c>
      <c r="AW490" s="13" t="s">
        <v>31</v>
      </c>
      <c r="AX490" s="13" t="s">
        <v>77</v>
      </c>
      <c r="AY490" s="151" t="s">
        <v>118</v>
      </c>
    </row>
    <row r="491" spans="2:65" s="1" customFormat="1" ht="6.9" customHeight="1">
      <c r="B491" s="41"/>
      <c r="C491" s="42"/>
      <c r="D491" s="42"/>
      <c r="E491" s="42"/>
      <c r="F491" s="42"/>
      <c r="G491" s="42"/>
      <c r="H491" s="42"/>
      <c r="I491" s="42"/>
      <c r="J491" s="42"/>
      <c r="K491" s="42"/>
      <c r="L491" s="32"/>
    </row>
  </sheetData>
  <sheetProtection algorithmName="SHA-512" hashValue="Hyuto/pa2xLW92Dv+jDy2b1nzULkkEJgQTs/fcZjnvJF1Jz618XcICQOaL7kbtxSPQqBd2Xu/f6hYyvYRAlDZQ==" saltValue="pHNwN6Ha2k1KTTytRbHZ65b1rkjILpC1+9dgMn4zf9oI9SkUVOvFRfhHh4yKFZTKXNSf6pwEbuR06FpvKXDWrA==" spinCount="100000" sheet="1" objects="1" scenarios="1" formatColumns="0" formatRows="0" autoFilter="0"/>
  <autoFilter ref="C94:K490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100-000000000000}"/>
    <hyperlink ref="F103" r:id="rId2" xr:uid="{00000000-0004-0000-0100-000001000000}"/>
    <hyperlink ref="F107" r:id="rId3" xr:uid="{00000000-0004-0000-0100-000002000000}"/>
    <hyperlink ref="F114" r:id="rId4" xr:uid="{00000000-0004-0000-0100-000003000000}"/>
    <hyperlink ref="F117" r:id="rId5" xr:uid="{00000000-0004-0000-0100-000004000000}"/>
    <hyperlink ref="F120" r:id="rId6" xr:uid="{00000000-0004-0000-0100-000005000000}"/>
    <hyperlink ref="F127" r:id="rId7" xr:uid="{00000000-0004-0000-0100-000006000000}"/>
    <hyperlink ref="F131" r:id="rId8" xr:uid="{00000000-0004-0000-0100-000007000000}"/>
    <hyperlink ref="F135" r:id="rId9" xr:uid="{00000000-0004-0000-0100-000008000000}"/>
    <hyperlink ref="F140" r:id="rId10" xr:uid="{00000000-0004-0000-0100-000009000000}"/>
    <hyperlink ref="F143" r:id="rId11" xr:uid="{00000000-0004-0000-0100-00000A000000}"/>
    <hyperlink ref="F149" r:id="rId12" xr:uid="{00000000-0004-0000-0100-00000B000000}"/>
    <hyperlink ref="F153" r:id="rId13" xr:uid="{00000000-0004-0000-0100-00000C000000}"/>
    <hyperlink ref="F160" r:id="rId14" xr:uid="{00000000-0004-0000-0100-00000D000000}"/>
    <hyperlink ref="F205" r:id="rId15" xr:uid="{00000000-0004-0000-0100-00000E000000}"/>
    <hyperlink ref="F209" r:id="rId16" xr:uid="{00000000-0004-0000-0100-00000F000000}"/>
    <hyperlink ref="F216" r:id="rId17" xr:uid="{00000000-0004-0000-0100-000010000000}"/>
    <hyperlink ref="F223" r:id="rId18" xr:uid="{00000000-0004-0000-0100-000011000000}"/>
    <hyperlink ref="F230" r:id="rId19" xr:uid="{00000000-0004-0000-0100-000012000000}"/>
    <hyperlink ref="F237" r:id="rId20" xr:uid="{00000000-0004-0000-0100-000013000000}"/>
    <hyperlink ref="F242" r:id="rId21" xr:uid="{00000000-0004-0000-0100-000014000000}"/>
    <hyperlink ref="F246" r:id="rId22" xr:uid="{00000000-0004-0000-0100-000015000000}"/>
    <hyperlink ref="F251" r:id="rId23" xr:uid="{00000000-0004-0000-0100-000016000000}"/>
    <hyperlink ref="F289" r:id="rId24" xr:uid="{00000000-0004-0000-0100-000017000000}"/>
    <hyperlink ref="F293" r:id="rId25" xr:uid="{00000000-0004-0000-0100-000018000000}"/>
    <hyperlink ref="F297" r:id="rId26" xr:uid="{00000000-0004-0000-0100-000019000000}"/>
    <hyperlink ref="F301" r:id="rId27" xr:uid="{00000000-0004-0000-0100-00001A000000}"/>
    <hyperlink ref="F305" r:id="rId28" xr:uid="{00000000-0004-0000-0100-00001B000000}"/>
    <hyperlink ref="F309" r:id="rId29" xr:uid="{00000000-0004-0000-0100-00001C000000}"/>
    <hyperlink ref="F313" r:id="rId30" xr:uid="{00000000-0004-0000-0100-00001D000000}"/>
    <hyperlink ref="F317" r:id="rId31" xr:uid="{00000000-0004-0000-0100-00001E000000}"/>
    <hyperlink ref="F322" r:id="rId32" xr:uid="{00000000-0004-0000-0100-00001F000000}"/>
    <hyperlink ref="F331" r:id="rId33" xr:uid="{00000000-0004-0000-0100-000020000000}"/>
    <hyperlink ref="F336" r:id="rId34" xr:uid="{00000000-0004-0000-0100-000021000000}"/>
    <hyperlink ref="F338" r:id="rId35" xr:uid="{00000000-0004-0000-0100-000022000000}"/>
    <hyperlink ref="F341" r:id="rId36" xr:uid="{00000000-0004-0000-0100-000023000000}"/>
    <hyperlink ref="F343" r:id="rId37" xr:uid="{00000000-0004-0000-0100-000024000000}"/>
    <hyperlink ref="F346" r:id="rId38" xr:uid="{00000000-0004-0000-0100-000025000000}"/>
    <hyperlink ref="F350" r:id="rId39" xr:uid="{00000000-0004-0000-0100-000026000000}"/>
    <hyperlink ref="F354" r:id="rId40" xr:uid="{00000000-0004-0000-0100-000027000000}"/>
    <hyperlink ref="F364" r:id="rId41" xr:uid="{00000000-0004-0000-0100-000028000000}"/>
    <hyperlink ref="F373" r:id="rId42" xr:uid="{00000000-0004-0000-0100-000029000000}"/>
    <hyperlink ref="F378" r:id="rId43" xr:uid="{00000000-0004-0000-0100-00002A000000}"/>
    <hyperlink ref="F385" r:id="rId44" xr:uid="{00000000-0004-0000-0100-00002B000000}"/>
    <hyperlink ref="F400" r:id="rId45" xr:uid="{00000000-0004-0000-0100-00002C000000}"/>
    <hyperlink ref="F411" r:id="rId46" xr:uid="{00000000-0004-0000-0100-00002D000000}"/>
    <hyperlink ref="F413" r:id="rId47" xr:uid="{00000000-0004-0000-0100-00002E000000}"/>
    <hyperlink ref="F420" r:id="rId48" xr:uid="{00000000-0004-0000-0100-00002F000000}"/>
    <hyperlink ref="F430" r:id="rId49" xr:uid="{00000000-0004-0000-0100-000030000000}"/>
    <hyperlink ref="F434" r:id="rId50" xr:uid="{00000000-0004-0000-0100-000031000000}"/>
    <hyperlink ref="F438" r:id="rId51" xr:uid="{00000000-0004-0000-0100-000032000000}"/>
    <hyperlink ref="F446" r:id="rId52" xr:uid="{00000000-0004-0000-0100-000033000000}"/>
    <hyperlink ref="F458" r:id="rId53" xr:uid="{00000000-0004-0000-0100-000034000000}"/>
    <hyperlink ref="F462" r:id="rId54" xr:uid="{00000000-0004-0000-0100-000035000000}"/>
    <hyperlink ref="F465" r:id="rId55" xr:uid="{00000000-0004-0000-0100-000036000000}"/>
    <hyperlink ref="F468" r:id="rId56" xr:uid="{00000000-0004-0000-0100-000037000000}"/>
    <hyperlink ref="F472" r:id="rId57" xr:uid="{00000000-0004-0000-0100-000038000000}"/>
    <hyperlink ref="F476" r:id="rId58" xr:uid="{00000000-0004-0000-0100-000039000000}"/>
    <hyperlink ref="F483" r:id="rId59" xr:uid="{00000000-0004-0000-0100-00003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7" customWidth="1"/>
    <col min="2" max="2" width="1.7109375" style="177" customWidth="1"/>
    <col min="3" max="4" width="5" style="177" customWidth="1"/>
    <col min="5" max="5" width="11.7109375" style="177" customWidth="1"/>
    <col min="6" max="6" width="9.140625" style="177" customWidth="1"/>
    <col min="7" max="7" width="5" style="177" customWidth="1"/>
    <col min="8" max="8" width="77.85546875" style="177" customWidth="1"/>
    <col min="9" max="10" width="20" style="177" customWidth="1"/>
    <col min="11" max="11" width="1.710937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702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703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704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705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706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707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708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709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710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711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712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713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714</v>
      </c>
      <c r="F19" s="303" t="s">
        <v>715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716</v>
      </c>
      <c r="F20" s="303" t="s">
        <v>717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718</v>
      </c>
      <c r="F21" s="303" t="s">
        <v>719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720</v>
      </c>
      <c r="F22" s="303" t="s">
        <v>721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722</v>
      </c>
      <c r="F23" s="303" t="s">
        <v>723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724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725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726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727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728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729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730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731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732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104</v>
      </c>
      <c r="F36" s="186"/>
      <c r="G36" s="303" t="s">
        <v>733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734</v>
      </c>
      <c r="F37" s="186"/>
      <c r="G37" s="303" t="s">
        <v>735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736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737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105</v>
      </c>
      <c r="F40" s="186"/>
      <c r="G40" s="303" t="s">
        <v>738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106</v>
      </c>
      <c r="F41" s="186"/>
      <c r="G41" s="303" t="s">
        <v>739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740</v>
      </c>
      <c r="F42" s="186"/>
      <c r="G42" s="303" t="s">
        <v>741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742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743</v>
      </c>
      <c r="F44" s="186"/>
      <c r="G44" s="303" t="s">
        <v>744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108</v>
      </c>
      <c r="F45" s="186"/>
      <c r="G45" s="303" t="s">
        <v>745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746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747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748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749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750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751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752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753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754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755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756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757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758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759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760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761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762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763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764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765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766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767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768</v>
      </c>
      <c r="D76" s="202"/>
      <c r="E76" s="202"/>
      <c r="F76" s="202" t="s">
        <v>769</v>
      </c>
      <c r="G76" s="203"/>
      <c r="H76" s="202" t="s">
        <v>51</v>
      </c>
      <c r="I76" s="202" t="s">
        <v>54</v>
      </c>
      <c r="J76" s="202" t="s">
        <v>770</v>
      </c>
      <c r="K76" s="201"/>
    </row>
    <row r="77" spans="2:11" customFormat="1" ht="17.25" customHeight="1">
      <c r="B77" s="200"/>
      <c r="C77" s="204" t="s">
        <v>771</v>
      </c>
      <c r="D77" s="204"/>
      <c r="E77" s="204"/>
      <c r="F77" s="205" t="s">
        <v>772</v>
      </c>
      <c r="G77" s="206"/>
      <c r="H77" s="204"/>
      <c r="I77" s="204"/>
      <c r="J77" s="204" t="s">
        <v>773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774</v>
      </c>
      <c r="G79" s="211"/>
      <c r="H79" s="189" t="s">
        <v>775</v>
      </c>
      <c r="I79" s="189" t="s">
        <v>776</v>
      </c>
      <c r="J79" s="189">
        <v>20</v>
      </c>
      <c r="K79" s="201"/>
    </row>
    <row r="80" spans="2:11" customFormat="1" ht="15" customHeight="1">
      <c r="B80" s="200"/>
      <c r="C80" s="189" t="s">
        <v>777</v>
      </c>
      <c r="D80" s="189"/>
      <c r="E80" s="189"/>
      <c r="F80" s="210" t="s">
        <v>774</v>
      </c>
      <c r="G80" s="211"/>
      <c r="H80" s="189" t="s">
        <v>778</v>
      </c>
      <c r="I80" s="189" t="s">
        <v>776</v>
      </c>
      <c r="J80" s="189">
        <v>120</v>
      </c>
      <c r="K80" s="201"/>
    </row>
    <row r="81" spans="2:11" customFormat="1" ht="15" customHeight="1">
      <c r="B81" s="212"/>
      <c r="C81" s="189" t="s">
        <v>779</v>
      </c>
      <c r="D81" s="189"/>
      <c r="E81" s="189"/>
      <c r="F81" s="210" t="s">
        <v>780</v>
      </c>
      <c r="G81" s="211"/>
      <c r="H81" s="189" t="s">
        <v>781</v>
      </c>
      <c r="I81" s="189" t="s">
        <v>776</v>
      </c>
      <c r="J81" s="189">
        <v>50</v>
      </c>
      <c r="K81" s="201"/>
    </row>
    <row r="82" spans="2:11" customFormat="1" ht="15" customHeight="1">
      <c r="B82" s="212"/>
      <c r="C82" s="189" t="s">
        <v>782</v>
      </c>
      <c r="D82" s="189"/>
      <c r="E82" s="189"/>
      <c r="F82" s="210" t="s">
        <v>774</v>
      </c>
      <c r="G82" s="211"/>
      <c r="H82" s="189" t="s">
        <v>783</v>
      </c>
      <c r="I82" s="189" t="s">
        <v>784</v>
      </c>
      <c r="J82" s="189"/>
      <c r="K82" s="201"/>
    </row>
    <row r="83" spans="2:11" customFormat="1" ht="15" customHeight="1">
      <c r="B83" s="212"/>
      <c r="C83" s="189" t="s">
        <v>785</v>
      </c>
      <c r="D83" s="189"/>
      <c r="E83" s="189"/>
      <c r="F83" s="210" t="s">
        <v>780</v>
      </c>
      <c r="G83" s="189"/>
      <c r="H83" s="189" t="s">
        <v>786</v>
      </c>
      <c r="I83" s="189" t="s">
        <v>776</v>
      </c>
      <c r="J83" s="189">
        <v>15</v>
      </c>
      <c r="K83" s="201"/>
    </row>
    <row r="84" spans="2:11" customFormat="1" ht="15" customHeight="1">
      <c r="B84" s="212"/>
      <c r="C84" s="189" t="s">
        <v>787</v>
      </c>
      <c r="D84" s="189"/>
      <c r="E84" s="189"/>
      <c r="F84" s="210" t="s">
        <v>780</v>
      </c>
      <c r="G84" s="189"/>
      <c r="H84" s="189" t="s">
        <v>788</v>
      </c>
      <c r="I84" s="189" t="s">
        <v>776</v>
      </c>
      <c r="J84" s="189">
        <v>15</v>
      </c>
      <c r="K84" s="201"/>
    </row>
    <row r="85" spans="2:11" customFormat="1" ht="15" customHeight="1">
      <c r="B85" s="212"/>
      <c r="C85" s="189" t="s">
        <v>789</v>
      </c>
      <c r="D85" s="189"/>
      <c r="E85" s="189"/>
      <c r="F85" s="210" t="s">
        <v>780</v>
      </c>
      <c r="G85" s="189"/>
      <c r="H85" s="189" t="s">
        <v>790</v>
      </c>
      <c r="I85" s="189" t="s">
        <v>776</v>
      </c>
      <c r="J85" s="189">
        <v>20</v>
      </c>
      <c r="K85" s="201"/>
    </row>
    <row r="86" spans="2:11" customFormat="1" ht="15" customHeight="1">
      <c r="B86" s="212"/>
      <c r="C86" s="189" t="s">
        <v>791</v>
      </c>
      <c r="D86" s="189"/>
      <c r="E86" s="189"/>
      <c r="F86" s="210" t="s">
        <v>780</v>
      </c>
      <c r="G86" s="189"/>
      <c r="H86" s="189" t="s">
        <v>792</v>
      </c>
      <c r="I86" s="189" t="s">
        <v>776</v>
      </c>
      <c r="J86" s="189">
        <v>20</v>
      </c>
      <c r="K86" s="201"/>
    </row>
    <row r="87" spans="2:11" customFormat="1" ht="15" customHeight="1">
      <c r="B87" s="212"/>
      <c r="C87" s="189" t="s">
        <v>793</v>
      </c>
      <c r="D87" s="189"/>
      <c r="E87" s="189"/>
      <c r="F87" s="210" t="s">
        <v>780</v>
      </c>
      <c r="G87" s="211"/>
      <c r="H87" s="189" t="s">
        <v>794</v>
      </c>
      <c r="I87" s="189" t="s">
        <v>776</v>
      </c>
      <c r="J87" s="189">
        <v>50</v>
      </c>
      <c r="K87" s="201"/>
    </row>
    <row r="88" spans="2:11" customFormat="1" ht="15" customHeight="1">
      <c r="B88" s="212"/>
      <c r="C88" s="189" t="s">
        <v>795</v>
      </c>
      <c r="D88" s="189"/>
      <c r="E88" s="189"/>
      <c r="F88" s="210" t="s">
        <v>780</v>
      </c>
      <c r="G88" s="211"/>
      <c r="H88" s="189" t="s">
        <v>796</v>
      </c>
      <c r="I88" s="189" t="s">
        <v>776</v>
      </c>
      <c r="J88" s="189">
        <v>20</v>
      </c>
      <c r="K88" s="201"/>
    </row>
    <row r="89" spans="2:11" customFormat="1" ht="15" customHeight="1">
      <c r="B89" s="212"/>
      <c r="C89" s="189" t="s">
        <v>797</v>
      </c>
      <c r="D89" s="189"/>
      <c r="E89" s="189"/>
      <c r="F89" s="210" t="s">
        <v>780</v>
      </c>
      <c r="G89" s="211"/>
      <c r="H89" s="189" t="s">
        <v>798</v>
      </c>
      <c r="I89" s="189" t="s">
        <v>776</v>
      </c>
      <c r="J89" s="189">
        <v>20</v>
      </c>
      <c r="K89" s="201"/>
    </row>
    <row r="90" spans="2:11" customFormat="1" ht="15" customHeight="1">
      <c r="B90" s="212"/>
      <c r="C90" s="189" t="s">
        <v>799</v>
      </c>
      <c r="D90" s="189"/>
      <c r="E90" s="189"/>
      <c r="F90" s="210" t="s">
        <v>780</v>
      </c>
      <c r="G90" s="211"/>
      <c r="H90" s="189" t="s">
        <v>800</v>
      </c>
      <c r="I90" s="189" t="s">
        <v>776</v>
      </c>
      <c r="J90" s="189">
        <v>50</v>
      </c>
      <c r="K90" s="201"/>
    </row>
    <row r="91" spans="2:11" customFormat="1" ht="15" customHeight="1">
      <c r="B91" s="212"/>
      <c r="C91" s="189" t="s">
        <v>801</v>
      </c>
      <c r="D91" s="189"/>
      <c r="E91" s="189"/>
      <c r="F91" s="210" t="s">
        <v>780</v>
      </c>
      <c r="G91" s="211"/>
      <c r="H91" s="189" t="s">
        <v>801</v>
      </c>
      <c r="I91" s="189" t="s">
        <v>776</v>
      </c>
      <c r="J91" s="189">
        <v>50</v>
      </c>
      <c r="K91" s="201"/>
    </row>
    <row r="92" spans="2:11" customFormat="1" ht="15" customHeight="1">
      <c r="B92" s="212"/>
      <c r="C92" s="189" t="s">
        <v>802</v>
      </c>
      <c r="D92" s="189"/>
      <c r="E92" s="189"/>
      <c r="F92" s="210" t="s">
        <v>780</v>
      </c>
      <c r="G92" s="211"/>
      <c r="H92" s="189" t="s">
        <v>803</v>
      </c>
      <c r="I92" s="189" t="s">
        <v>776</v>
      </c>
      <c r="J92" s="189">
        <v>255</v>
      </c>
      <c r="K92" s="201"/>
    </row>
    <row r="93" spans="2:11" customFormat="1" ht="15" customHeight="1">
      <c r="B93" s="212"/>
      <c r="C93" s="189" t="s">
        <v>804</v>
      </c>
      <c r="D93" s="189"/>
      <c r="E93" s="189"/>
      <c r="F93" s="210" t="s">
        <v>774</v>
      </c>
      <c r="G93" s="211"/>
      <c r="H93" s="189" t="s">
        <v>805</v>
      </c>
      <c r="I93" s="189" t="s">
        <v>806</v>
      </c>
      <c r="J93" s="189"/>
      <c r="K93" s="201"/>
    </row>
    <row r="94" spans="2:11" customFormat="1" ht="15" customHeight="1">
      <c r="B94" s="212"/>
      <c r="C94" s="189" t="s">
        <v>807</v>
      </c>
      <c r="D94" s="189"/>
      <c r="E94" s="189"/>
      <c r="F94" s="210" t="s">
        <v>774</v>
      </c>
      <c r="G94" s="211"/>
      <c r="H94" s="189" t="s">
        <v>808</v>
      </c>
      <c r="I94" s="189" t="s">
        <v>809</v>
      </c>
      <c r="J94" s="189"/>
      <c r="K94" s="201"/>
    </row>
    <row r="95" spans="2:11" customFormat="1" ht="15" customHeight="1">
      <c r="B95" s="212"/>
      <c r="C95" s="189" t="s">
        <v>810</v>
      </c>
      <c r="D95" s="189"/>
      <c r="E95" s="189"/>
      <c r="F95" s="210" t="s">
        <v>774</v>
      </c>
      <c r="G95" s="211"/>
      <c r="H95" s="189" t="s">
        <v>810</v>
      </c>
      <c r="I95" s="189" t="s">
        <v>809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774</v>
      </c>
      <c r="G96" s="211"/>
      <c r="H96" s="189" t="s">
        <v>811</v>
      </c>
      <c r="I96" s="189" t="s">
        <v>809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774</v>
      </c>
      <c r="G97" s="211"/>
      <c r="H97" s="189" t="s">
        <v>812</v>
      </c>
      <c r="I97" s="189" t="s">
        <v>809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813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768</v>
      </c>
      <c r="D103" s="202"/>
      <c r="E103" s="202"/>
      <c r="F103" s="202" t="s">
        <v>769</v>
      </c>
      <c r="G103" s="203"/>
      <c r="H103" s="202" t="s">
        <v>51</v>
      </c>
      <c r="I103" s="202" t="s">
        <v>54</v>
      </c>
      <c r="J103" s="202" t="s">
        <v>770</v>
      </c>
      <c r="K103" s="201"/>
    </row>
    <row r="104" spans="2:11" customFormat="1" ht="17.25" customHeight="1">
      <c r="B104" s="200"/>
      <c r="C104" s="204" t="s">
        <v>771</v>
      </c>
      <c r="D104" s="204"/>
      <c r="E104" s="204"/>
      <c r="F104" s="205" t="s">
        <v>772</v>
      </c>
      <c r="G104" s="206"/>
      <c r="H104" s="204"/>
      <c r="I104" s="204"/>
      <c r="J104" s="204" t="s">
        <v>773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774</v>
      </c>
      <c r="G106" s="189"/>
      <c r="H106" s="189" t="s">
        <v>814</v>
      </c>
      <c r="I106" s="189" t="s">
        <v>776</v>
      </c>
      <c r="J106" s="189">
        <v>20</v>
      </c>
      <c r="K106" s="201"/>
    </row>
    <row r="107" spans="2:11" customFormat="1" ht="15" customHeight="1">
      <c r="B107" s="200"/>
      <c r="C107" s="189" t="s">
        <v>777</v>
      </c>
      <c r="D107" s="189"/>
      <c r="E107" s="189"/>
      <c r="F107" s="210" t="s">
        <v>774</v>
      </c>
      <c r="G107" s="189"/>
      <c r="H107" s="189" t="s">
        <v>814</v>
      </c>
      <c r="I107" s="189" t="s">
        <v>776</v>
      </c>
      <c r="J107" s="189">
        <v>120</v>
      </c>
      <c r="K107" s="201"/>
    </row>
    <row r="108" spans="2:11" customFormat="1" ht="15" customHeight="1">
      <c r="B108" s="212"/>
      <c r="C108" s="189" t="s">
        <v>779</v>
      </c>
      <c r="D108" s="189"/>
      <c r="E108" s="189"/>
      <c r="F108" s="210" t="s">
        <v>780</v>
      </c>
      <c r="G108" s="189"/>
      <c r="H108" s="189" t="s">
        <v>814</v>
      </c>
      <c r="I108" s="189" t="s">
        <v>776</v>
      </c>
      <c r="J108" s="189">
        <v>50</v>
      </c>
      <c r="K108" s="201"/>
    </row>
    <row r="109" spans="2:11" customFormat="1" ht="15" customHeight="1">
      <c r="B109" s="212"/>
      <c r="C109" s="189" t="s">
        <v>782</v>
      </c>
      <c r="D109" s="189"/>
      <c r="E109" s="189"/>
      <c r="F109" s="210" t="s">
        <v>774</v>
      </c>
      <c r="G109" s="189"/>
      <c r="H109" s="189" t="s">
        <v>814</v>
      </c>
      <c r="I109" s="189" t="s">
        <v>784</v>
      </c>
      <c r="J109" s="189"/>
      <c r="K109" s="201"/>
    </row>
    <row r="110" spans="2:11" customFormat="1" ht="15" customHeight="1">
      <c r="B110" s="212"/>
      <c r="C110" s="189" t="s">
        <v>793</v>
      </c>
      <c r="D110" s="189"/>
      <c r="E110" s="189"/>
      <c r="F110" s="210" t="s">
        <v>780</v>
      </c>
      <c r="G110" s="189"/>
      <c r="H110" s="189" t="s">
        <v>814</v>
      </c>
      <c r="I110" s="189" t="s">
        <v>776</v>
      </c>
      <c r="J110" s="189">
        <v>50</v>
      </c>
      <c r="K110" s="201"/>
    </row>
    <row r="111" spans="2:11" customFormat="1" ht="15" customHeight="1">
      <c r="B111" s="212"/>
      <c r="C111" s="189" t="s">
        <v>801</v>
      </c>
      <c r="D111" s="189"/>
      <c r="E111" s="189"/>
      <c r="F111" s="210" t="s">
        <v>780</v>
      </c>
      <c r="G111" s="189"/>
      <c r="H111" s="189" t="s">
        <v>814</v>
      </c>
      <c r="I111" s="189" t="s">
        <v>776</v>
      </c>
      <c r="J111" s="189">
        <v>50</v>
      </c>
      <c r="K111" s="201"/>
    </row>
    <row r="112" spans="2:11" customFormat="1" ht="15" customHeight="1">
      <c r="B112" s="212"/>
      <c r="C112" s="189" t="s">
        <v>799</v>
      </c>
      <c r="D112" s="189"/>
      <c r="E112" s="189"/>
      <c r="F112" s="210" t="s">
        <v>780</v>
      </c>
      <c r="G112" s="189"/>
      <c r="H112" s="189" t="s">
        <v>814</v>
      </c>
      <c r="I112" s="189" t="s">
        <v>776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774</v>
      </c>
      <c r="G113" s="189"/>
      <c r="H113" s="189" t="s">
        <v>815</v>
      </c>
      <c r="I113" s="189" t="s">
        <v>776</v>
      </c>
      <c r="J113" s="189">
        <v>20</v>
      </c>
      <c r="K113" s="201"/>
    </row>
    <row r="114" spans="2:11" customFormat="1" ht="15" customHeight="1">
      <c r="B114" s="212"/>
      <c r="C114" s="189" t="s">
        <v>816</v>
      </c>
      <c r="D114" s="189"/>
      <c r="E114" s="189"/>
      <c r="F114" s="210" t="s">
        <v>774</v>
      </c>
      <c r="G114" s="189"/>
      <c r="H114" s="189" t="s">
        <v>817</v>
      </c>
      <c r="I114" s="189" t="s">
        <v>776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774</v>
      </c>
      <c r="G115" s="189"/>
      <c r="H115" s="189" t="s">
        <v>818</v>
      </c>
      <c r="I115" s="189" t="s">
        <v>809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774</v>
      </c>
      <c r="G116" s="189"/>
      <c r="H116" s="189" t="s">
        <v>819</v>
      </c>
      <c r="I116" s="189" t="s">
        <v>809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774</v>
      </c>
      <c r="G117" s="189"/>
      <c r="H117" s="189" t="s">
        <v>820</v>
      </c>
      <c r="I117" s="189" t="s">
        <v>821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822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768</v>
      </c>
      <c r="D123" s="202"/>
      <c r="E123" s="202"/>
      <c r="F123" s="202" t="s">
        <v>769</v>
      </c>
      <c r="G123" s="203"/>
      <c r="H123" s="202" t="s">
        <v>51</v>
      </c>
      <c r="I123" s="202" t="s">
        <v>54</v>
      </c>
      <c r="J123" s="202" t="s">
        <v>770</v>
      </c>
      <c r="K123" s="229"/>
    </row>
    <row r="124" spans="2:11" customFormat="1" ht="17.25" customHeight="1">
      <c r="B124" s="228"/>
      <c r="C124" s="204" t="s">
        <v>771</v>
      </c>
      <c r="D124" s="204"/>
      <c r="E124" s="204"/>
      <c r="F124" s="205" t="s">
        <v>772</v>
      </c>
      <c r="G124" s="206"/>
      <c r="H124" s="204"/>
      <c r="I124" s="204"/>
      <c r="J124" s="204" t="s">
        <v>773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777</v>
      </c>
      <c r="D126" s="209"/>
      <c r="E126" s="209"/>
      <c r="F126" s="210" t="s">
        <v>774</v>
      </c>
      <c r="G126" s="189"/>
      <c r="H126" s="189" t="s">
        <v>814</v>
      </c>
      <c r="I126" s="189" t="s">
        <v>776</v>
      </c>
      <c r="J126" s="189">
        <v>120</v>
      </c>
      <c r="K126" s="233"/>
    </row>
    <row r="127" spans="2:11" customFormat="1" ht="15" customHeight="1">
      <c r="B127" s="230"/>
      <c r="C127" s="189" t="s">
        <v>823</v>
      </c>
      <c r="D127" s="189"/>
      <c r="E127" s="189"/>
      <c r="F127" s="210" t="s">
        <v>774</v>
      </c>
      <c r="G127" s="189"/>
      <c r="H127" s="189" t="s">
        <v>824</v>
      </c>
      <c r="I127" s="189" t="s">
        <v>776</v>
      </c>
      <c r="J127" s="189" t="s">
        <v>825</v>
      </c>
      <c r="K127" s="233"/>
    </row>
    <row r="128" spans="2:11" customFormat="1" ht="15" customHeight="1">
      <c r="B128" s="230"/>
      <c r="C128" s="189" t="s">
        <v>722</v>
      </c>
      <c r="D128" s="189"/>
      <c r="E128" s="189"/>
      <c r="F128" s="210" t="s">
        <v>774</v>
      </c>
      <c r="G128" s="189"/>
      <c r="H128" s="189" t="s">
        <v>826</v>
      </c>
      <c r="I128" s="189" t="s">
        <v>776</v>
      </c>
      <c r="J128" s="189" t="s">
        <v>825</v>
      </c>
      <c r="K128" s="233"/>
    </row>
    <row r="129" spans="2:11" customFormat="1" ht="15" customHeight="1">
      <c r="B129" s="230"/>
      <c r="C129" s="189" t="s">
        <v>785</v>
      </c>
      <c r="D129" s="189"/>
      <c r="E129" s="189"/>
      <c r="F129" s="210" t="s">
        <v>780</v>
      </c>
      <c r="G129" s="189"/>
      <c r="H129" s="189" t="s">
        <v>786</v>
      </c>
      <c r="I129" s="189" t="s">
        <v>776</v>
      </c>
      <c r="J129" s="189">
        <v>15</v>
      </c>
      <c r="K129" s="233"/>
    </row>
    <row r="130" spans="2:11" customFormat="1" ht="15" customHeight="1">
      <c r="B130" s="230"/>
      <c r="C130" s="189" t="s">
        <v>787</v>
      </c>
      <c r="D130" s="189"/>
      <c r="E130" s="189"/>
      <c r="F130" s="210" t="s">
        <v>780</v>
      </c>
      <c r="G130" s="189"/>
      <c r="H130" s="189" t="s">
        <v>788</v>
      </c>
      <c r="I130" s="189" t="s">
        <v>776</v>
      </c>
      <c r="J130" s="189">
        <v>15</v>
      </c>
      <c r="K130" s="233"/>
    </row>
    <row r="131" spans="2:11" customFormat="1" ht="15" customHeight="1">
      <c r="B131" s="230"/>
      <c r="C131" s="189" t="s">
        <v>789</v>
      </c>
      <c r="D131" s="189"/>
      <c r="E131" s="189"/>
      <c r="F131" s="210" t="s">
        <v>780</v>
      </c>
      <c r="G131" s="189"/>
      <c r="H131" s="189" t="s">
        <v>790</v>
      </c>
      <c r="I131" s="189" t="s">
        <v>776</v>
      </c>
      <c r="J131" s="189">
        <v>20</v>
      </c>
      <c r="K131" s="233"/>
    </row>
    <row r="132" spans="2:11" customFormat="1" ht="15" customHeight="1">
      <c r="B132" s="230"/>
      <c r="C132" s="189" t="s">
        <v>791</v>
      </c>
      <c r="D132" s="189"/>
      <c r="E132" s="189"/>
      <c r="F132" s="210" t="s">
        <v>780</v>
      </c>
      <c r="G132" s="189"/>
      <c r="H132" s="189" t="s">
        <v>792</v>
      </c>
      <c r="I132" s="189" t="s">
        <v>776</v>
      </c>
      <c r="J132" s="189">
        <v>20</v>
      </c>
      <c r="K132" s="233"/>
    </row>
    <row r="133" spans="2:11" customFormat="1" ht="15" customHeight="1">
      <c r="B133" s="230"/>
      <c r="C133" s="189" t="s">
        <v>779</v>
      </c>
      <c r="D133" s="189"/>
      <c r="E133" s="189"/>
      <c r="F133" s="210" t="s">
        <v>780</v>
      </c>
      <c r="G133" s="189"/>
      <c r="H133" s="189" t="s">
        <v>814</v>
      </c>
      <c r="I133" s="189" t="s">
        <v>776</v>
      </c>
      <c r="J133" s="189">
        <v>50</v>
      </c>
      <c r="K133" s="233"/>
    </row>
    <row r="134" spans="2:11" customFormat="1" ht="15" customHeight="1">
      <c r="B134" s="230"/>
      <c r="C134" s="189" t="s">
        <v>793</v>
      </c>
      <c r="D134" s="189"/>
      <c r="E134" s="189"/>
      <c r="F134" s="210" t="s">
        <v>780</v>
      </c>
      <c r="G134" s="189"/>
      <c r="H134" s="189" t="s">
        <v>814</v>
      </c>
      <c r="I134" s="189" t="s">
        <v>776</v>
      </c>
      <c r="J134" s="189">
        <v>50</v>
      </c>
      <c r="K134" s="233"/>
    </row>
    <row r="135" spans="2:11" customFormat="1" ht="15" customHeight="1">
      <c r="B135" s="230"/>
      <c r="C135" s="189" t="s">
        <v>799</v>
      </c>
      <c r="D135" s="189"/>
      <c r="E135" s="189"/>
      <c r="F135" s="210" t="s">
        <v>780</v>
      </c>
      <c r="G135" s="189"/>
      <c r="H135" s="189" t="s">
        <v>814</v>
      </c>
      <c r="I135" s="189" t="s">
        <v>776</v>
      </c>
      <c r="J135" s="189">
        <v>50</v>
      </c>
      <c r="K135" s="233"/>
    </row>
    <row r="136" spans="2:11" customFormat="1" ht="15" customHeight="1">
      <c r="B136" s="230"/>
      <c r="C136" s="189" t="s">
        <v>801</v>
      </c>
      <c r="D136" s="189"/>
      <c r="E136" s="189"/>
      <c r="F136" s="210" t="s">
        <v>780</v>
      </c>
      <c r="G136" s="189"/>
      <c r="H136" s="189" t="s">
        <v>814</v>
      </c>
      <c r="I136" s="189" t="s">
        <v>776</v>
      </c>
      <c r="J136" s="189">
        <v>50</v>
      </c>
      <c r="K136" s="233"/>
    </row>
    <row r="137" spans="2:11" customFormat="1" ht="15" customHeight="1">
      <c r="B137" s="230"/>
      <c r="C137" s="189" t="s">
        <v>802</v>
      </c>
      <c r="D137" s="189"/>
      <c r="E137" s="189"/>
      <c r="F137" s="210" t="s">
        <v>780</v>
      </c>
      <c r="G137" s="189"/>
      <c r="H137" s="189" t="s">
        <v>827</v>
      </c>
      <c r="I137" s="189" t="s">
        <v>776</v>
      </c>
      <c r="J137" s="189">
        <v>255</v>
      </c>
      <c r="K137" s="233"/>
    </row>
    <row r="138" spans="2:11" customFormat="1" ht="15" customHeight="1">
      <c r="B138" s="230"/>
      <c r="C138" s="189" t="s">
        <v>804</v>
      </c>
      <c r="D138" s="189"/>
      <c r="E138" s="189"/>
      <c r="F138" s="210" t="s">
        <v>774</v>
      </c>
      <c r="G138" s="189"/>
      <c r="H138" s="189" t="s">
        <v>828</v>
      </c>
      <c r="I138" s="189" t="s">
        <v>806</v>
      </c>
      <c r="J138" s="189"/>
      <c r="K138" s="233"/>
    </row>
    <row r="139" spans="2:11" customFormat="1" ht="15" customHeight="1">
      <c r="B139" s="230"/>
      <c r="C139" s="189" t="s">
        <v>807</v>
      </c>
      <c r="D139" s="189"/>
      <c r="E139" s="189"/>
      <c r="F139" s="210" t="s">
        <v>774</v>
      </c>
      <c r="G139" s="189"/>
      <c r="H139" s="189" t="s">
        <v>829</v>
      </c>
      <c r="I139" s="189" t="s">
        <v>809</v>
      </c>
      <c r="J139" s="189"/>
      <c r="K139" s="233"/>
    </row>
    <row r="140" spans="2:11" customFormat="1" ht="15" customHeight="1">
      <c r="B140" s="230"/>
      <c r="C140" s="189" t="s">
        <v>810</v>
      </c>
      <c r="D140" s="189"/>
      <c r="E140" s="189"/>
      <c r="F140" s="210" t="s">
        <v>774</v>
      </c>
      <c r="G140" s="189"/>
      <c r="H140" s="189" t="s">
        <v>810</v>
      </c>
      <c r="I140" s="189" t="s">
        <v>809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774</v>
      </c>
      <c r="G141" s="189"/>
      <c r="H141" s="189" t="s">
        <v>830</v>
      </c>
      <c r="I141" s="189" t="s">
        <v>809</v>
      </c>
      <c r="J141" s="189"/>
      <c r="K141" s="233"/>
    </row>
    <row r="142" spans="2:11" customFormat="1" ht="15" customHeight="1">
      <c r="B142" s="230"/>
      <c r="C142" s="189" t="s">
        <v>831</v>
      </c>
      <c r="D142" s="189"/>
      <c r="E142" s="189"/>
      <c r="F142" s="210" t="s">
        <v>774</v>
      </c>
      <c r="G142" s="189"/>
      <c r="H142" s="189" t="s">
        <v>832</v>
      </c>
      <c r="I142" s="189" t="s">
        <v>809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833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768</v>
      </c>
      <c r="D148" s="202"/>
      <c r="E148" s="202"/>
      <c r="F148" s="202" t="s">
        <v>769</v>
      </c>
      <c r="G148" s="203"/>
      <c r="H148" s="202" t="s">
        <v>51</v>
      </c>
      <c r="I148" s="202" t="s">
        <v>54</v>
      </c>
      <c r="J148" s="202" t="s">
        <v>770</v>
      </c>
      <c r="K148" s="201"/>
    </row>
    <row r="149" spans="2:11" customFormat="1" ht="17.25" customHeight="1">
      <c r="B149" s="200"/>
      <c r="C149" s="204" t="s">
        <v>771</v>
      </c>
      <c r="D149" s="204"/>
      <c r="E149" s="204"/>
      <c r="F149" s="205" t="s">
        <v>772</v>
      </c>
      <c r="G149" s="206"/>
      <c r="H149" s="204"/>
      <c r="I149" s="204"/>
      <c r="J149" s="204" t="s">
        <v>773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777</v>
      </c>
      <c r="D151" s="189"/>
      <c r="E151" s="189"/>
      <c r="F151" s="238" t="s">
        <v>774</v>
      </c>
      <c r="G151" s="189"/>
      <c r="H151" s="237" t="s">
        <v>814</v>
      </c>
      <c r="I151" s="237" t="s">
        <v>776</v>
      </c>
      <c r="J151" s="237">
        <v>120</v>
      </c>
      <c r="K151" s="233"/>
    </row>
    <row r="152" spans="2:11" customFormat="1" ht="15" customHeight="1">
      <c r="B152" s="212"/>
      <c r="C152" s="237" t="s">
        <v>823</v>
      </c>
      <c r="D152" s="189"/>
      <c r="E152" s="189"/>
      <c r="F152" s="238" t="s">
        <v>774</v>
      </c>
      <c r="G152" s="189"/>
      <c r="H152" s="237" t="s">
        <v>834</v>
      </c>
      <c r="I152" s="237" t="s">
        <v>776</v>
      </c>
      <c r="J152" s="237" t="s">
        <v>825</v>
      </c>
      <c r="K152" s="233"/>
    </row>
    <row r="153" spans="2:11" customFormat="1" ht="15" customHeight="1">
      <c r="B153" s="212"/>
      <c r="C153" s="237" t="s">
        <v>722</v>
      </c>
      <c r="D153" s="189"/>
      <c r="E153" s="189"/>
      <c r="F153" s="238" t="s">
        <v>774</v>
      </c>
      <c r="G153" s="189"/>
      <c r="H153" s="237" t="s">
        <v>835</v>
      </c>
      <c r="I153" s="237" t="s">
        <v>776</v>
      </c>
      <c r="J153" s="237" t="s">
        <v>825</v>
      </c>
      <c r="K153" s="233"/>
    </row>
    <row r="154" spans="2:11" customFormat="1" ht="15" customHeight="1">
      <c r="B154" s="212"/>
      <c r="C154" s="237" t="s">
        <v>779</v>
      </c>
      <c r="D154" s="189"/>
      <c r="E154" s="189"/>
      <c r="F154" s="238" t="s">
        <v>780</v>
      </c>
      <c r="G154" s="189"/>
      <c r="H154" s="237" t="s">
        <v>814</v>
      </c>
      <c r="I154" s="237" t="s">
        <v>776</v>
      </c>
      <c r="J154" s="237">
        <v>50</v>
      </c>
      <c r="K154" s="233"/>
    </row>
    <row r="155" spans="2:11" customFormat="1" ht="15" customHeight="1">
      <c r="B155" s="212"/>
      <c r="C155" s="237" t="s">
        <v>782</v>
      </c>
      <c r="D155" s="189"/>
      <c r="E155" s="189"/>
      <c r="F155" s="238" t="s">
        <v>774</v>
      </c>
      <c r="G155" s="189"/>
      <c r="H155" s="237" t="s">
        <v>814</v>
      </c>
      <c r="I155" s="237" t="s">
        <v>784</v>
      </c>
      <c r="J155" s="237"/>
      <c r="K155" s="233"/>
    </row>
    <row r="156" spans="2:11" customFormat="1" ht="15" customHeight="1">
      <c r="B156" s="212"/>
      <c r="C156" s="237" t="s">
        <v>793</v>
      </c>
      <c r="D156" s="189"/>
      <c r="E156" s="189"/>
      <c r="F156" s="238" t="s">
        <v>780</v>
      </c>
      <c r="G156" s="189"/>
      <c r="H156" s="237" t="s">
        <v>814</v>
      </c>
      <c r="I156" s="237" t="s">
        <v>776</v>
      </c>
      <c r="J156" s="237">
        <v>50</v>
      </c>
      <c r="K156" s="233"/>
    </row>
    <row r="157" spans="2:11" customFormat="1" ht="15" customHeight="1">
      <c r="B157" s="212"/>
      <c r="C157" s="237" t="s">
        <v>801</v>
      </c>
      <c r="D157" s="189"/>
      <c r="E157" s="189"/>
      <c r="F157" s="238" t="s">
        <v>780</v>
      </c>
      <c r="G157" s="189"/>
      <c r="H157" s="237" t="s">
        <v>814</v>
      </c>
      <c r="I157" s="237" t="s">
        <v>776</v>
      </c>
      <c r="J157" s="237">
        <v>50</v>
      </c>
      <c r="K157" s="233"/>
    </row>
    <row r="158" spans="2:11" customFormat="1" ht="15" customHeight="1">
      <c r="B158" s="212"/>
      <c r="C158" s="237" t="s">
        <v>799</v>
      </c>
      <c r="D158" s="189"/>
      <c r="E158" s="189"/>
      <c r="F158" s="238" t="s">
        <v>780</v>
      </c>
      <c r="G158" s="189"/>
      <c r="H158" s="237" t="s">
        <v>814</v>
      </c>
      <c r="I158" s="237" t="s">
        <v>776</v>
      </c>
      <c r="J158" s="237">
        <v>50</v>
      </c>
      <c r="K158" s="233"/>
    </row>
    <row r="159" spans="2:11" customFormat="1" ht="15" customHeight="1">
      <c r="B159" s="212"/>
      <c r="C159" s="237" t="s">
        <v>84</v>
      </c>
      <c r="D159" s="189"/>
      <c r="E159" s="189"/>
      <c r="F159" s="238" t="s">
        <v>774</v>
      </c>
      <c r="G159" s="189"/>
      <c r="H159" s="237" t="s">
        <v>836</v>
      </c>
      <c r="I159" s="237" t="s">
        <v>776</v>
      </c>
      <c r="J159" s="237" t="s">
        <v>837</v>
      </c>
      <c r="K159" s="233"/>
    </row>
    <row r="160" spans="2:11" customFormat="1" ht="15" customHeight="1">
      <c r="B160" s="212"/>
      <c r="C160" s="237" t="s">
        <v>838</v>
      </c>
      <c r="D160" s="189"/>
      <c r="E160" s="189"/>
      <c r="F160" s="238" t="s">
        <v>774</v>
      </c>
      <c r="G160" s="189"/>
      <c r="H160" s="237" t="s">
        <v>839</v>
      </c>
      <c r="I160" s="237" t="s">
        <v>809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840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768</v>
      </c>
      <c r="D166" s="202"/>
      <c r="E166" s="202"/>
      <c r="F166" s="202" t="s">
        <v>769</v>
      </c>
      <c r="G166" s="242"/>
      <c r="H166" s="243" t="s">
        <v>51</v>
      </c>
      <c r="I166" s="243" t="s">
        <v>54</v>
      </c>
      <c r="J166" s="202" t="s">
        <v>770</v>
      </c>
      <c r="K166" s="182"/>
    </row>
    <row r="167" spans="2:11" customFormat="1" ht="17.25" customHeight="1">
      <c r="B167" s="183"/>
      <c r="C167" s="204" t="s">
        <v>771</v>
      </c>
      <c r="D167" s="204"/>
      <c r="E167" s="204"/>
      <c r="F167" s="205" t="s">
        <v>772</v>
      </c>
      <c r="G167" s="244"/>
      <c r="H167" s="245"/>
      <c r="I167" s="245"/>
      <c r="J167" s="204" t="s">
        <v>773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777</v>
      </c>
      <c r="D169" s="189"/>
      <c r="E169" s="189"/>
      <c r="F169" s="210" t="s">
        <v>774</v>
      </c>
      <c r="G169" s="189"/>
      <c r="H169" s="189" t="s">
        <v>814</v>
      </c>
      <c r="I169" s="189" t="s">
        <v>776</v>
      </c>
      <c r="J169" s="189">
        <v>120</v>
      </c>
      <c r="K169" s="233"/>
    </row>
    <row r="170" spans="2:11" customFormat="1" ht="15" customHeight="1">
      <c r="B170" s="212"/>
      <c r="C170" s="189" t="s">
        <v>823</v>
      </c>
      <c r="D170" s="189"/>
      <c r="E170" s="189"/>
      <c r="F170" s="210" t="s">
        <v>774</v>
      </c>
      <c r="G170" s="189"/>
      <c r="H170" s="189" t="s">
        <v>824</v>
      </c>
      <c r="I170" s="189" t="s">
        <v>776</v>
      </c>
      <c r="J170" s="189" t="s">
        <v>825</v>
      </c>
      <c r="K170" s="233"/>
    </row>
    <row r="171" spans="2:11" customFormat="1" ht="15" customHeight="1">
      <c r="B171" s="212"/>
      <c r="C171" s="189" t="s">
        <v>722</v>
      </c>
      <c r="D171" s="189"/>
      <c r="E171" s="189"/>
      <c r="F171" s="210" t="s">
        <v>774</v>
      </c>
      <c r="G171" s="189"/>
      <c r="H171" s="189" t="s">
        <v>841</v>
      </c>
      <c r="I171" s="189" t="s">
        <v>776</v>
      </c>
      <c r="J171" s="189" t="s">
        <v>825</v>
      </c>
      <c r="K171" s="233"/>
    </row>
    <row r="172" spans="2:11" customFormat="1" ht="15" customHeight="1">
      <c r="B172" s="212"/>
      <c r="C172" s="189" t="s">
        <v>779</v>
      </c>
      <c r="D172" s="189"/>
      <c r="E172" s="189"/>
      <c r="F172" s="210" t="s">
        <v>780</v>
      </c>
      <c r="G172" s="189"/>
      <c r="H172" s="189" t="s">
        <v>841</v>
      </c>
      <c r="I172" s="189" t="s">
        <v>776</v>
      </c>
      <c r="J172" s="189">
        <v>50</v>
      </c>
      <c r="K172" s="233"/>
    </row>
    <row r="173" spans="2:11" customFormat="1" ht="15" customHeight="1">
      <c r="B173" s="212"/>
      <c r="C173" s="189" t="s">
        <v>782</v>
      </c>
      <c r="D173" s="189"/>
      <c r="E173" s="189"/>
      <c r="F173" s="210" t="s">
        <v>774</v>
      </c>
      <c r="G173" s="189"/>
      <c r="H173" s="189" t="s">
        <v>841</v>
      </c>
      <c r="I173" s="189" t="s">
        <v>784</v>
      </c>
      <c r="J173" s="189"/>
      <c r="K173" s="233"/>
    </row>
    <row r="174" spans="2:11" customFormat="1" ht="15" customHeight="1">
      <c r="B174" s="212"/>
      <c r="C174" s="189" t="s">
        <v>793</v>
      </c>
      <c r="D174" s="189"/>
      <c r="E174" s="189"/>
      <c r="F174" s="210" t="s">
        <v>780</v>
      </c>
      <c r="G174" s="189"/>
      <c r="H174" s="189" t="s">
        <v>841</v>
      </c>
      <c r="I174" s="189" t="s">
        <v>776</v>
      </c>
      <c r="J174" s="189">
        <v>50</v>
      </c>
      <c r="K174" s="233"/>
    </row>
    <row r="175" spans="2:11" customFormat="1" ht="15" customHeight="1">
      <c r="B175" s="212"/>
      <c r="C175" s="189" t="s">
        <v>801</v>
      </c>
      <c r="D175" s="189"/>
      <c r="E175" s="189"/>
      <c r="F175" s="210" t="s">
        <v>780</v>
      </c>
      <c r="G175" s="189"/>
      <c r="H175" s="189" t="s">
        <v>841</v>
      </c>
      <c r="I175" s="189" t="s">
        <v>776</v>
      </c>
      <c r="J175" s="189">
        <v>50</v>
      </c>
      <c r="K175" s="233"/>
    </row>
    <row r="176" spans="2:11" customFormat="1" ht="15" customHeight="1">
      <c r="B176" s="212"/>
      <c r="C176" s="189" t="s">
        <v>799</v>
      </c>
      <c r="D176" s="189"/>
      <c r="E176" s="189"/>
      <c r="F176" s="210" t="s">
        <v>780</v>
      </c>
      <c r="G176" s="189"/>
      <c r="H176" s="189" t="s">
        <v>841</v>
      </c>
      <c r="I176" s="189" t="s">
        <v>776</v>
      </c>
      <c r="J176" s="189">
        <v>50</v>
      </c>
      <c r="K176" s="233"/>
    </row>
    <row r="177" spans="2:11" customFormat="1" ht="15" customHeight="1">
      <c r="B177" s="212"/>
      <c r="C177" s="189" t="s">
        <v>104</v>
      </c>
      <c r="D177" s="189"/>
      <c r="E177" s="189"/>
      <c r="F177" s="210" t="s">
        <v>774</v>
      </c>
      <c r="G177" s="189"/>
      <c r="H177" s="189" t="s">
        <v>842</v>
      </c>
      <c r="I177" s="189" t="s">
        <v>843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774</v>
      </c>
      <c r="G178" s="189"/>
      <c r="H178" s="189" t="s">
        <v>844</v>
      </c>
      <c r="I178" s="189" t="s">
        <v>845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774</v>
      </c>
      <c r="G179" s="189"/>
      <c r="H179" s="189" t="s">
        <v>846</v>
      </c>
      <c r="I179" s="189" t="s">
        <v>776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774</v>
      </c>
      <c r="G180" s="189"/>
      <c r="H180" s="189" t="s">
        <v>847</v>
      </c>
      <c r="I180" s="189" t="s">
        <v>776</v>
      </c>
      <c r="J180" s="189">
        <v>255</v>
      </c>
      <c r="K180" s="233"/>
    </row>
    <row r="181" spans="2:11" customFormat="1" ht="15" customHeight="1">
      <c r="B181" s="212"/>
      <c r="C181" s="189" t="s">
        <v>105</v>
      </c>
      <c r="D181" s="189"/>
      <c r="E181" s="189"/>
      <c r="F181" s="210" t="s">
        <v>774</v>
      </c>
      <c r="G181" s="189"/>
      <c r="H181" s="189" t="s">
        <v>738</v>
      </c>
      <c r="I181" s="189" t="s">
        <v>776</v>
      </c>
      <c r="J181" s="189">
        <v>10</v>
      </c>
      <c r="K181" s="233"/>
    </row>
    <row r="182" spans="2:11" customFormat="1" ht="15" customHeight="1">
      <c r="B182" s="212"/>
      <c r="C182" s="189" t="s">
        <v>106</v>
      </c>
      <c r="D182" s="189"/>
      <c r="E182" s="189"/>
      <c r="F182" s="210" t="s">
        <v>774</v>
      </c>
      <c r="G182" s="189"/>
      <c r="H182" s="189" t="s">
        <v>848</v>
      </c>
      <c r="I182" s="189" t="s">
        <v>809</v>
      </c>
      <c r="J182" s="189"/>
      <c r="K182" s="233"/>
    </row>
    <row r="183" spans="2:11" customFormat="1" ht="15" customHeight="1">
      <c r="B183" s="212"/>
      <c r="C183" s="189" t="s">
        <v>849</v>
      </c>
      <c r="D183" s="189"/>
      <c r="E183" s="189"/>
      <c r="F183" s="210" t="s">
        <v>774</v>
      </c>
      <c r="G183" s="189"/>
      <c r="H183" s="189" t="s">
        <v>850</v>
      </c>
      <c r="I183" s="189" t="s">
        <v>809</v>
      </c>
      <c r="J183" s="189"/>
      <c r="K183" s="233"/>
    </row>
    <row r="184" spans="2:11" customFormat="1" ht="15" customHeight="1">
      <c r="B184" s="212"/>
      <c r="C184" s="189" t="s">
        <v>838</v>
      </c>
      <c r="D184" s="189"/>
      <c r="E184" s="189"/>
      <c r="F184" s="210" t="s">
        <v>774</v>
      </c>
      <c r="G184" s="189"/>
      <c r="H184" s="189" t="s">
        <v>851</v>
      </c>
      <c r="I184" s="189" t="s">
        <v>809</v>
      </c>
      <c r="J184" s="189"/>
      <c r="K184" s="233"/>
    </row>
    <row r="185" spans="2:11" customFormat="1" ht="15" customHeight="1">
      <c r="B185" s="212"/>
      <c r="C185" s="189" t="s">
        <v>108</v>
      </c>
      <c r="D185" s="189"/>
      <c r="E185" s="189"/>
      <c r="F185" s="210" t="s">
        <v>780</v>
      </c>
      <c r="G185" s="189"/>
      <c r="H185" s="189" t="s">
        <v>852</v>
      </c>
      <c r="I185" s="189" t="s">
        <v>776</v>
      </c>
      <c r="J185" s="189">
        <v>50</v>
      </c>
      <c r="K185" s="233"/>
    </row>
    <row r="186" spans="2:11" customFormat="1" ht="15" customHeight="1">
      <c r="B186" s="212"/>
      <c r="C186" s="189" t="s">
        <v>853</v>
      </c>
      <c r="D186" s="189"/>
      <c r="E186" s="189"/>
      <c r="F186" s="210" t="s">
        <v>780</v>
      </c>
      <c r="G186" s="189"/>
      <c r="H186" s="189" t="s">
        <v>854</v>
      </c>
      <c r="I186" s="189" t="s">
        <v>855</v>
      </c>
      <c r="J186" s="189"/>
      <c r="K186" s="233"/>
    </row>
    <row r="187" spans="2:11" customFormat="1" ht="15" customHeight="1">
      <c r="B187" s="212"/>
      <c r="C187" s="189" t="s">
        <v>856</v>
      </c>
      <c r="D187" s="189"/>
      <c r="E187" s="189"/>
      <c r="F187" s="210" t="s">
        <v>780</v>
      </c>
      <c r="G187" s="189"/>
      <c r="H187" s="189" t="s">
        <v>857</v>
      </c>
      <c r="I187" s="189" t="s">
        <v>855</v>
      </c>
      <c r="J187" s="189"/>
      <c r="K187" s="233"/>
    </row>
    <row r="188" spans="2:11" customFormat="1" ht="15" customHeight="1">
      <c r="B188" s="212"/>
      <c r="C188" s="189" t="s">
        <v>858</v>
      </c>
      <c r="D188" s="189"/>
      <c r="E188" s="189"/>
      <c r="F188" s="210" t="s">
        <v>780</v>
      </c>
      <c r="G188" s="189"/>
      <c r="H188" s="189" t="s">
        <v>859</v>
      </c>
      <c r="I188" s="189" t="s">
        <v>855</v>
      </c>
      <c r="J188" s="189"/>
      <c r="K188" s="233"/>
    </row>
    <row r="189" spans="2:11" customFormat="1" ht="15" customHeight="1">
      <c r="B189" s="212"/>
      <c r="C189" s="246" t="s">
        <v>860</v>
      </c>
      <c r="D189" s="189"/>
      <c r="E189" s="189"/>
      <c r="F189" s="210" t="s">
        <v>780</v>
      </c>
      <c r="G189" s="189"/>
      <c r="H189" s="189" t="s">
        <v>861</v>
      </c>
      <c r="I189" s="189" t="s">
        <v>862</v>
      </c>
      <c r="J189" s="247" t="s">
        <v>863</v>
      </c>
      <c r="K189" s="233"/>
    </row>
    <row r="190" spans="2:11" customFormat="1" ht="15" customHeight="1">
      <c r="B190" s="248"/>
      <c r="C190" s="249" t="s">
        <v>864</v>
      </c>
      <c r="D190" s="250"/>
      <c r="E190" s="250"/>
      <c r="F190" s="251" t="s">
        <v>780</v>
      </c>
      <c r="G190" s="250"/>
      <c r="H190" s="250" t="s">
        <v>865</v>
      </c>
      <c r="I190" s="250" t="s">
        <v>862</v>
      </c>
      <c r="J190" s="252" t="s">
        <v>863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774</v>
      </c>
      <c r="G191" s="189"/>
      <c r="H191" s="186" t="s">
        <v>866</v>
      </c>
      <c r="I191" s="189" t="s">
        <v>867</v>
      </c>
      <c r="J191" s="189"/>
      <c r="K191" s="233"/>
    </row>
    <row r="192" spans="2:11" customFormat="1" ht="15" customHeight="1">
      <c r="B192" s="212"/>
      <c r="C192" s="246" t="s">
        <v>868</v>
      </c>
      <c r="D192" s="189"/>
      <c r="E192" s="189"/>
      <c r="F192" s="210" t="s">
        <v>774</v>
      </c>
      <c r="G192" s="189"/>
      <c r="H192" s="189" t="s">
        <v>869</v>
      </c>
      <c r="I192" s="189" t="s">
        <v>809</v>
      </c>
      <c r="J192" s="189"/>
      <c r="K192" s="233"/>
    </row>
    <row r="193" spans="2:11" customFormat="1" ht="15" customHeight="1">
      <c r="B193" s="212"/>
      <c r="C193" s="246" t="s">
        <v>870</v>
      </c>
      <c r="D193" s="189"/>
      <c r="E193" s="189"/>
      <c r="F193" s="210" t="s">
        <v>774</v>
      </c>
      <c r="G193" s="189"/>
      <c r="H193" s="189" t="s">
        <v>871</v>
      </c>
      <c r="I193" s="189" t="s">
        <v>809</v>
      </c>
      <c r="J193" s="189"/>
      <c r="K193" s="233"/>
    </row>
    <row r="194" spans="2:11" customFormat="1" ht="15" customHeight="1">
      <c r="B194" s="212"/>
      <c r="C194" s="246" t="s">
        <v>872</v>
      </c>
      <c r="D194" s="189"/>
      <c r="E194" s="189"/>
      <c r="F194" s="210" t="s">
        <v>780</v>
      </c>
      <c r="G194" s="189"/>
      <c r="H194" s="189" t="s">
        <v>873</v>
      </c>
      <c r="I194" s="189" t="s">
        <v>809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2.2">
      <c r="B200" s="181"/>
      <c r="C200" s="305" t="s">
        <v>874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875</v>
      </c>
      <c r="D201" s="255"/>
      <c r="E201" s="255"/>
      <c r="F201" s="255" t="s">
        <v>876</v>
      </c>
      <c r="G201" s="256"/>
      <c r="H201" s="308" t="s">
        <v>877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867</v>
      </c>
      <c r="D203" s="189"/>
      <c r="E203" s="189"/>
      <c r="F203" s="210" t="s">
        <v>40</v>
      </c>
      <c r="G203" s="189"/>
      <c r="H203" s="309" t="s">
        <v>878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879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880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881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882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821</v>
      </c>
      <c r="D209" s="189"/>
      <c r="E209" s="189"/>
      <c r="F209" s="210" t="s">
        <v>76</v>
      </c>
      <c r="G209" s="189"/>
      <c r="H209" s="309" t="s">
        <v>883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716</v>
      </c>
      <c r="G210" s="189"/>
      <c r="H210" s="309" t="s">
        <v>717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714</v>
      </c>
      <c r="G211" s="189"/>
      <c r="H211" s="309" t="s">
        <v>884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718</v>
      </c>
      <c r="G212" s="246"/>
      <c r="H212" s="310" t="s">
        <v>719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720</v>
      </c>
      <c r="G213" s="246"/>
      <c r="H213" s="310" t="s">
        <v>885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845</v>
      </c>
      <c r="D215" s="189"/>
      <c r="E215" s="189"/>
      <c r="F215" s="210">
        <v>1</v>
      </c>
      <c r="G215" s="246"/>
      <c r="H215" s="310" t="s">
        <v>886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887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888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889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215B4-8DDC-40BC-BCE6-F1A98D7DC198}"/>
</file>

<file path=customXml/itemProps2.xml><?xml version="1.0" encoding="utf-8"?>
<ds:datastoreItem xmlns:ds="http://schemas.openxmlformats.org/officeDocument/2006/customXml" ds:itemID="{7DEFDD70-5B95-4F04-A258-0E1C81284093}"/>
</file>

<file path=customXml/itemProps3.xml><?xml version="1.0" encoding="utf-8"?>
<ds:datastoreItem xmlns:ds="http://schemas.openxmlformats.org/officeDocument/2006/customXml" ds:itemID="{3013A85E-7009-49B5-A805-712B63052E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1010-1b - Opláštění budov...</vt:lpstr>
      <vt:lpstr>Pokyny pro vyplnění</vt:lpstr>
      <vt:lpstr>'1010-1b - Opláštění budov...'!Názvy_tisku</vt:lpstr>
      <vt:lpstr>'Rekapitulace stavby'!Názvy_tisku</vt:lpstr>
      <vt:lpstr>'1010-1b - Opláštění budov...'!Oblast_tisku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2026-03-06T12:55:38Z</dcterms:created>
  <dcterms:modified xsi:type="dcterms:W3CDTF">2026-03-10T13:19:08Z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