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Projekty 2025\79.-2025- INGTOP soutěž\3.- Výměna oken\"/>
    </mc:Choice>
  </mc:AlternateContent>
  <bookViews>
    <workbookView xWindow="0" yWindow="0" windowWidth="0" windowHeight="0"/>
  </bookViews>
  <sheets>
    <sheet name="Rekapitulace stavby" sheetId="1" r:id="rId1"/>
    <sheet name="03 - VÝMĚNA OKEN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'03 - VÝMĚNA OKEN'!$C$87:$K$175</definedName>
    <definedName name="_xlnm.Print_Area" localSheetId="1">'03 - VÝMĚNA OKEN'!$C$4:$J$39,'03 - VÝMĚNA OKEN'!$C$45:$J$69,'03 - VÝMĚNA OKEN'!$C$75:$K$175</definedName>
    <definedName name="_xlnm.Print_Titles" localSheetId="1">'03 - VÝMĚNA OKEN'!$87:$87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172"/>
  <c r="BH172"/>
  <c r="BG172"/>
  <c r="BF172"/>
  <c r="T172"/>
  <c r="T171"/>
  <c r="R172"/>
  <c r="R171"/>
  <c r="P172"/>
  <c r="P171"/>
  <c r="BI168"/>
  <c r="BH168"/>
  <c r="BG168"/>
  <c r="BF168"/>
  <c r="T168"/>
  <c r="R168"/>
  <c r="P168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5"/>
  <c r="BH145"/>
  <c r="BG145"/>
  <c r="BF145"/>
  <c r="T145"/>
  <c r="R145"/>
  <c r="P145"/>
  <c r="BI140"/>
  <c r="BH140"/>
  <c r="BG140"/>
  <c r="BF140"/>
  <c r="T140"/>
  <c r="R140"/>
  <c r="P140"/>
  <c r="BI137"/>
  <c r="BH137"/>
  <c r="BG137"/>
  <c r="BF137"/>
  <c r="T137"/>
  <c r="R137"/>
  <c r="P137"/>
  <c r="BI130"/>
  <c r="BH130"/>
  <c r="BG130"/>
  <c r="BF130"/>
  <c r="T130"/>
  <c r="R130"/>
  <c r="P130"/>
  <c r="BI128"/>
  <c r="BH128"/>
  <c r="BG128"/>
  <c r="BF128"/>
  <c r="T128"/>
  <c r="R128"/>
  <c r="P128"/>
  <c r="BI124"/>
  <c r="BH124"/>
  <c r="BG124"/>
  <c r="BF124"/>
  <c r="T124"/>
  <c r="R124"/>
  <c r="P124"/>
  <c r="BI122"/>
  <c r="BH122"/>
  <c r="BG122"/>
  <c r="BF122"/>
  <c r="T122"/>
  <c r="R122"/>
  <c r="P122"/>
  <c r="BI115"/>
  <c r="BH115"/>
  <c r="BG115"/>
  <c r="BF115"/>
  <c r="T115"/>
  <c r="R115"/>
  <c r="P115"/>
  <c r="BI112"/>
  <c r="BH112"/>
  <c r="BG112"/>
  <c r="BF112"/>
  <c r="T112"/>
  <c r="R112"/>
  <c r="P112"/>
  <c r="BI105"/>
  <c r="BH105"/>
  <c r="BG105"/>
  <c r="BF105"/>
  <c r="T105"/>
  <c r="R105"/>
  <c r="P105"/>
  <c r="BI98"/>
  <c r="BH98"/>
  <c r="BG98"/>
  <c r="BF98"/>
  <c r="T98"/>
  <c r="R98"/>
  <c r="P98"/>
  <c r="BI91"/>
  <c r="BH91"/>
  <c r="BG91"/>
  <c r="BF91"/>
  <c r="T91"/>
  <c r="T90"/>
  <c r="T89"/>
  <c r="R91"/>
  <c r="R90"/>
  <c r="R89"/>
  <c r="P91"/>
  <c r="P90"/>
  <c r="P89"/>
  <c r="J85"/>
  <c r="F82"/>
  <c r="E80"/>
  <c r="J55"/>
  <c r="F52"/>
  <c r="E50"/>
  <c r="J21"/>
  <c r="E21"/>
  <c r="J54"/>
  <c r="J20"/>
  <c r="J18"/>
  <c r="E18"/>
  <c r="F55"/>
  <c r="J17"/>
  <c r="J15"/>
  <c r="E15"/>
  <c r="F54"/>
  <c r="J14"/>
  <c r="J12"/>
  <c r="J82"/>
  <c r="E7"/>
  <c r="E48"/>
  <c i="1" r="L50"/>
  <c r="AM50"/>
  <c r="AM49"/>
  <c r="L49"/>
  <c r="AM47"/>
  <c r="L47"/>
  <c r="L45"/>
  <c r="L44"/>
  <c i="2" r="J161"/>
  <c r="J112"/>
  <c r="BK137"/>
  <c r="BK154"/>
  <c r="J172"/>
  <c r="BK98"/>
  <c r="BK165"/>
  <c r="J115"/>
  <c r="J128"/>
  <c r="BK124"/>
  <c r="BK91"/>
  <c r="BK145"/>
  <c r="BK128"/>
  <c r="J168"/>
  <c r="J140"/>
  <c r="BK140"/>
  <c r="J98"/>
  <c r="J145"/>
  <c r="BK161"/>
  <c r="BK130"/>
  <c r="BK112"/>
  <c r="J105"/>
  <c r="BK158"/>
  <c r="BK122"/>
  <c r="J124"/>
  <c r="J137"/>
  <c r="BK105"/>
  <c r="BK172"/>
  <c r="J91"/>
  <c i="1" r="AS54"/>
  <c i="2" r="J158"/>
  <c r="BK150"/>
  <c r="BK168"/>
  <c r="J150"/>
  <c r="J122"/>
  <c r="J165"/>
  <c r="BK115"/>
  <c r="J154"/>
  <c r="J130"/>
  <c l="1" r="P97"/>
  <c r="BK149"/>
  <c r="BK97"/>
  <c r="J97"/>
  <c r="J63"/>
  <c r="T97"/>
  <c r="T149"/>
  <c r="R114"/>
  <c r="R149"/>
  <c r="R97"/>
  <c r="P149"/>
  <c r="T157"/>
  <c r="P114"/>
  <c r="BK157"/>
  <c r="J157"/>
  <c r="J67"/>
  <c r="BK114"/>
  <c r="J114"/>
  <c r="J64"/>
  <c r="R157"/>
  <c r="T114"/>
  <c r="P157"/>
  <c r="BK90"/>
  <c r="BK89"/>
  <c r="BK171"/>
  <c r="J171"/>
  <c r="J68"/>
  <c r="E78"/>
  <c r="J84"/>
  <c r="F84"/>
  <c r="BE124"/>
  <c r="BE158"/>
  <c r="BE161"/>
  <c r="F85"/>
  <c r="BE137"/>
  <c r="BE172"/>
  <c r="BE128"/>
  <c r="BE140"/>
  <c r="BE150"/>
  <c r="J52"/>
  <c r="BE91"/>
  <c r="BE98"/>
  <c r="BE115"/>
  <c r="BE130"/>
  <c r="BE145"/>
  <c r="BE154"/>
  <c r="BE165"/>
  <c r="BE168"/>
  <c r="BE105"/>
  <c r="BE112"/>
  <c r="BE122"/>
  <c r="F34"/>
  <c i="1" r="BA55"/>
  <c r="BA54"/>
  <c r="AW54"/>
  <c r="AK30"/>
  <c i="2" r="J34"/>
  <c i="1" r="AW55"/>
  <c i="2" r="F37"/>
  <c i="1" r="BD55"/>
  <c r="BD54"/>
  <c r="W33"/>
  <c i="2" r="F36"/>
  <c i="1" r="BC55"/>
  <c r="BC54"/>
  <c r="AY54"/>
  <c i="2" r="F35"/>
  <c i="1" r="BB55"/>
  <c r="BB54"/>
  <c r="W31"/>
  <c i="2" l="1" r="R96"/>
  <c r="P148"/>
  <c r="R148"/>
  <c r="R88"/>
  <c r="T148"/>
  <c r="BK148"/>
  <c r="J148"/>
  <c r="J65"/>
  <c r="T96"/>
  <c r="T88"/>
  <c r="P96"/>
  <c r="P88"/>
  <c i="1" r="AU55"/>
  <c i="2" r="J89"/>
  <c r="J60"/>
  <c r="J90"/>
  <c r="J61"/>
  <c r="BK96"/>
  <c r="J96"/>
  <c r="J62"/>
  <c r="J149"/>
  <c r="J66"/>
  <c r="F33"/>
  <c i="1" r="AZ55"/>
  <c r="AZ54"/>
  <c r="AV54"/>
  <c r="AK29"/>
  <c r="W30"/>
  <c r="AX54"/>
  <c r="AU54"/>
  <c i="2" r="J33"/>
  <c i="1" r="AV55"/>
  <c r="AT55"/>
  <c r="W32"/>
  <c i="2" l="1" r="BK88"/>
  <c r="J88"/>
  <c r="J59"/>
  <c i="1" r="AT54"/>
  <c r="W29"/>
  <c i="2" l="1" r="J30"/>
  <c i="1" r="AG55"/>
  <c r="AG54"/>
  <c r="AK26"/>
  <c r="AK35"/>
  <c l="1" r="AN54"/>
  <c i="2" r="J39"/>
  <c i="1"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<sst xmlns="http://schemas.openxmlformats.org/spreadsheetml/2006/main">
  <si>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</si>
  <si>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</si>
  <si>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</si>
  <si>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</si>
  <si>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</si>
  <si>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{4ae42b64-16f6-4f63-ab23-ef3ceb549239}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</si>
  <si>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</si>
  <si>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</si>
  <si>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</si>
  <si>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</si>
  <si>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</si>
  <si>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</si>
  <si>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</si>
  <si>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</si>
  <si>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79/2025-III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</si>
  <si>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</si>
  <si>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</si>
  <si>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ČÁST III. - Snížení energetické náročnosti budovy parc. č. 2037/2, Týniště nad Orlicí</t>
  </si>
  <si>
    <t>KSO:</t>
  </si>
  <si>
    <t/>
  </si>
  <si>
    <t>CC-CZ:</t>
  </si>
  <si>
    <t>Místo:</t>
  </si>
  <si>
    <t xml:space="preserve"> </t>
  </si>
  <si>
    <t>Datum:</t>
  </si>
  <si>
    <t>31. 7. 2025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</si>
  <si>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</si>
  <si>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</si>
  <si>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</si>
  <si>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</si>
  <si>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</si>
  <si>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</si>
  <si>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</si>
  <si>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</si>
  <si>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</si>
  <si>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</si>
  <si>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</si>
  <si>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</si>
  <si>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</si>
  <si>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</si>
  <si>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</si>
  <si>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</si>
  <si>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</si>
  <si>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</si>
  <si>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</si>
  <si>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</si>
  <si>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</si>
  <si>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</si>
  <si>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</si>
  <si>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</si>
  <si>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</si>
  <si>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</si>
  <si>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</si>
  <si>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</si>
  <si>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</si>
  <si>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</si>
  <si>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</si>
  <si>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</si>
  <si>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</si>
  <si>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</si>
  <si>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</si>
  <si>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</si>
  <si>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</si>
  <si>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</si>
  <si>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</si>
  <si>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</si>
  <si>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</si>
  <si>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</si>
  <si>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</si>
  <si>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</si>
  <si>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</si>
  <si>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</si>
  <si>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</si>
  <si>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</si>
  <si>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</si>
  <si>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03</t>
  </si>
  <si>
    <t>VÝMĚNA OKEN</t>
  </si>
  <si>
    <t>STA</t>
  </si>
  <si>
    <t>1</t>
  </si>
  <si>
    <t>{87d3c8c0-ec7f-490a-a17d-7ed52d19a88e}</t>
  </si>
  <si>
    <t>2</t>
  </si>
  <si>
    <t>KRYCÍ LIST SOUPISU PRACÍ</t>
  </si>
  <si>
    <t>Objekt:</t>
  </si>
  <si>
    <t>03 - VÝMĚNA OKEN</t>
  </si>
  <si>
    <t>ING. MILAN VOPAŘIL, DIS.</t>
  </si>
  <si>
    <t xml:space="preserve">Celá stavba pro snížení energetické náročnosti budovy parc. č. 2037/2, Týniště nad Orlicí je rozdělena do ucelených dílčích celků pro: I.	Opláštění budovy II.	Zateplení podhledu střechy  III.	Výměna oken IV.	Výměna vrat V.	Výměna světlíků VI.	Rekonstrukce vytápění, filtrace a náhrada vzduchu VII.	 Elektroinstalace – napojení technologií, vytápění, filtrace a osvětlení Zhotovitel bere na vědomí koordinaci profesí a výstavbu s ostatními částmi dílčích celků.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</si>
  <si>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</si>
  <si>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</si>
  <si>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</si>
  <si>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</si>
  <si>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</si>
  <si>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</si>
  <si>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</si>
  <si>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766 - Konstrukce truhlářské</t>
  </si>
  <si>
    <t xml:space="preserve">    767 - Konstrukce zámečnické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</si>
  <si>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</si>
  <si>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</si>
  <si>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</si>
  <si>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</si>
  <si>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</si>
  <si>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</si>
  <si>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</si>
  <si>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</si>
  <si>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</si>
  <si>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</si>
  <si>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</si>
  <si>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</si>
  <si>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</si>
  <si>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</si>
  <si>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</si>
  <si>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</si>
  <si>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</si>
  <si>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</si>
  <si>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</si>
  <si>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</si>
  <si>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</si>
  <si>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</si>
  <si>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20</t>
  </si>
  <si>
    <t>K</t>
  </si>
  <si>
    <t>945412111</t>
  </si>
  <si>
    <t>Teleskopická hydraulická montážní plošina výška zdvihu do 8 m</t>
  </si>
  <si>
    <t>den</t>
  </si>
  <si>
    <t>CS ÚRS 2025 01</t>
  </si>
  <si>
    <t>4</t>
  </si>
  <si>
    <t>1941860850</t>
  </si>
  <si>
    <t>PP</t>
  </si>
  <si>
    <t>Teleskopická hydraulická montážní plošina na samohybném podvozku, s otočným košem výšky zdvihu do 8 m</t>
  </si>
  <si>
    <t>Online PSC</t>
  </si>
  <si>
    <t>https://podminky.urs.cz/item/CS_URS_2025_01/945412111</t>
  </si>
  <si>
    <t>P</t>
  </si>
  <si>
    <t>Poznámka k položce:_x000d_
Hydraulická montážní plošina proprovádění opláštění, elektroinstalací a vzduchotechniky</t>
  </si>
  <si>
    <t>VV</t>
  </si>
  <si>
    <t>"doba výstavby 3 měsíce - 2 plošiny" 2*90</t>
  </si>
  <si>
    <t>PSV</t>
  </si>
  <si>
    <t>Práce a dodávky PSV</t>
  </si>
  <si>
    <t>766</t>
  </si>
  <si>
    <t>Konstrukce truhlářské</t>
  </si>
  <si>
    <t>766629415R00</t>
  </si>
  <si>
    <t>Příplatek k montáži oken za izolaci pro rovné ostění fólie připojovací spára do 65 mm</t>
  </si>
  <si>
    <t>m</t>
  </si>
  <si>
    <t>16</t>
  </si>
  <si>
    <t>1886295815</t>
  </si>
  <si>
    <t>Montáž oken. Příplatek k cenám za izolaci mezi ostěním a rámem okna při rovném ostění fólií, připojovací spára tl. do 65 mm</t>
  </si>
  <si>
    <t>"O1-O35" 33*(4,80+1,80+4,80+1,80)</t>
  </si>
  <si>
    <t>"O38 a O39" 2*(4,80+1,80+4,80+1,80)</t>
  </si>
  <si>
    <t>"O35" 1*(0,65+0,80+0,65+0,80)</t>
  </si>
  <si>
    <t>"O36 a O37" 2*(1,1+0,4+1,1+0,4)</t>
  </si>
  <si>
    <t>Součet</t>
  </si>
  <si>
    <t>766694116</t>
  </si>
  <si>
    <t>Montáž parapetních desek dřevěných nebo plastových š do 30 cm</t>
  </si>
  <si>
    <t>-1554048486</t>
  </si>
  <si>
    <t>Montáž ostatních truhlářských konstrukcí parapetních desek dřevěných nebo plastových šířky do 300 mm</t>
  </si>
  <si>
    <t>https://podminky.urs.cz/item/CS_URS_2025_01/766694116</t>
  </si>
  <si>
    <t>"O35 vnitřní parapet" 0,65</t>
  </si>
  <si>
    <t>"O3-O33 vnitřní parapet" 33*4,8</t>
  </si>
  <si>
    <t>"O38 a O39 vnitřní parapet" 2*4,8</t>
  </si>
  <si>
    <t>3</t>
  </si>
  <si>
    <t>M</t>
  </si>
  <si>
    <t>60794102</t>
  </si>
  <si>
    <t>parapet dřevotřískový vnitřní povrch laminátový š 260mm</t>
  </si>
  <si>
    <t>32</t>
  </si>
  <si>
    <t>-352108588</t>
  </si>
  <si>
    <t>767</t>
  </si>
  <si>
    <t>Konstrukce zámečnické</t>
  </si>
  <si>
    <t>6</t>
  </si>
  <si>
    <t>767620325</t>
  </si>
  <si>
    <t>Montáž oken kovových s izolačními trojskly pevných do zdiva plochy přes 6 m2</t>
  </si>
  <si>
    <t>m2</t>
  </si>
  <si>
    <t>2014163194</t>
  </si>
  <si>
    <t>Montáž oken s izolačními skly z hliníkových nebo ocelových profilů na polyuretanovou pěnu s trojskly pevných do zdiva, plochy přes 6 m2</t>
  </si>
  <si>
    <t>https://podminky.urs.cz/item/CS_URS_2025_01/767620325</t>
  </si>
  <si>
    <t xml:space="preserve">Poznámka k položce:_x000d_
Před zahájením prací budou otvory zaměřeny a rozměry oken odsouhlaseny včetně protokolárníh potvrzení správnosti rozměrů oken._x000d_
Okna O1-O33 budou fixní s min. jedním dělícím profilem, Okno O35 bude otvíravé a sklápěcí s mikroventilací_x000d_
Okna budou s celobobvodovým kováním _x000d_
Okna s izolačním trojsklem a s max Uw = 0,80 W/m2K (soulad S EP)_x000d_
</t>
  </si>
  <si>
    <t>"O1-O33" 33*4,8*1,80</t>
  </si>
  <si>
    <t>"O38 a O39" 2*4,8*1,80</t>
  </si>
  <si>
    <t>7</t>
  </si>
  <si>
    <t>55341005</t>
  </si>
  <si>
    <t>okno Al s fixním zasklením trojsklo přes plochu 1m2 v 1,5-2,5m</t>
  </si>
  <si>
    <t>448950700</t>
  </si>
  <si>
    <t>8</t>
  </si>
  <si>
    <t>767620351</t>
  </si>
  <si>
    <t>Montáž oken kovových s izolačními trojskly otevíravých do zdiva plochy do 0,6 m2</t>
  </si>
  <si>
    <t>-1345795189</t>
  </si>
  <si>
    <t>Montáž oken s izolačními skly z hliníkových nebo ocelových profilů na polyuretanovou pěnu s trojskly otevíravých do zdiva, plochy do 0,6 m2</t>
  </si>
  <si>
    <t>https://podminky.urs.cz/item/CS_URS_2025_01/767620351</t>
  </si>
  <si>
    <t>"O35" 0,52</t>
  </si>
  <si>
    <t>55341009</t>
  </si>
  <si>
    <t>okno Al otevíravé/sklopné trojsklo do plochy 1m2</t>
  </si>
  <si>
    <t>-2105855656</t>
  </si>
  <si>
    <t>10</t>
  </si>
  <si>
    <t>767626101R00</t>
  </si>
  <si>
    <t>Montáž oken kovových - lepené těsnění včetně lišt z interiérové strany</t>
  </si>
  <si>
    <t>-1109128301</t>
  </si>
  <si>
    <t>Ostatní práce a doplňky při montáži oken a stěn těsnění oken lepením</t>
  </si>
  <si>
    <t>Poznámka k položce:_x000d_
tepelně izolační, vodotěsná a UV stabilní komprimační páska pro utěsnění spár 2 – 40 mm, odolná proti hnanému dešti, přetiratelná dispersními barvami, rozměry 3–7 × 20 mm._x000d_
Součástí osazení oken jsou vnitřní lišty K223 včetně parotěsné interiérové fólie PX1 z interiérové strany.</t>
  </si>
  <si>
    <t>"O1-O33" 33*(4,80+1,80+4,80+1,80)</t>
  </si>
  <si>
    <t>11</t>
  </si>
  <si>
    <t>RMAT0011</t>
  </si>
  <si>
    <t>okenní těsnění - těsnící páska</t>
  </si>
  <si>
    <t>soubor</t>
  </si>
  <si>
    <t>-1469636622</t>
  </si>
  <si>
    <t>0,833333333333333*1,2 'Přepočtené koeficientem množství</t>
  </si>
  <si>
    <t>767640111</t>
  </si>
  <si>
    <t>Montáž dveří ocelových nebo hliníkových vchodových jednokřídlových bez nadsvětlíku</t>
  </si>
  <si>
    <t>kus</t>
  </si>
  <si>
    <t>483051074</t>
  </si>
  <si>
    <t>https://podminky.urs.cz/item/CS_URS_2025_01/767640111</t>
  </si>
  <si>
    <t>Poznámka k položce:_x000d_
Vstupní dveře jednokřídlové D4</t>
  </si>
  <si>
    <t>"Dveře D4" 1</t>
  </si>
  <si>
    <t>13</t>
  </si>
  <si>
    <t>55341339</t>
  </si>
  <si>
    <t>dveře jednokřídlé Al plné s vitráží max rozměru otvoru 4,14m2 bezpečnostní třídy RC2</t>
  </si>
  <si>
    <t>-693624398</t>
  </si>
  <si>
    <t xml:space="preserve">Poznámka k položce:_x000d_
Dveře D4_x000d_
Navržené dveře s hliníkovým tepelně izolačním profilem, plné s tepelnou izolací celkové Ud = &lt;1,2 W/m2*K. _x000d_
Součástí dodávky dveří je práh, zárubeň s těsnícím gumovým profilem. _x000d_
Dveře jsou navrženy jako únikové a musí splňovat:_x000d_
ČSN EN 179 - Pro únikové východy_x000d_
ČSN EN 12209 - Stavební kování _x000d_
Po uzavření dveří dojde k automatickému samouzamčení zámku. Zámek je uzamčen ve dvou bodech._x000d_
Zámek se chová jako panikový ve směru úniku, tj. vnitřní klikou lze zámek kdykoliv odemknout a otevřít dveře (např. evakuace osob při požáru). Z venkovní strany je možné zámek otevřít pomocí cylindrické vložky - použitím systému generálního klíče._x000d_
-Protiplech EA321 až 331, bezpečnostní kování madlo-klika._x000d_
</t>
  </si>
  <si>
    <t>VRN</t>
  </si>
  <si>
    <t>Vedlejší rozpočtové náklady</t>
  </si>
  <si>
    <t>5</t>
  </si>
  <si>
    <t>VRN1</t>
  </si>
  <si>
    <t>Průzkumné, zeměměřičské a projektové práce</t>
  </si>
  <si>
    <t>013244000</t>
  </si>
  <si>
    <t>Výrobní dokumentace oken a dveří</t>
  </si>
  <si>
    <t>1024</t>
  </si>
  <si>
    <t>-458808652</t>
  </si>
  <si>
    <t>Dokumentace pro provádění stavby</t>
  </si>
  <si>
    <t>https://podminky.urs.cz/item/CS_URS_2025_01/013244000</t>
  </si>
  <si>
    <t>Poznámka k položce:_x000d_
Zaměření stavby technikem _x000d_
Výkresová dokumentace všech okenních výplní včetně pohledů a řezů.
Uvedení přesných rozměrů, typů otvírání, členění, způsobu kotvení.
Specifikace typu profilového systému (např. hliníkový s přerušeným tepelným mostem).
Tepelnětechnické vlastnosti: součinitel prostupu tepla okna (Uw), skla (Ug), rámu (Uf).
Provedení zasklení, typ skel, meziskelní rámečky (např. teplý rámeček).
Barva a povrchová úprava rámů - odsouhlsen investorem._x000d_
Detailní výkresy osazení do stěnové konstrukce (sendvičové panely apod.).
Návrh řešení připojovací spáry včetně specifikace použitých těsnicích a parotěsných materiálů (pásky, tmely).
Návrh montážních kotev a jejich rozmístění v závislosti na rozměrech a hmotnosti oken.
Řešení návaznosti na zateplení a oplechování (parapety, okapnice).
Vymezení montážní polohy rámu vůči vrstvě tepelné izolace.</t>
  </si>
  <si>
    <t>22</t>
  </si>
  <si>
    <t>013254000</t>
  </si>
  <si>
    <t>Dokumentace skutečného provedení stavby</t>
  </si>
  <si>
    <t>-1451222339</t>
  </si>
  <si>
    <t>https://podminky.urs.cz/item/CS_URS_2025_01/013254000</t>
  </si>
  <si>
    <t>VRN3</t>
  </si>
  <si>
    <t>Zařízení staveniště</t>
  </si>
  <si>
    <t>23</t>
  </si>
  <si>
    <t>032103000</t>
  </si>
  <si>
    <t>Náklady na stavební buňky, úpravu stávajících objektů</t>
  </si>
  <si>
    <t>-2020702531</t>
  </si>
  <si>
    <t>https://podminky.urs.cz/item/CS_URS_2025_01/032103000</t>
  </si>
  <si>
    <t>24</t>
  </si>
  <si>
    <t>032803000</t>
  </si>
  <si>
    <t>Ostatní vybavení staveniště</t>
  </si>
  <si>
    <t>-1777288448</t>
  </si>
  <si>
    <t>https://podminky.urs.cz/item/CS_URS_2025_01/032803000</t>
  </si>
  <si>
    <t>Poznámka k položce:_x000d_
Přidružená mechanizace (jeřáby, vysokozdvižné vozíky, manipulátory aod.) pro dopravu panelů</t>
  </si>
  <si>
    <t>25</t>
  </si>
  <si>
    <t>033103000</t>
  </si>
  <si>
    <t>Připojení energií pro zařízení staveniště</t>
  </si>
  <si>
    <t>954422323</t>
  </si>
  <si>
    <t>https://podminky.urs.cz/item/CS_URS_2025_01/033103000</t>
  </si>
  <si>
    <t>26</t>
  </si>
  <si>
    <t>034703000</t>
  </si>
  <si>
    <t>Ochranné konstrukce</t>
  </si>
  <si>
    <t>-1797462967</t>
  </si>
  <si>
    <t>https://podminky.urs.cz/item/CS_URS_2025_01/034703000</t>
  </si>
  <si>
    <t>VRN4</t>
  </si>
  <si>
    <t>Inženýrská činnost</t>
  </si>
  <si>
    <t>27</t>
  </si>
  <si>
    <t>045303000</t>
  </si>
  <si>
    <t>Koordinační činnost - předávání a přebírán staveniště mezi jednotlivými dílčími částmi</t>
  </si>
  <si>
    <t>-1252068480</t>
  </si>
  <si>
    <t>https://podminky.urs.cz/item/CS_URS_2025_01/045303000</t>
  </si>
  <si>
    <t>Poznámka k položce:_x000d_
Koordinační činnost profesí pro části:_x000d_
Při montáží oken bude probíhat koordinace s Částí I. - Opláštění budovy z důvodu na sebe navazujících prací a etapyzace prací.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</si>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</sst>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4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37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5412111" TargetMode="External" /><Relationship Id="rId2" Type="http://schemas.openxmlformats.org/officeDocument/2006/relationships/hyperlink" Target="https://podminky.urs.cz/item/CS_URS_2025_01/766694116" TargetMode="External" /><Relationship Id="rId3" Type="http://schemas.openxmlformats.org/officeDocument/2006/relationships/hyperlink" Target="https://podminky.urs.cz/item/CS_URS_2025_01/767620325" TargetMode="External" /><Relationship Id="rId4" Type="http://schemas.openxmlformats.org/officeDocument/2006/relationships/hyperlink" Target="https://podminky.urs.cz/item/CS_URS_2025_01/767620351" TargetMode="External" /><Relationship Id="rId5" Type="http://schemas.openxmlformats.org/officeDocument/2006/relationships/hyperlink" Target="https://podminky.urs.cz/item/CS_URS_2025_01/767640111" TargetMode="External" /><Relationship Id="rId6" Type="http://schemas.openxmlformats.org/officeDocument/2006/relationships/hyperlink" Target="https://podminky.urs.cz/item/CS_URS_2025_01/013244000" TargetMode="External" /><Relationship Id="rId7" Type="http://schemas.openxmlformats.org/officeDocument/2006/relationships/hyperlink" Target="https://podminky.urs.cz/item/CS_URS_2025_01/013254000" TargetMode="External" /><Relationship Id="rId8" Type="http://schemas.openxmlformats.org/officeDocument/2006/relationships/hyperlink" Target="https://podminky.urs.cz/item/CS_URS_2025_01/032103000" TargetMode="External" /><Relationship Id="rId9" Type="http://schemas.openxmlformats.org/officeDocument/2006/relationships/hyperlink" Target="https://podminky.urs.cz/item/CS_URS_2025_01/032803000" TargetMode="External" /><Relationship Id="rId10" Type="http://schemas.openxmlformats.org/officeDocument/2006/relationships/hyperlink" Target="https://podminky.urs.cz/item/CS_URS_2025_01/033103000" TargetMode="External" /><Relationship Id="rId11" Type="http://schemas.openxmlformats.org/officeDocument/2006/relationships/hyperlink" Target="https://podminky.urs.cz/item/CS_URS_2025_01/034703000" TargetMode="External" /><Relationship Id="rId12" Type="http://schemas.openxmlformats.org/officeDocument/2006/relationships/hyperlink" Target="https://podminky.urs.cz/item/CS_URS_2025_01/045303000" TargetMode="External" /><Relationship Id="rId1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22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31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34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48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79/2025-III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ČÁST III. - Snížení energetické náročnosti budovy parc. č. 2037/2, Týniště nad Orlicí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31. 7. 2025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30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49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28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32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50</v>
      </c>
      <c r="D52" s="88"/>
      <c r="E52" s="88"/>
      <c r="F52" s="88"/>
      <c r="G52" s="88"/>
      <c r="H52" s="89"/>
      <c r="I52" s="90" t="s">
        <v>51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52</v>
      </c>
      <c r="AH52" s="88"/>
      <c r="AI52" s="88"/>
      <c r="AJ52" s="88"/>
      <c r="AK52" s="88"/>
      <c r="AL52" s="88"/>
      <c r="AM52" s="88"/>
      <c r="AN52" s="90" t="s">
        <v>53</v>
      </c>
      <c r="AO52" s="88"/>
      <c r="AP52" s="88"/>
      <c r="AQ52" s="92" t="s">
        <v>54</v>
      </c>
      <c r="AR52" s="45"/>
      <c r="AS52" s="93" t="s">
        <v>55</v>
      </c>
      <c r="AT52" s="94" t="s">
        <v>56</v>
      </c>
      <c r="AU52" s="94" t="s">
        <v>57</v>
      </c>
      <c r="AV52" s="94" t="s">
        <v>58</v>
      </c>
      <c r="AW52" s="94" t="s">
        <v>59</v>
      </c>
      <c r="AX52" s="94" t="s">
        <v>60</v>
      </c>
      <c r="AY52" s="94" t="s">
        <v>61</v>
      </c>
      <c r="AZ52" s="94" t="s">
        <v>62</v>
      </c>
      <c r="BA52" s="94" t="s">
        <v>63</v>
      </c>
      <c r="BB52" s="94" t="s">
        <v>64</v>
      </c>
      <c r="BC52" s="94" t="s">
        <v>65</v>
      </c>
      <c r="BD52" s="95" t="s">
        <v>66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67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68</v>
      </c>
      <c r="BT54" s="110" t="s">
        <v>69</v>
      </c>
      <c r="BU54" s="111" t="s">
        <v>70</v>
      </c>
      <c r="BV54" s="110" t="s">
        <v>71</v>
      </c>
      <c r="BW54" s="110" t="s">
        <v>5</v>
      </c>
      <c r="BX54" s="110" t="s">
        <v>72</v>
      </c>
      <c r="CL54" s="110" t="s">
        <v>19</v>
      </c>
    </row>
    <row r="55" s="7" customFormat="1" ht="16.5" customHeight="1">
      <c r="A55" s="112" t="s">
        <v>73</v>
      </c>
      <c r="B55" s="113"/>
      <c r="C55" s="114"/>
      <c r="D55" s="115" t="s">
        <v>74</v>
      </c>
      <c r="E55" s="115"/>
      <c r="F55" s="115"/>
      <c r="G55" s="115"/>
      <c r="H55" s="115"/>
      <c r="I55" s="116"/>
      <c r="J55" s="115" t="s">
        <v>75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'03 - VÝMĚNA OKEN'!J30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76</v>
      </c>
      <c r="AR55" s="119"/>
      <c r="AS55" s="120">
        <v>0</v>
      </c>
      <c r="AT55" s="121">
        <f>ROUND(SUM(AV55:AW55),2)</f>
        <v>0</v>
      </c>
      <c r="AU55" s="122">
        <f>'03 - VÝMĚNA OKEN'!P88</f>
        <v>0</v>
      </c>
      <c r="AV55" s="121">
        <f>'03 - VÝMĚNA OKEN'!J33</f>
        <v>0</v>
      </c>
      <c r="AW55" s="121">
        <f>'03 - VÝMĚNA OKEN'!J34</f>
        <v>0</v>
      </c>
      <c r="AX55" s="121">
        <f>'03 - VÝMĚNA OKEN'!J35</f>
        <v>0</v>
      </c>
      <c r="AY55" s="121">
        <f>'03 - VÝMĚNA OKEN'!J36</f>
        <v>0</v>
      </c>
      <c r="AZ55" s="121">
        <f>'03 - VÝMĚNA OKEN'!F33</f>
        <v>0</v>
      </c>
      <c r="BA55" s="121">
        <f>'03 - VÝMĚNA OKEN'!F34</f>
        <v>0</v>
      </c>
      <c r="BB55" s="121">
        <f>'03 - VÝMĚNA OKEN'!F35</f>
        <v>0</v>
      </c>
      <c r="BC55" s="121">
        <f>'03 - VÝMĚNA OKEN'!F36</f>
        <v>0</v>
      </c>
      <c r="BD55" s="123">
        <f>'03 - VÝMĚNA OKEN'!F37</f>
        <v>0</v>
      </c>
      <c r="BE55" s="7"/>
      <c r="BT55" s="124" t="s">
        <v>77</v>
      </c>
      <c r="BV55" s="124" t="s">
        <v>71</v>
      </c>
      <c r="BW55" s="124" t="s">
        <v>78</v>
      </c>
      <c r="BX55" s="124" t="s">
        <v>5</v>
      </c>
      <c r="CL55" s="124" t="s">
        <v>19</v>
      </c>
      <c r="CM55" s="124" t="s">
        <v>79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9fd6urhKrlRT00F14li4rCXpjft4rZqo0QcMobw8TWKlE2bFqiWpGC8GvfgG21+5lnEC9Tt90qhQiG/Vjc1MEA==" hashValue="uXxZeCvUIE19CLUoN+9+3etjNA//6LvNPzTCPe+Nog0Tie7xEgI0ZXtaHlUTX2Qem39VLlrD730IqxdxwvIxc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3 - VÝMĚNA OKEN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78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1"/>
      <c r="AT3" s="18" t="s">
        <v>79</v>
      </c>
    </row>
    <row r="4" s="1" customFormat="1" ht="24.96" customHeight="1">
      <c r="B4" s="21"/>
      <c r="D4" s="127" t="s">
        <v>80</v>
      </c>
      <c r="L4" s="21"/>
      <c r="M4" s="128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29" t="s">
        <v>16</v>
      </c>
      <c r="L6" s="21"/>
    </row>
    <row r="7" s="1" customFormat="1" ht="16.5" customHeight="1">
      <c r="B7" s="21"/>
      <c r="E7" s="130" t="str">
        <f>'Rekapitulace stavby'!K6</f>
        <v>ČÁST III. - Snížení energetické náročnosti budovy parc. č. 2037/2, Týniště nad Orlicí</v>
      </c>
      <c r="F7" s="129"/>
      <c r="G7" s="129"/>
      <c r="H7" s="129"/>
      <c r="L7" s="21"/>
    </row>
    <row r="8" s="2" customFormat="1" ht="12" customHeight="1">
      <c r="A8" s="39"/>
      <c r="B8" s="45"/>
      <c r="C8" s="39"/>
      <c r="D8" s="129" t="s">
        <v>81</v>
      </c>
      <c r="E8" s="39"/>
      <c r="F8" s="39"/>
      <c r="G8" s="39"/>
      <c r="H8" s="39"/>
      <c r="I8" s="39"/>
      <c r="J8" s="39"/>
      <c r="K8" s="39"/>
      <c r="L8" s="131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2" t="s">
        <v>82</v>
      </c>
      <c r="F9" s="39"/>
      <c r="G9" s="39"/>
      <c r="H9" s="39"/>
      <c r="I9" s="39"/>
      <c r="J9" s="39"/>
      <c r="K9" s="39"/>
      <c r="L9" s="131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1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29" t="s">
        <v>18</v>
      </c>
      <c r="E11" s="39"/>
      <c r="F11" s="133" t="s">
        <v>19</v>
      </c>
      <c r="G11" s="39"/>
      <c r="H11" s="39"/>
      <c r="I11" s="129" t="s">
        <v>20</v>
      </c>
      <c r="J11" s="133" t="s">
        <v>19</v>
      </c>
      <c r="K11" s="39"/>
      <c r="L11" s="131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9" t="s">
        <v>21</v>
      </c>
      <c r="E12" s="39"/>
      <c r="F12" s="133" t="s">
        <v>22</v>
      </c>
      <c r="G12" s="39"/>
      <c r="H12" s="39"/>
      <c r="I12" s="129" t="s">
        <v>23</v>
      </c>
      <c r="J12" s="134" t="str">
        <f>'Rekapitulace stavby'!AN8</f>
        <v>31. 7. 2025</v>
      </c>
      <c r="K12" s="39"/>
      <c r="L12" s="131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1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29" t="s">
        <v>25</v>
      </c>
      <c r="E14" s="39"/>
      <c r="F14" s="39"/>
      <c r="G14" s="39"/>
      <c r="H14" s="39"/>
      <c r="I14" s="129" t="s">
        <v>26</v>
      </c>
      <c r="J14" s="133" t="str">
        <f>IF('Rekapitulace stavby'!AN10="","",'Rekapitulace stavby'!AN10)</f>
        <v/>
      </c>
      <c r="K14" s="39"/>
      <c r="L14" s="131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3" t="str">
        <f>IF('Rekapitulace stavby'!E11="","",'Rekapitulace stavby'!E11)</f>
        <v xml:space="preserve"> </v>
      </c>
      <c r="F15" s="39"/>
      <c r="G15" s="39"/>
      <c r="H15" s="39"/>
      <c r="I15" s="129" t="s">
        <v>27</v>
      </c>
      <c r="J15" s="133" t="str">
        <f>IF('Rekapitulace stavby'!AN11="","",'Rekapitulace stavby'!AN11)</f>
        <v/>
      </c>
      <c r="K15" s="39"/>
      <c r="L15" s="131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1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29" t="s">
        <v>28</v>
      </c>
      <c r="E17" s="39"/>
      <c r="F17" s="39"/>
      <c r="G17" s="39"/>
      <c r="H17" s="39"/>
      <c r="I17" s="129" t="s">
        <v>26</v>
      </c>
      <c r="J17" s="34" t="str">
        <f>'Rekapitulace stavby'!AN13</f>
        <v>Vyplň údaj</v>
      </c>
      <c r="K17" s="39"/>
      <c r="L17" s="131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3"/>
      <c r="G18" s="133"/>
      <c r="H18" s="133"/>
      <c r="I18" s="129" t="s">
        <v>27</v>
      </c>
      <c r="J18" s="34" t="str">
        <f>'Rekapitulace stavby'!AN14</f>
        <v>Vyplň údaj</v>
      </c>
      <c r="K18" s="39"/>
      <c r="L18" s="131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1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29" t="s">
        <v>30</v>
      </c>
      <c r="E20" s="39"/>
      <c r="F20" s="39"/>
      <c r="G20" s="39"/>
      <c r="H20" s="39"/>
      <c r="I20" s="129" t="s">
        <v>26</v>
      </c>
      <c r="J20" s="133" t="str">
        <f>IF('Rekapitulace stavby'!AN16="","",'Rekapitulace stavby'!AN16)</f>
        <v/>
      </c>
      <c r="K20" s="39"/>
      <c r="L20" s="131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3" t="str">
        <f>IF('Rekapitulace stavby'!E17="","",'Rekapitulace stavby'!E17)</f>
        <v xml:space="preserve"> </v>
      </c>
      <c r="F21" s="39"/>
      <c r="G21" s="39"/>
      <c r="H21" s="39"/>
      <c r="I21" s="129" t="s">
        <v>27</v>
      </c>
      <c r="J21" s="133" t="str">
        <f>IF('Rekapitulace stavby'!AN17="","",'Rekapitulace stavby'!AN17)</f>
        <v/>
      </c>
      <c r="K21" s="39"/>
      <c r="L21" s="131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1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29" t="s">
        <v>32</v>
      </c>
      <c r="E23" s="39"/>
      <c r="F23" s="39"/>
      <c r="G23" s="39"/>
      <c r="H23" s="39"/>
      <c r="I23" s="129" t="s">
        <v>26</v>
      </c>
      <c r="J23" s="133" t="s">
        <v>19</v>
      </c>
      <c r="K23" s="39"/>
      <c r="L23" s="131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3" t="s">
        <v>83</v>
      </c>
      <c r="F24" s="39"/>
      <c r="G24" s="39"/>
      <c r="H24" s="39"/>
      <c r="I24" s="129" t="s">
        <v>27</v>
      </c>
      <c r="J24" s="133" t="s">
        <v>19</v>
      </c>
      <c r="K24" s="39"/>
      <c r="L24" s="131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1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29" t="s">
        <v>33</v>
      </c>
      <c r="E26" s="39"/>
      <c r="F26" s="39"/>
      <c r="G26" s="39"/>
      <c r="H26" s="39"/>
      <c r="I26" s="39"/>
      <c r="J26" s="39"/>
      <c r="K26" s="39"/>
      <c r="L26" s="131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47.25" customHeight="1">
      <c r="A27" s="135"/>
      <c r="B27" s="136"/>
      <c r="C27" s="135"/>
      <c r="D27" s="135"/>
      <c r="E27" s="137" t="s">
        <v>84</v>
      </c>
      <c r="F27" s="137"/>
      <c r="G27" s="137"/>
      <c r="H27" s="137"/>
      <c r="I27" s="135"/>
      <c r="J27" s="135"/>
      <c r="K27" s="135"/>
      <c r="L27" s="138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1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9"/>
      <c r="E29" s="139"/>
      <c r="F29" s="139"/>
      <c r="G29" s="139"/>
      <c r="H29" s="139"/>
      <c r="I29" s="139"/>
      <c r="J29" s="139"/>
      <c r="K29" s="139"/>
      <c r="L29" s="131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0" t="s">
        <v>35</v>
      </c>
      <c r="E30" s="39"/>
      <c r="F30" s="39"/>
      <c r="G30" s="39"/>
      <c r="H30" s="39"/>
      <c r="I30" s="39"/>
      <c r="J30" s="141">
        <f>ROUND(J88, 2)</f>
        <v>0</v>
      </c>
      <c r="K30" s="39"/>
      <c r="L30" s="131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39"/>
      <c r="E31" s="139"/>
      <c r="F31" s="139"/>
      <c r="G31" s="139"/>
      <c r="H31" s="139"/>
      <c r="I31" s="139"/>
      <c r="J31" s="139"/>
      <c r="K31" s="139"/>
      <c r="L31" s="131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2" t="s">
        <v>37</v>
      </c>
      <c r="G32" s="39"/>
      <c r="H32" s="39"/>
      <c r="I32" s="142" t="s">
        <v>36</v>
      </c>
      <c r="J32" s="142" t="s">
        <v>38</v>
      </c>
      <c r="K32" s="39"/>
      <c r="L32" s="131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3" t="s">
        <v>39</v>
      </c>
      <c r="E33" s="129" t="s">
        <v>40</v>
      </c>
      <c r="F33" s="144">
        <f>ROUND((SUM(BE88:BE175)),  2)</f>
        <v>0</v>
      </c>
      <c r="G33" s="39"/>
      <c r="H33" s="39"/>
      <c r="I33" s="145">
        <v>0.20999999999999999</v>
      </c>
      <c r="J33" s="144">
        <f>ROUND(((SUM(BE88:BE175))*I33),  2)</f>
        <v>0</v>
      </c>
      <c r="K33" s="39"/>
      <c r="L33" s="131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29" t="s">
        <v>41</v>
      </c>
      <c r="F34" s="144">
        <f>ROUND((SUM(BF88:BF175)),  2)</f>
        <v>0</v>
      </c>
      <c r="G34" s="39"/>
      <c r="H34" s="39"/>
      <c r="I34" s="145">
        <v>0.12</v>
      </c>
      <c r="J34" s="144">
        <f>ROUND(((SUM(BF88:BF175))*I34),  2)</f>
        <v>0</v>
      </c>
      <c r="K34" s="39"/>
      <c r="L34" s="131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9" t="s">
        <v>42</v>
      </c>
      <c r="F35" s="144">
        <f>ROUND((SUM(BG88:BG175)),  2)</f>
        <v>0</v>
      </c>
      <c r="G35" s="39"/>
      <c r="H35" s="39"/>
      <c r="I35" s="145">
        <v>0.20999999999999999</v>
      </c>
      <c r="J35" s="144">
        <f>0</f>
        <v>0</v>
      </c>
      <c r="K35" s="39"/>
      <c r="L35" s="131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29" t="s">
        <v>43</v>
      </c>
      <c r="F36" s="144">
        <f>ROUND((SUM(BH88:BH175)),  2)</f>
        <v>0</v>
      </c>
      <c r="G36" s="39"/>
      <c r="H36" s="39"/>
      <c r="I36" s="145">
        <v>0.12</v>
      </c>
      <c r="J36" s="144">
        <f>0</f>
        <v>0</v>
      </c>
      <c r="K36" s="39"/>
      <c r="L36" s="131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29" t="s">
        <v>44</v>
      </c>
      <c r="F37" s="144">
        <f>ROUND((SUM(BI88:BI175)),  2)</f>
        <v>0</v>
      </c>
      <c r="G37" s="39"/>
      <c r="H37" s="39"/>
      <c r="I37" s="145">
        <v>0</v>
      </c>
      <c r="J37" s="144">
        <f>0</f>
        <v>0</v>
      </c>
      <c r="K37" s="39"/>
      <c r="L37" s="131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1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46"/>
      <c r="D39" s="147" t="s">
        <v>45</v>
      </c>
      <c r="E39" s="148"/>
      <c r="F39" s="148"/>
      <c r="G39" s="149" t="s">
        <v>46</v>
      </c>
      <c r="H39" s="150" t="s">
        <v>47</v>
      </c>
      <c r="I39" s="148"/>
      <c r="J39" s="151">
        <f>SUM(J30:J37)</f>
        <v>0</v>
      </c>
      <c r="K39" s="152"/>
      <c r="L39" s="131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3"/>
      <c r="C40" s="154"/>
      <c r="D40" s="154"/>
      <c r="E40" s="154"/>
      <c r="F40" s="154"/>
      <c r="G40" s="154"/>
      <c r="H40" s="154"/>
      <c r="I40" s="154"/>
      <c r="J40" s="154"/>
      <c r="K40" s="154"/>
      <c r="L40" s="131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5"/>
      <c r="C44" s="156"/>
      <c r="D44" s="156"/>
      <c r="E44" s="156"/>
      <c r="F44" s="156"/>
      <c r="G44" s="156"/>
      <c r="H44" s="156"/>
      <c r="I44" s="156"/>
      <c r="J44" s="156"/>
      <c r="K44" s="156"/>
      <c r="L44" s="131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85</v>
      </c>
      <c r="D45" s="41"/>
      <c r="E45" s="41"/>
      <c r="F45" s="41"/>
      <c r="G45" s="41"/>
      <c r="H45" s="41"/>
      <c r="I45" s="41"/>
      <c r="J45" s="41"/>
      <c r="K45" s="41"/>
      <c r="L45" s="131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1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1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57" t="str">
        <f>E7</f>
        <v>ČÁST III. - Snížení energetické náročnosti budovy parc. č. 2037/2, Týniště nad Orlicí</v>
      </c>
      <c r="F48" s="33"/>
      <c r="G48" s="33"/>
      <c r="H48" s="33"/>
      <c r="I48" s="41"/>
      <c r="J48" s="41"/>
      <c r="K48" s="41"/>
      <c r="L48" s="131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81</v>
      </c>
      <c r="D49" s="41"/>
      <c r="E49" s="41"/>
      <c r="F49" s="41"/>
      <c r="G49" s="41"/>
      <c r="H49" s="41"/>
      <c r="I49" s="41"/>
      <c r="J49" s="41"/>
      <c r="K49" s="41"/>
      <c r="L49" s="131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03 - VÝMĚNA OKEN</v>
      </c>
      <c r="F50" s="41"/>
      <c r="G50" s="41"/>
      <c r="H50" s="41"/>
      <c r="I50" s="41"/>
      <c r="J50" s="41"/>
      <c r="K50" s="41"/>
      <c r="L50" s="131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1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 xml:space="preserve"> </v>
      </c>
      <c r="G52" s="41"/>
      <c r="H52" s="41"/>
      <c r="I52" s="33" t="s">
        <v>23</v>
      </c>
      <c r="J52" s="73" t="str">
        <f>IF(J12="","",J12)</f>
        <v>31. 7. 2025</v>
      </c>
      <c r="K52" s="41"/>
      <c r="L52" s="131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1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 xml:space="preserve"> </v>
      </c>
      <c r="G54" s="41"/>
      <c r="H54" s="41"/>
      <c r="I54" s="33" t="s">
        <v>30</v>
      </c>
      <c r="J54" s="37" t="str">
        <f>E21</f>
        <v xml:space="preserve"> </v>
      </c>
      <c r="K54" s="41"/>
      <c r="L54" s="131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5.65" customHeight="1">
      <c r="A55" s="39"/>
      <c r="B55" s="40"/>
      <c r="C55" s="33" t="s">
        <v>28</v>
      </c>
      <c r="D55" s="41"/>
      <c r="E55" s="41"/>
      <c r="F55" s="28" t="str">
        <f>IF(E18="","",E18)</f>
        <v>Vyplň údaj</v>
      </c>
      <c r="G55" s="41"/>
      <c r="H55" s="41"/>
      <c r="I55" s="33" t="s">
        <v>32</v>
      </c>
      <c r="J55" s="37" t="str">
        <f>E24</f>
        <v>ING. MILAN VOPAŘIL, DIS.</v>
      </c>
      <c r="K55" s="41"/>
      <c r="L55" s="131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1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58" t="s">
        <v>86</v>
      </c>
      <c r="D57" s="159"/>
      <c r="E57" s="159"/>
      <c r="F57" s="159"/>
      <c r="G57" s="159"/>
      <c r="H57" s="159"/>
      <c r="I57" s="159"/>
      <c r="J57" s="160" t="s">
        <v>87</v>
      </c>
      <c r="K57" s="159"/>
      <c r="L57" s="131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1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1" t="s">
        <v>67</v>
      </c>
      <c r="D59" s="41"/>
      <c r="E59" s="41"/>
      <c r="F59" s="41"/>
      <c r="G59" s="41"/>
      <c r="H59" s="41"/>
      <c r="I59" s="41"/>
      <c r="J59" s="103">
        <f>J88</f>
        <v>0</v>
      </c>
      <c r="K59" s="41"/>
      <c r="L59" s="131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88</v>
      </c>
    </row>
    <row r="60" s="9" customFormat="1" ht="24.96" customHeight="1">
      <c r="A60" s="9"/>
      <c r="B60" s="162"/>
      <c r="C60" s="163"/>
      <c r="D60" s="164" t="s">
        <v>89</v>
      </c>
      <c r="E60" s="165"/>
      <c r="F60" s="165"/>
      <c r="G60" s="165"/>
      <c r="H60" s="165"/>
      <c r="I60" s="165"/>
      <c r="J60" s="166">
        <f>J89</f>
        <v>0</v>
      </c>
      <c r="K60" s="163"/>
      <c r="L60" s="16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8"/>
      <c r="C61" s="169"/>
      <c r="D61" s="170" t="s">
        <v>90</v>
      </c>
      <c r="E61" s="171"/>
      <c r="F61" s="171"/>
      <c r="G61" s="171"/>
      <c r="H61" s="171"/>
      <c r="I61" s="171"/>
      <c r="J61" s="172">
        <f>J90</f>
        <v>0</v>
      </c>
      <c r="K61" s="169"/>
      <c r="L61" s="17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2"/>
      <c r="C62" s="163"/>
      <c r="D62" s="164" t="s">
        <v>91</v>
      </c>
      <c r="E62" s="165"/>
      <c r="F62" s="165"/>
      <c r="G62" s="165"/>
      <c r="H62" s="165"/>
      <c r="I62" s="165"/>
      <c r="J62" s="166">
        <f>J96</f>
        <v>0</v>
      </c>
      <c r="K62" s="163"/>
      <c r="L62" s="167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68"/>
      <c r="C63" s="169"/>
      <c r="D63" s="170" t="s">
        <v>92</v>
      </c>
      <c r="E63" s="171"/>
      <c r="F63" s="171"/>
      <c r="G63" s="171"/>
      <c r="H63" s="171"/>
      <c r="I63" s="171"/>
      <c r="J63" s="172">
        <f>J97</f>
        <v>0</v>
      </c>
      <c r="K63" s="169"/>
      <c r="L63" s="17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8"/>
      <c r="C64" s="169"/>
      <c r="D64" s="170" t="s">
        <v>93</v>
      </c>
      <c r="E64" s="171"/>
      <c r="F64" s="171"/>
      <c r="G64" s="171"/>
      <c r="H64" s="171"/>
      <c r="I64" s="171"/>
      <c r="J64" s="172">
        <f>J114</f>
        <v>0</v>
      </c>
      <c r="K64" s="169"/>
      <c r="L64" s="173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2"/>
      <c r="C65" s="163"/>
      <c r="D65" s="164" t="s">
        <v>94</v>
      </c>
      <c r="E65" s="165"/>
      <c r="F65" s="165"/>
      <c r="G65" s="165"/>
      <c r="H65" s="165"/>
      <c r="I65" s="165"/>
      <c r="J65" s="166">
        <f>J148</f>
        <v>0</v>
      </c>
      <c r="K65" s="163"/>
      <c r="L65" s="167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68"/>
      <c r="C66" s="169"/>
      <c r="D66" s="170" t="s">
        <v>95</v>
      </c>
      <c r="E66" s="171"/>
      <c r="F66" s="171"/>
      <c r="G66" s="171"/>
      <c r="H66" s="171"/>
      <c r="I66" s="171"/>
      <c r="J66" s="172">
        <f>J149</f>
        <v>0</v>
      </c>
      <c r="K66" s="169"/>
      <c r="L66" s="17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8"/>
      <c r="C67" s="169"/>
      <c r="D67" s="170" t="s">
        <v>96</v>
      </c>
      <c r="E67" s="171"/>
      <c r="F67" s="171"/>
      <c r="G67" s="171"/>
      <c r="H67" s="171"/>
      <c r="I67" s="171"/>
      <c r="J67" s="172">
        <f>J157</f>
        <v>0</v>
      </c>
      <c r="K67" s="169"/>
      <c r="L67" s="17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8"/>
      <c r="C68" s="169"/>
      <c r="D68" s="170" t="s">
        <v>97</v>
      </c>
      <c r="E68" s="171"/>
      <c r="F68" s="171"/>
      <c r="G68" s="171"/>
      <c r="H68" s="171"/>
      <c r="I68" s="171"/>
      <c r="J68" s="172">
        <f>J171</f>
        <v>0</v>
      </c>
      <c r="K68" s="169"/>
      <c r="L68" s="17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1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131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1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98</v>
      </c>
      <c r="D75" s="41"/>
      <c r="E75" s="41"/>
      <c r="F75" s="41"/>
      <c r="G75" s="41"/>
      <c r="H75" s="41"/>
      <c r="I75" s="41"/>
      <c r="J75" s="41"/>
      <c r="K75" s="41"/>
      <c r="L75" s="131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1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31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157" t="str">
        <f>E7</f>
        <v>ČÁST III. - Snížení energetické náročnosti budovy parc. č. 2037/2, Týniště nad Orlicí</v>
      </c>
      <c r="F78" s="33"/>
      <c r="G78" s="33"/>
      <c r="H78" s="33"/>
      <c r="I78" s="41"/>
      <c r="J78" s="41"/>
      <c r="K78" s="41"/>
      <c r="L78" s="131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81</v>
      </c>
      <c r="D79" s="41"/>
      <c r="E79" s="41"/>
      <c r="F79" s="41"/>
      <c r="G79" s="41"/>
      <c r="H79" s="41"/>
      <c r="I79" s="41"/>
      <c r="J79" s="41"/>
      <c r="K79" s="41"/>
      <c r="L79" s="131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0" t="str">
        <f>E9</f>
        <v>03 - VÝMĚNA OKEN</v>
      </c>
      <c r="F80" s="41"/>
      <c r="G80" s="41"/>
      <c r="H80" s="41"/>
      <c r="I80" s="41"/>
      <c r="J80" s="41"/>
      <c r="K80" s="41"/>
      <c r="L80" s="131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1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41"/>
      <c r="E82" s="41"/>
      <c r="F82" s="28" t="str">
        <f>F12</f>
        <v xml:space="preserve"> </v>
      </c>
      <c r="G82" s="41"/>
      <c r="H82" s="41"/>
      <c r="I82" s="33" t="s">
        <v>23</v>
      </c>
      <c r="J82" s="73" t="str">
        <f>IF(J12="","",J12)</f>
        <v>31. 7. 2025</v>
      </c>
      <c r="K82" s="41"/>
      <c r="L82" s="131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1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25</v>
      </c>
      <c r="D84" s="41"/>
      <c r="E84" s="41"/>
      <c r="F84" s="28" t="str">
        <f>E15</f>
        <v xml:space="preserve"> </v>
      </c>
      <c r="G84" s="41"/>
      <c r="H84" s="41"/>
      <c r="I84" s="33" t="s">
        <v>30</v>
      </c>
      <c r="J84" s="37" t="str">
        <f>E21</f>
        <v xml:space="preserve"> </v>
      </c>
      <c r="K84" s="41"/>
      <c r="L84" s="131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25.65" customHeight="1">
      <c r="A85" s="39"/>
      <c r="B85" s="40"/>
      <c r="C85" s="33" t="s">
        <v>28</v>
      </c>
      <c r="D85" s="41"/>
      <c r="E85" s="41"/>
      <c r="F85" s="28" t="str">
        <f>IF(E18="","",E18)</f>
        <v>Vyplň údaj</v>
      </c>
      <c r="G85" s="41"/>
      <c r="H85" s="41"/>
      <c r="I85" s="33" t="s">
        <v>32</v>
      </c>
      <c r="J85" s="37" t="str">
        <f>E24</f>
        <v>ING. MILAN VOPAŘIL, DIS.</v>
      </c>
      <c r="K85" s="41"/>
      <c r="L85" s="131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1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74"/>
      <c r="B87" s="175"/>
      <c r="C87" s="176" t="s">
        <v>99</v>
      </c>
      <c r="D87" s="177" t="s">
        <v>54</v>
      </c>
      <c r="E87" s="177" t="s">
        <v>50</v>
      </c>
      <c r="F87" s="177" t="s">
        <v>51</v>
      </c>
      <c r="G87" s="177" t="s">
        <v>100</v>
      </c>
      <c r="H87" s="177" t="s">
        <v>101</v>
      </c>
      <c r="I87" s="177" t="s">
        <v>102</v>
      </c>
      <c r="J87" s="177" t="s">
        <v>87</v>
      </c>
      <c r="K87" s="178" t="s">
        <v>103</v>
      </c>
      <c r="L87" s="179"/>
      <c r="M87" s="93" t="s">
        <v>19</v>
      </c>
      <c r="N87" s="94" t="s">
        <v>39</v>
      </c>
      <c r="O87" s="94" t="s">
        <v>104</v>
      </c>
      <c r="P87" s="94" t="s">
        <v>105</v>
      </c>
      <c r="Q87" s="94" t="s">
        <v>106</v>
      </c>
      <c r="R87" s="94" t="s">
        <v>107</v>
      </c>
      <c r="S87" s="94" t="s">
        <v>108</v>
      </c>
      <c r="T87" s="95" t="s">
        <v>109</v>
      </c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</row>
    <row r="88" s="2" customFormat="1" ht="22.8" customHeight="1">
      <c r="A88" s="39"/>
      <c r="B88" s="40"/>
      <c r="C88" s="100" t="s">
        <v>110</v>
      </c>
      <c r="D88" s="41"/>
      <c r="E88" s="41"/>
      <c r="F88" s="41"/>
      <c r="G88" s="41"/>
      <c r="H88" s="41"/>
      <c r="I88" s="41"/>
      <c r="J88" s="180">
        <f>BK88</f>
        <v>0</v>
      </c>
      <c r="K88" s="41"/>
      <c r="L88" s="45"/>
      <c r="M88" s="96"/>
      <c r="N88" s="181"/>
      <c r="O88" s="97"/>
      <c r="P88" s="182">
        <f>P89+P96+P148</f>
        <v>0</v>
      </c>
      <c r="Q88" s="97"/>
      <c r="R88" s="182">
        <f>R89+R96+R148</f>
        <v>9.0350193999999995</v>
      </c>
      <c r="S88" s="97"/>
      <c r="T88" s="183">
        <f>T89+T96+T148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68</v>
      </c>
      <c r="AU88" s="18" t="s">
        <v>88</v>
      </c>
      <c r="BK88" s="184">
        <f>BK89+BK96+BK148</f>
        <v>0</v>
      </c>
    </row>
    <row r="89" s="12" customFormat="1" ht="25.92" customHeight="1">
      <c r="A89" s="12"/>
      <c r="B89" s="185"/>
      <c r="C89" s="186"/>
      <c r="D89" s="187" t="s">
        <v>68</v>
      </c>
      <c r="E89" s="188" t="s">
        <v>111</v>
      </c>
      <c r="F89" s="188" t="s">
        <v>112</v>
      </c>
      <c r="G89" s="186"/>
      <c r="H89" s="186"/>
      <c r="I89" s="189"/>
      <c r="J89" s="190">
        <f>BK89</f>
        <v>0</v>
      </c>
      <c r="K89" s="186"/>
      <c r="L89" s="191"/>
      <c r="M89" s="192"/>
      <c r="N89" s="193"/>
      <c r="O89" s="193"/>
      <c r="P89" s="194">
        <f>P90</f>
        <v>0</v>
      </c>
      <c r="Q89" s="193"/>
      <c r="R89" s="194">
        <f>R90</f>
        <v>0</v>
      </c>
      <c r="S89" s="193"/>
      <c r="T89" s="195">
        <f>T90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6" t="s">
        <v>77</v>
      </c>
      <c r="AT89" s="197" t="s">
        <v>68</v>
      </c>
      <c r="AU89" s="197" t="s">
        <v>69</v>
      </c>
      <c r="AY89" s="196" t="s">
        <v>113</v>
      </c>
      <c r="BK89" s="198">
        <f>BK90</f>
        <v>0</v>
      </c>
    </row>
    <row r="90" s="12" customFormat="1" ht="22.8" customHeight="1">
      <c r="A90" s="12"/>
      <c r="B90" s="185"/>
      <c r="C90" s="186"/>
      <c r="D90" s="187" t="s">
        <v>68</v>
      </c>
      <c r="E90" s="199" t="s">
        <v>114</v>
      </c>
      <c r="F90" s="199" t="s">
        <v>115</v>
      </c>
      <c r="G90" s="186"/>
      <c r="H90" s="186"/>
      <c r="I90" s="189"/>
      <c r="J90" s="200">
        <f>BK90</f>
        <v>0</v>
      </c>
      <c r="K90" s="186"/>
      <c r="L90" s="191"/>
      <c r="M90" s="192"/>
      <c r="N90" s="193"/>
      <c r="O90" s="193"/>
      <c r="P90" s="194">
        <f>SUM(P91:P95)</f>
        <v>0</v>
      </c>
      <c r="Q90" s="193"/>
      <c r="R90" s="194">
        <f>SUM(R91:R95)</f>
        <v>0</v>
      </c>
      <c r="S90" s="193"/>
      <c r="T90" s="195">
        <f>SUM(T91:T95)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6" t="s">
        <v>77</v>
      </c>
      <c r="AT90" s="197" t="s">
        <v>68</v>
      </c>
      <c r="AU90" s="197" t="s">
        <v>77</v>
      </c>
      <c r="AY90" s="196" t="s">
        <v>113</v>
      </c>
      <c r="BK90" s="198">
        <f>SUM(BK91:BK95)</f>
        <v>0</v>
      </c>
    </row>
    <row r="91" s="2" customFormat="1" ht="16.5" customHeight="1">
      <c r="A91" s="39"/>
      <c r="B91" s="40"/>
      <c r="C91" s="201" t="s">
        <v>116</v>
      </c>
      <c r="D91" s="201" t="s">
        <v>117</v>
      </c>
      <c r="E91" s="202" t="s">
        <v>118</v>
      </c>
      <c r="F91" s="203" t="s">
        <v>119</v>
      </c>
      <c r="G91" s="204" t="s">
        <v>120</v>
      </c>
      <c r="H91" s="205">
        <v>180</v>
      </c>
      <c r="I91" s="206"/>
      <c r="J91" s="207">
        <f>ROUND(I91*H91,2)</f>
        <v>0</v>
      </c>
      <c r="K91" s="203" t="s">
        <v>121</v>
      </c>
      <c r="L91" s="45"/>
      <c r="M91" s="208" t="s">
        <v>19</v>
      </c>
      <c r="N91" s="209" t="s">
        <v>40</v>
      </c>
      <c r="O91" s="85"/>
      <c r="P91" s="210">
        <f>O91*H91</f>
        <v>0</v>
      </c>
      <c r="Q91" s="210">
        <v>0</v>
      </c>
      <c r="R91" s="210">
        <f>Q91*H91</f>
        <v>0</v>
      </c>
      <c r="S91" s="210">
        <v>0</v>
      </c>
      <c r="T91" s="211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2" t="s">
        <v>122</v>
      </c>
      <c r="AT91" s="212" t="s">
        <v>117</v>
      </c>
      <c r="AU91" s="212" t="s">
        <v>79</v>
      </c>
      <c r="AY91" s="18" t="s">
        <v>113</v>
      </c>
      <c r="BE91" s="213">
        <f>IF(N91="základní",J91,0)</f>
        <v>0</v>
      </c>
      <c r="BF91" s="213">
        <f>IF(N91="snížená",J91,0)</f>
        <v>0</v>
      </c>
      <c r="BG91" s="213">
        <f>IF(N91="zákl. přenesená",J91,0)</f>
        <v>0</v>
      </c>
      <c r="BH91" s="213">
        <f>IF(N91="sníž. přenesená",J91,0)</f>
        <v>0</v>
      </c>
      <c r="BI91" s="213">
        <f>IF(N91="nulová",J91,0)</f>
        <v>0</v>
      </c>
      <c r="BJ91" s="18" t="s">
        <v>77</v>
      </c>
      <c r="BK91" s="213">
        <f>ROUND(I91*H91,2)</f>
        <v>0</v>
      </c>
      <c r="BL91" s="18" t="s">
        <v>122</v>
      </c>
      <c r="BM91" s="212" t="s">
        <v>123</v>
      </c>
    </row>
    <row r="92" s="2" customFormat="1">
      <c r="A92" s="39"/>
      <c r="B92" s="40"/>
      <c r="C92" s="41"/>
      <c r="D92" s="214" t="s">
        <v>124</v>
      </c>
      <c r="E92" s="41"/>
      <c r="F92" s="215" t="s">
        <v>125</v>
      </c>
      <c r="G92" s="41"/>
      <c r="H92" s="41"/>
      <c r="I92" s="216"/>
      <c r="J92" s="41"/>
      <c r="K92" s="41"/>
      <c r="L92" s="45"/>
      <c r="M92" s="217"/>
      <c r="N92" s="218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124</v>
      </c>
      <c r="AU92" s="18" t="s">
        <v>79</v>
      </c>
    </row>
    <row r="93" s="2" customFormat="1">
      <c r="A93" s="39"/>
      <c r="B93" s="40"/>
      <c r="C93" s="41"/>
      <c r="D93" s="219" t="s">
        <v>126</v>
      </c>
      <c r="E93" s="41"/>
      <c r="F93" s="220" t="s">
        <v>127</v>
      </c>
      <c r="G93" s="41"/>
      <c r="H93" s="41"/>
      <c r="I93" s="216"/>
      <c r="J93" s="41"/>
      <c r="K93" s="41"/>
      <c r="L93" s="45"/>
      <c r="M93" s="217"/>
      <c r="N93" s="218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126</v>
      </c>
      <c r="AU93" s="18" t="s">
        <v>79</v>
      </c>
    </row>
    <row r="94" s="2" customFormat="1">
      <c r="A94" s="39"/>
      <c r="B94" s="40"/>
      <c r="C94" s="41"/>
      <c r="D94" s="214" t="s">
        <v>128</v>
      </c>
      <c r="E94" s="41"/>
      <c r="F94" s="221" t="s">
        <v>129</v>
      </c>
      <c r="G94" s="41"/>
      <c r="H94" s="41"/>
      <c r="I94" s="216"/>
      <c r="J94" s="41"/>
      <c r="K94" s="41"/>
      <c r="L94" s="45"/>
      <c r="M94" s="217"/>
      <c r="N94" s="218"/>
      <c r="O94" s="85"/>
      <c r="P94" s="85"/>
      <c r="Q94" s="85"/>
      <c r="R94" s="85"/>
      <c r="S94" s="85"/>
      <c r="T94" s="86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128</v>
      </c>
      <c r="AU94" s="18" t="s">
        <v>79</v>
      </c>
    </row>
    <row r="95" s="13" customFormat="1">
      <c r="A95" s="13"/>
      <c r="B95" s="222"/>
      <c r="C95" s="223"/>
      <c r="D95" s="214" t="s">
        <v>130</v>
      </c>
      <c r="E95" s="224" t="s">
        <v>19</v>
      </c>
      <c r="F95" s="225" t="s">
        <v>131</v>
      </c>
      <c r="G95" s="223"/>
      <c r="H95" s="226">
        <v>180</v>
      </c>
      <c r="I95" s="227"/>
      <c r="J95" s="223"/>
      <c r="K95" s="223"/>
      <c r="L95" s="228"/>
      <c r="M95" s="229"/>
      <c r="N95" s="230"/>
      <c r="O95" s="230"/>
      <c r="P95" s="230"/>
      <c r="Q95" s="230"/>
      <c r="R95" s="230"/>
      <c r="S95" s="230"/>
      <c r="T95" s="231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2" t="s">
        <v>130</v>
      </c>
      <c r="AU95" s="232" t="s">
        <v>79</v>
      </c>
      <c r="AV95" s="13" t="s">
        <v>79</v>
      </c>
      <c r="AW95" s="13" t="s">
        <v>31</v>
      </c>
      <c r="AX95" s="13" t="s">
        <v>77</v>
      </c>
      <c r="AY95" s="232" t="s">
        <v>113</v>
      </c>
    </row>
    <row r="96" s="12" customFormat="1" ht="25.92" customHeight="1">
      <c r="A96" s="12"/>
      <c r="B96" s="185"/>
      <c r="C96" s="186"/>
      <c r="D96" s="187" t="s">
        <v>68</v>
      </c>
      <c r="E96" s="188" t="s">
        <v>132</v>
      </c>
      <c r="F96" s="188" t="s">
        <v>133</v>
      </c>
      <c r="G96" s="186"/>
      <c r="H96" s="186"/>
      <c r="I96" s="189"/>
      <c r="J96" s="190">
        <f>BK96</f>
        <v>0</v>
      </c>
      <c r="K96" s="186"/>
      <c r="L96" s="191"/>
      <c r="M96" s="192"/>
      <c r="N96" s="193"/>
      <c r="O96" s="193"/>
      <c r="P96" s="194">
        <f>P97+P114</f>
        <v>0</v>
      </c>
      <c r="Q96" s="193"/>
      <c r="R96" s="194">
        <f>R97+R114</f>
        <v>9.0350193999999995</v>
      </c>
      <c r="S96" s="193"/>
      <c r="T96" s="195">
        <f>T97+T114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96" t="s">
        <v>79</v>
      </c>
      <c r="AT96" s="197" t="s">
        <v>68</v>
      </c>
      <c r="AU96" s="197" t="s">
        <v>69</v>
      </c>
      <c r="AY96" s="196" t="s">
        <v>113</v>
      </c>
      <c r="BK96" s="198">
        <f>BK97+BK114</f>
        <v>0</v>
      </c>
    </row>
    <row r="97" s="12" customFormat="1" ht="22.8" customHeight="1">
      <c r="A97" s="12"/>
      <c r="B97" s="185"/>
      <c r="C97" s="186"/>
      <c r="D97" s="187" t="s">
        <v>68</v>
      </c>
      <c r="E97" s="199" t="s">
        <v>134</v>
      </c>
      <c r="F97" s="199" t="s">
        <v>135</v>
      </c>
      <c r="G97" s="186"/>
      <c r="H97" s="186"/>
      <c r="I97" s="189"/>
      <c r="J97" s="200">
        <f>BK97</f>
        <v>0</v>
      </c>
      <c r="K97" s="186"/>
      <c r="L97" s="191"/>
      <c r="M97" s="192"/>
      <c r="N97" s="193"/>
      <c r="O97" s="193"/>
      <c r="P97" s="194">
        <f>SUM(P98:P113)</f>
        <v>0</v>
      </c>
      <c r="Q97" s="193"/>
      <c r="R97" s="194">
        <f>SUM(R98:R113)</f>
        <v>0.74523500000000009</v>
      </c>
      <c r="S97" s="193"/>
      <c r="T97" s="195">
        <f>SUM(T98:T113)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96" t="s">
        <v>79</v>
      </c>
      <c r="AT97" s="197" t="s">
        <v>68</v>
      </c>
      <c r="AU97" s="197" t="s">
        <v>77</v>
      </c>
      <c r="AY97" s="196" t="s">
        <v>113</v>
      </c>
      <c r="BK97" s="198">
        <f>SUM(BK98:BK113)</f>
        <v>0</v>
      </c>
    </row>
    <row r="98" s="2" customFormat="1" ht="16.5" customHeight="1">
      <c r="A98" s="39"/>
      <c r="B98" s="40"/>
      <c r="C98" s="201" t="s">
        <v>77</v>
      </c>
      <c r="D98" s="201" t="s">
        <v>117</v>
      </c>
      <c r="E98" s="202" t="s">
        <v>136</v>
      </c>
      <c r="F98" s="203" t="s">
        <v>137</v>
      </c>
      <c r="G98" s="204" t="s">
        <v>138</v>
      </c>
      <c r="H98" s="205">
        <v>470.89999999999998</v>
      </c>
      <c r="I98" s="206"/>
      <c r="J98" s="207">
        <f>ROUND(I98*H98,2)</f>
        <v>0</v>
      </c>
      <c r="K98" s="203" t="s">
        <v>19</v>
      </c>
      <c r="L98" s="45"/>
      <c r="M98" s="208" t="s">
        <v>19</v>
      </c>
      <c r="N98" s="209" t="s">
        <v>40</v>
      </c>
      <c r="O98" s="85"/>
      <c r="P98" s="210">
        <f>O98*H98</f>
        <v>0</v>
      </c>
      <c r="Q98" s="210">
        <v>0.00014999999999999999</v>
      </c>
      <c r="R98" s="210">
        <f>Q98*H98</f>
        <v>0.070634999999999989</v>
      </c>
      <c r="S98" s="210">
        <v>0</v>
      </c>
      <c r="T98" s="211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2" t="s">
        <v>139</v>
      </c>
      <c r="AT98" s="212" t="s">
        <v>117</v>
      </c>
      <c r="AU98" s="212" t="s">
        <v>79</v>
      </c>
      <c r="AY98" s="18" t="s">
        <v>113</v>
      </c>
      <c r="BE98" s="213">
        <f>IF(N98="základní",J98,0)</f>
        <v>0</v>
      </c>
      <c r="BF98" s="213">
        <f>IF(N98="snížená",J98,0)</f>
        <v>0</v>
      </c>
      <c r="BG98" s="213">
        <f>IF(N98="zákl. přenesená",J98,0)</f>
        <v>0</v>
      </c>
      <c r="BH98" s="213">
        <f>IF(N98="sníž. přenesená",J98,0)</f>
        <v>0</v>
      </c>
      <c r="BI98" s="213">
        <f>IF(N98="nulová",J98,0)</f>
        <v>0</v>
      </c>
      <c r="BJ98" s="18" t="s">
        <v>77</v>
      </c>
      <c r="BK98" s="213">
        <f>ROUND(I98*H98,2)</f>
        <v>0</v>
      </c>
      <c r="BL98" s="18" t="s">
        <v>139</v>
      </c>
      <c r="BM98" s="212" t="s">
        <v>140</v>
      </c>
    </row>
    <row r="99" s="2" customFormat="1">
      <c r="A99" s="39"/>
      <c r="B99" s="40"/>
      <c r="C99" s="41"/>
      <c r="D99" s="214" t="s">
        <v>124</v>
      </c>
      <c r="E99" s="41"/>
      <c r="F99" s="215" t="s">
        <v>141</v>
      </c>
      <c r="G99" s="41"/>
      <c r="H99" s="41"/>
      <c r="I99" s="216"/>
      <c r="J99" s="41"/>
      <c r="K99" s="41"/>
      <c r="L99" s="45"/>
      <c r="M99" s="217"/>
      <c r="N99" s="218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124</v>
      </c>
      <c r="AU99" s="18" t="s">
        <v>79</v>
      </c>
    </row>
    <row r="100" s="13" customFormat="1">
      <c r="A100" s="13"/>
      <c r="B100" s="222"/>
      <c r="C100" s="223"/>
      <c r="D100" s="214" t="s">
        <v>130</v>
      </c>
      <c r="E100" s="224" t="s">
        <v>19</v>
      </c>
      <c r="F100" s="225" t="s">
        <v>142</v>
      </c>
      <c r="G100" s="223"/>
      <c r="H100" s="226">
        <v>435.60000000000002</v>
      </c>
      <c r="I100" s="227"/>
      <c r="J100" s="223"/>
      <c r="K100" s="223"/>
      <c r="L100" s="228"/>
      <c r="M100" s="229"/>
      <c r="N100" s="230"/>
      <c r="O100" s="230"/>
      <c r="P100" s="230"/>
      <c r="Q100" s="230"/>
      <c r="R100" s="230"/>
      <c r="S100" s="230"/>
      <c r="T100" s="23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2" t="s">
        <v>130</v>
      </c>
      <c r="AU100" s="232" t="s">
        <v>79</v>
      </c>
      <c r="AV100" s="13" t="s">
        <v>79</v>
      </c>
      <c r="AW100" s="13" t="s">
        <v>31</v>
      </c>
      <c r="AX100" s="13" t="s">
        <v>69</v>
      </c>
      <c r="AY100" s="232" t="s">
        <v>113</v>
      </c>
    </row>
    <row r="101" s="13" customFormat="1">
      <c r="A101" s="13"/>
      <c r="B101" s="222"/>
      <c r="C101" s="223"/>
      <c r="D101" s="214" t="s">
        <v>130</v>
      </c>
      <c r="E101" s="224" t="s">
        <v>19</v>
      </c>
      <c r="F101" s="225" t="s">
        <v>143</v>
      </c>
      <c r="G101" s="223"/>
      <c r="H101" s="226">
        <v>26.399999999999999</v>
      </c>
      <c r="I101" s="227"/>
      <c r="J101" s="223"/>
      <c r="K101" s="223"/>
      <c r="L101" s="228"/>
      <c r="M101" s="229"/>
      <c r="N101" s="230"/>
      <c r="O101" s="230"/>
      <c r="P101" s="230"/>
      <c r="Q101" s="230"/>
      <c r="R101" s="230"/>
      <c r="S101" s="230"/>
      <c r="T101" s="231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2" t="s">
        <v>130</v>
      </c>
      <c r="AU101" s="232" t="s">
        <v>79</v>
      </c>
      <c r="AV101" s="13" t="s">
        <v>79</v>
      </c>
      <c r="AW101" s="13" t="s">
        <v>31</v>
      </c>
      <c r="AX101" s="13" t="s">
        <v>69</v>
      </c>
      <c r="AY101" s="232" t="s">
        <v>113</v>
      </c>
    </row>
    <row r="102" s="13" customFormat="1">
      <c r="A102" s="13"/>
      <c r="B102" s="222"/>
      <c r="C102" s="223"/>
      <c r="D102" s="214" t="s">
        <v>130</v>
      </c>
      <c r="E102" s="224" t="s">
        <v>19</v>
      </c>
      <c r="F102" s="225" t="s">
        <v>144</v>
      </c>
      <c r="G102" s="223"/>
      <c r="H102" s="226">
        <v>2.8999999999999999</v>
      </c>
      <c r="I102" s="227"/>
      <c r="J102" s="223"/>
      <c r="K102" s="223"/>
      <c r="L102" s="228"/>
      <c r="M102" s="229"/>
      <c r="N102" s="230"/>
      <c r="O102" s="230"/>
      <c r="P102" s="230"/>
      <c r="Q102" s="230"/>
      <c r="R102" s="230"/>
      <c r="S102" s="230"/>
      <c r="T102" s="23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2" t="s">
        <v>130</v>
      </c>
      <c r="AU102" s="232" t="s">
        <v>79</v>
      </c>
      <c r="AV102" s="13" t="s">
        <v>79</v>
      </c>
      <c r="AW102" s="13" t="s">
        <v>31</v>
      </c>
      <c r="AX102" s="13" t="s">
        <v>69</v>
      </c>
      <c r="AY102" s="232" t="s">
        <v>113</v>
      </c>
    </row>
    <row r="103" s="13" customFormat="1">
      <c r="A103" s="13"/>
      <c r="B103" s="222"/>
      <c r="C103" s="223"/>
      <c r="D103" s="214" t="s">
        <v>130</v>
      </c>
      <c r="E103" s="224" t="s">
        <v>19</v>
      </c>
      <c r="F103" s="225" t="s">
        <v>145</v>
      </c>
      <c r="G103" s="223"/>
      <c r="H103" s="226">
        <v>6</v>
      </c>
      <c r="I103" s="227"/>
      <c r="J103" s="223"/>
      <c r="K103" s="223"/>
      <c r="L103" s="228"/>
      <c r="M103" s="229"/>
      <c r="N103" s="230"/>
      <c r="O103" s="230"/>
      <c r="P103" s="230"/>
      <c r="Q103" s="230"/>
      <c r="R103" s="230"/>
      <c r="S103" s="230"/>
      <c r="T103" s="231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2" t="s">
        <v>130</v>
      </c>
      <c r="AU103" s="232" t="s">
        <v>79</v>
      </c>
      <c r="AV103" s="13" t="s">
        <v>79</v>
      </c>
      <c r="AW103" s="13" t="s">
        <v>31</v>
      </c>
      <c r="AX103" s="13" t="s">
        <v>69</v>
      </c>
      <c r="AY103" s="232" t="s">
        <v>113</v>
      </c>
    </row>
    <row r="104" s="14" customFormat="1">
      <c r="A104" s="14"/>
      <c r="B104" s="233"/>
      <c r="C104" s="234"/>
      <c r="D104" s="214" t="s">
        <v>130</v>
      </c>
      <c r="E104" s="235" t="s">
        <v>19</v>
      </c>
      <c r="F104" s="236" t="s">
        <v>146</v>
      </c>
      <c r="G104" s="234"/>
      <c r="H104" s="237">
        <v>470.89999999999998</v>
      </c>
      <c r="I104" s="238"/>
      <c r="J104" s="234"/>
      <c r="K104" s="234"/>
      <c r="L104" s="239"/>
      <c r="M104" s="240"/>
      <c r="N104" s="241"/>
      <c r="O104" s="241"/>
      <c r="P104" s="241"/>
      <c r="Q104" s="241"/>
      <c r="R104" s="241"/>
      <c r="S104" s="241"/>
      <c r="T104" s="242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3" t="s">
        <v>130</v>
      </c>
      <c r="AU104" s="243" t="s">
        <v>79</v>
      </c>
      <c r="AV104" s="14" t="s">
        <v>122</v>
      </c>
      <c r="AW104" s="14" t="s">
        <v>31</v>
      </c>
      <c r="AX104" s="14" t="s">
        <v>77</v>
      </c>
      <c r="AY104" s="243" t="s">
        <v>113</v>
      </c>
    </row>
    <row r="105" s="2" customFormat="1" ht="16.5" customHeight="1">
      <c r="A105" s="39"/>
      <c r="B105" s="40"/>
      <c r="C105" s="201" t="s">
        <v>79</v>
      </c>
      <c r="D105" s="201" t="s">
        <v>117</v>
      </c>
      <c r="E105" s="202" t="s">
        <v>147</v>
      </c>
      <c r="F105" s="203" t="s">
        <v>148</v>
      </c>
      <c r="G105" s="204" t="s">
        <v>138</v>
      </c>
      <c r="H105" s="205">
        <v>168.65000000000001</v>
      </c>
      <c r="I105" s="206"/>
      <c r="J105" s="207">
        <f>ROUND(I105*H105,2)</f>
        <v>0</v>
      </c>
      <c r="K105" s="203" t="s">
        <v>121</v>
      </c>
      <c r="L105" s="45"/>
      <c r="M105" s="208" t="s">
        <v>19</v>
      </c>
      <c r="N105" s="209" t="s">
        <v>40</v>
      </c>
      <c r="O105" s="85"/>
      <c r="P105" s="210">
        <f>O105*H105</f>
        <v>0</v>
      </c>
      <c r="Q105" s="210">
        <v>0</v>
      </c>
      <c r="R105" s="210">
        <f>Q105*H105</f>
        <v>0</v>
      </c>
      <c r="S105" s="210">
        <v>0</v>
      </c>
      <c r="T105" s="211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2" t="s">
        <v>139</v>
      </c>
      <c r="AT105" s="212" t="s">
        <v>117</v>
      </c>
      <c r="AU105" s="212" t="s">
        <v>79</v>
      </c>
      <c r="AY105" s="18" t="s">
        <v>113</v>
      </c>
      <c r="BE105" s="213">
        <f>IF(N105="základní",J105,0)</f>
        <v>0</v>
      </c>
      <c r="BF105" s="213">
        <f>IF(N105="snížená",J105,0)</f>
        <v>0</v>
      </c>
      <c r="BG105" s="213">
        <f>IF(N105="zákl. přenesená",J105,0)</f>
        <v>0</v>
      </c>
      <c r="BH105" s="213">
        <f>IF(N105="sníž. přenesená",J105,0)</f>
        <v>0</v>
      </c>
      <c r="BI105" s="213">
        <f>IF(N105="nulová",J105,0)</f>
        <v>0</v>
      </c>
      <c r="BJ105" s="18" t="s">
        <v>77</v>
      </c>
      <c r="BK105" s="213">
        <f>ROUND(I105*H105,2)</f>
        <v>0</v>
      </c>
      <c r="BL105" s="18" t="s">
        <v>139</v>
      </c>
      <c r="BM105" s="212" t="s">
        <v>149</v>
      </c>
    </row>
    <row r="106" s="2" customFormat="1">
      <c r="A106" s="39"/>
      <c r="B106" s="40"/>
      <c r="C106" s="41"/>
      <c r="D106" s="214" t="s">
        <v>124</v>
      </c>
      <c r="E106" s="41"/>
      <c r="F106" s="215" t="s">
        <v>150</v>
      </c>
      <c r="G106" s="41"/>
      <c r="H106" s="41"/>
      <c r="I106" s="216"/>
      <c r="J106" s="41"/>
      <c r="K106" s="41"/>
      <c r="L106" s="45"/>
      <c r="M106" s="217"/>
      <c r="N106" s="218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124</v>
      </c>
      <c r="AU106" s="18" t="s">
        <v>79</v>
      </c>
    </row>
    <row r="107" s="2" customFormat="1">
      <c r="A107" s="39"/>
      <c r="B107" s="40"/>
      <c r="C107" s="41"/>
      <c r="D107" s="219" t="s">
        <v>126</v>
      </c>
      <c r="E107" s="41"/>
      <c r="F107" s="220" t="s">
        <v>151</v>
      </c>
      <c r="G107" s="41"/>
      <c r="H107" s="41"/>
      <c r="I107" s="216"/>
      <c r="J107" s="41"/>
      <c r="K107" s="41"/>
      <c r="L107" s="45"/>
      <c r="M107" s="217"/>
      <c r="N107" s="218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126</v>
      </c>
      <c r="AU107" s="18" t="s">
        <v>79</v>
      </c>
    </row>
    <row r="108" s="13" customFormat="1">
      <c r="A108" s="13"/>
      <c r="B108" s="222"/>
      <c r="C108" s="223"/>
      <c r="D108" s="214" t="s">
        <v>130</v>
      </c>
      <c r="E108" s="224" t="s">
        <v>19</v>
      </c>
      <c r="F108" s="225" t="s">
        <v>152</v>
      </c>
      <c r="G108" s="223"/>
      <c r="H108" s="226">
        <v>0.65000000000000002</v>
      </c>
      <c r="I108" s="227"/>
      <c r="J108" s="223"/>
      <c r="K108" s="223"/>
      <c r="L108" s="228"/>
      <c r="M108" s="229"/>
      <c r="N108" s="230"/>
      <c r="O108" s="230"/>
      <c r="P108" s="230"/>
      <c r="Q108" s="230"/>
      <c r="R108" s="230"/>
      <c r="S108" s="230"/>
      <c r="T108" s="23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2" t="s">
        <v>130</v>
      </c>
      <c r="AU108" s="232" t="s">
        <v>79</v>
      </c>
      <c r="AV108" s="13" t="s">
        <v>79</v>
      </c>
      <c r="AW108" s="13" t="s">
        <v>31</v>
      </c>
      <c r="AX108" s="13" t="s">
        <v>69</v>
      </c>
      <c r="AY108" s="232" t="s">
        <v>113</v>
      </c>
    </row>
    <row r="109" s="13" customFormat="1">
      <c r="A109" s="13"/>
      <c r="B109" s="222"/>
      <c r="C109" s="223"/>
      <c r="D109" s="214" t="s">
        <v>130</v>
      </c>
      <c r="E109" s="224" t="s">
        <v>19</v>
      </c>
      <c r="F109" s="225" t="s">
        <v>153</v>
      </c>
      <c r="G109" s="223"/>
      <c r="H109" s="226">
        <v>158.40000000000001</v>
      </c>
      <c r="I109" s="227"/>
      <c r="J109" s="223"/>
      <c r="K109" s="223"/>
      <c r="L109" s="228"/>
      <c r="M109" s="229"/>
      <c r="N109" s="230"/>
      <c r="O109" s="230"/>
      <c r="P109" s="230"/>
      <c r="Q109" s="230"/>
      <c r="R109" s="230"/>
      <c r="S109" s="230"/>
      <c r="T109" s="23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2" t="s">
        <v>130</v>
      </c>
      <c r="AU109" s="232" t="s">
        <v>79</v>
      </c>
      <c r="AV109" s="13" t="s">
        <v>79</v>
      </c>
      <c r="AW109" s="13" t="s">
        <v>31</v>
      </c>
      <c r="AX109" s="13" t="s">
        <v>69</v>
      </c>
      <c r="AY109" s="232" t="s">
        <v>113</v>
      </c>
    </row>
    <row r="110" s="13" customFormat="1">
      <c r="A110" s="13"/>
      <c r="B110" s="222"/>
      <c r="C110" s="223"/>
      <c r="D110" s="214" t="s">
        <v>130</v>
      </c>
      <c r="E110" s="224" t="s">
        <v>19</v>
      </c>
      <c r="F110" s="225" t="s">
        <v>154</v>
      </c>
      <c r="G110" s="223"/>
      <c r="H110" s="226">
        <v>9.5999999999999996</v>
      </c>
      <c r="I110" s="227"/>
      <c r="J110" s="223"/>
      <c r="K110" s="223"/>
      <c r="L110" s="228"/>
      <c r="M110" s="229"/>
      <c r="N110" s="230"/>
      <c r="O110" s="230"/>
      <c r="P110" s="230"/>
      <c r="Q110" s="230"/>
      <c r="R110" s="230"/>
      <c r="S110" s="230"/>
      <c r="T110" s="23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2" t="s">
        <v>130</v>
      </c>
      <c r="AU110" s="232" t="s">
        <v>79</v>
      </c>
      <c r="AV110" s="13" t="s">
        <v>79</v>
      </c>
      <c r="AW110" s="13" t="s">
        <v>31</v>
      </c>
      <c r="AX110" s="13" t="s">
        <v>69</v>
      </c>
      <c r="AY110" s="232" t="s">
        <v>113</v>
      </c>
    </row>
    <row r="111" s="14" customFormat="1">
      <c r="A111" s="14"/>
      <c r="B111" s="233"/>
      <c r="C111" s="234"/>
      <c r="D111" s="214" t="s">
        <v>130</v>
      </c>
      <c r="E111" s="235" t="s">
        <v>19</v>
      </c>
      <c r="F111" s="236" t="s">
        <v>146</v>
      </c>
      <c r="G111" s="234"/>
      <c r="H111" s="237">
        <v>168.65000000000001</v>
      </c>
      <c r="I111" s="238"/>
      <c r="J111" s="234"/>
      <c r="K111" s="234"/>
      <c r="L111" s="239"/>
      <c r="M111" s="240"/>
      <c r="N111" s="241"/>
      <c r="O111" s="241"/>
      <c r="P111" s="241"/>
      <c r="Q111" s="241"/>
      <c r="R111" s="241"/>
      <c r="S111" s="241"/>
      <c r="T111" s="242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3" t="s">
        <v>130</v>
      </c>
      <c r="AU111" s="243" t="s">
        <v>79</v>
      </c>
      <c r="AV111" s="14" t="s">
        <v>122</v>
      </c>
      <c r="AW111" s="14" t="s">
        <v>31</v>
      </c>
      <c r="AX111" s="14" t="s">
        <v>77</v>
      </c>
      <c r="AY111" s="243" t="s">
        <v>113</v>
      </c>
    </row>
    <row r="112" s="2" customFormat="1" ht="16.5" customHeight="1">
      <c r="A112" s="39"/>
      <c r="B112" s="40"/>
      <c r="C112" s="244" t="s">
        <v>155</v>
      </c>
      <c r="D112" s="244" t="s">
        <v>156</v>
      </c>
      <c r="E112" s="245" t="s">
        <v>157</v>
      </c>
      <c r="F112" s="246" t="s">
        <v>158</v>
      </c>
      <c r="G112" s="247" t="s">
        <v>138</v>
      </c>
      <c r="H112" s="248">
        <v>168.65000000000001</v>
      </c>
      <c r="I112" s="249"/>
      <c r="J112" s="250">
        <f>ROUND(I112*H112,2)</f>
        <v>0</v>
      </c>
      <c r="K112" s="246" t="s">
        <v>121</v>
      </c>
      <c r="L112" s="251"/>
      <c r="M112" s="252" t="s">
        <v>19</v>
      </c>
      <c r="N112" s="253" t="s">
        <v>40</v>
      </c>
      <c r="O112" s="85"/>
      <c r="P112" s="210">
        <f>O112*H112</f>
        <v>0</v>
      </c>
      <c r="Q112" s="210">
        <v>0.0040000000000000001</v>
      </c>
      <c r="R112" s="210">
        <f>Q112*H112</f>
        <v>0.67460000000000009</v>
      </c>
      <c r="S112" s="210">
        <v>0</v>
      </c>
      <c r="T112" s="211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2" t="s">
        <v>159</v>
      </c>
      <c r="AT112" s="212" t="s">
        <v>156</v>
      </c>
      <c r="AU112" s="212" t="s">
        <v>79</v>
      </c>
      <c r="AY112" s="18" t="s">
        <v>113</v>
      </c>
      <c r="BE112" s="213">
        <f>IF(N112="základní",J112,0)</f>
        <v>0</v>
      </c>
      <c r="BF112" s="213">
        <f>IF(N112="snížená",J112,0)</f>
        <v>0</v>
      </c>
      <c r="BG112" s="213">
        <f>IF(N112="zákl. přenesená",J112,0)</f>
        <v>0</v>
      </c>
      <c r="BH112" s="213">
        <f>IF(N112="sníž. přenesená",J112,0)</f>
        <v>0</v>
      </c>
      <c r="BI112" s="213">
        <f>IF(N112="nulová",J112,0)</f>
        <v>0</v>
      </c>
      <c r="BJ112" s="18" t="s">
        <v>77</v>
      </c>
      <c r="BK112" s="213">
        <f>ROUND(I112*H112,2)</f>
        <v>0</v>
      </c>
      <c r="BL112" s="18" t="s">
        <v>139</v>
      </c>
      <c r="BM112" s="212" t="s">
        <v>160</v>
      </c>
    </row>
    <row r="113" s="2" customFormat="1">
      <c r="A113" s="39"/>
      <c r="B113" s="40"/>
      <c r="C113" s="41"/>
      <c r="D113" s="214" t="s">
        <v>124</v>
      </c>
      <c r="E113" s="41"/>
      <c r="F113" s="215" t="s">
        <v>158</v>
      </c>
      <c r="G113" s="41"/>
      <c r="H113" s="41"/>
      <c r="I113" s="216"/>
      <c r="J113" s="41"/>
      <c r="K113" s="41"/>
      <c r="L113" s="45"/>
      <c r="M113" s="217"/>
      <c r="N113" s="218"/>
      <c r="O113" s="85"/>
      <c r="P113" s="85"/>
      <c r="Q113" s="85"/>
      <c r="R113" s="85"/>
      <c r="S113" s="85"/>
      <c r="T113" s="86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124</v>
      </c>
      <c r="AU113" s="18" t="s">
        <v>79</v>
      </c>
    </row>
    <row r="114" s="12" customFormat="1" ht="22.8" customHeight="1">
      <c r="A114" s="12"/>
      <c r="B114" s="185"/>
      <c r="C114" s="186"/>
      <c r="D114" s="187" t="s">
        <v>68</v>
      </c>
      <c r="E114" s="199" t="s">
        <v>161</v>
      </c>
      <c r="F114" s="199" t="s">
        <v>162</v>
      </c>
      <c r="G114" s="186"/>
      <c r="H114" s="186"/>
      <c r="I114" s="189"/>
      <c r="J114" s="200">
        <f>BK114</f>
        <v>0</v>
      </c>
      <c r="K114" s="186"/>
      <c r="L114" s="191"/>
      <c r="M114" s="192"/>
      <c r="N114" s="193"/>
      <c r="O114" s="193"/>
      <c r="P114" s="194">
        <f>SUM(P115:P147)</f>
        <v>0</v>
      </c>
      <c r="Q114" s="193"/>
      <c r="R114" s="194">
        <f>SUM(R115:R147)</f>
        <v>8.2897844000000003</v>
      </c>
      <c r="S114" s="193"/>
      <c r="T114" s="195">
        <f>SUM(T115:T147)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196" t="s">
        <v>79</v>
      </c>
      <c r="AT114" s="197" t="s">
        <v>68</v>
      </c>
      <c r="AU114" s="197" t="s">
        <v>77</v>
      </c>
      <c r="AY114" s="196" t="s">
        <v>113</v>
      </c>
      <c r="BK114" s="198">
        <f>SUM(BK115:BK147)</f>
        <v>0</v>
      </c>
    </row>
    <row r="115" s="2" customFormat="1" ht="16.5" customHeight="1">
      <c r="A115" s="39"/>
      <c r="B115" s="40"/>
      <c r="C115" s="201" t="s">
        <v>163</v>
      </c>
      <c r="D115" s="201" t="s">
        <v>117</v>
      </c>
      <c r="E115" s="202" t="s">
        <v>164</v>
      </c>
      <c r="F115" s="203" t="s">
        <v>165</v>
      </c>
      <c r="G115" s="204" t="s">
        <v>166</v>
      </c>
      <c r="H115" s="205">
        <v>302.39999999999998</v>
      </c>
      <c r="I115" s="206"/>
      <c r="J115" s="207">
        <f>ROUND(I115*H115,2)</f>
        <v>0</v>
      </c>
      <c r="K115" s="203" t="s">
        <v>121</v>
      </c>
      <c r="L115" s="45"/>
      <c r="M115" s="208" t="s">
        <v>19</v>
      </c>
      <c r="N115" s="209" t="s">
        <v>40</v>
      </c>
      <c r="O115" s="85"/>
      <c r="P115" s="210">
        <f>O115*H115</f>
        <v>0</v>
      </c>
      <c r="Q115" s="210">
        <v>0.00020000000000000001</v>
      </c>
      <c r="R115" s="210">
        <f>Q115*H115</f>
        <v>0.060479999999999999</v>
      </c>
      <c r="S115" s="210">
        <v>0</v>
      </c>
      <c r="T115" s="211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2" t="s">
        <v>139</v>
      </c>
      <c r="AT115" s="212" t="s">
        <v>117</v>
      </c>
      <c r="AU115" s="212" t="s">
        <v>79</v>
      </c>
      <c r="AY115" s="18" t="s">
        <v>113</v>
      </c>
      <c r="BE115" s="213">
        <f>IF(N115="základní",J115,0)</f>
        <v>0</v>
      </c>
      <c r="BF115" s="213">
        <f>IF(N115="snížená",J115,0)</f>
        <v>0</v>
      </c>
      <c r="BG115" s="213">
        <f>IF(N115="zákl. přenesená",J115,0)</f>
        <v>0</v>
      </c>
      <c r="BH115" s="213">
        <f>IF(N115="sníž. přenesená",J115,0)</f>
        <v>0</v>
      </c>
      <c r="BI115" s="213">
        <f>IF(N115="nulová",J115,0)</f>
        <v>0</v>
      </c>
      <c r="BJ115" s="18" t="s">
        <v>77</v>
      </c>
      <c r="BK115" s="213">
        <f>ROUND(I115*H115,2)</f>
        <v>0</v>
      </c>
      <c r="BL115" s="18" t="s">
        <v>139</v>
      </c>
      <c r="BM115" s="212" t="s">
        <v>167</v>
      </c>
    </row>
    <row r="116" s="2" customFormat="1">
      <c r="A116" s="39"/>
      <c r="B116" s="40"/>
      <c r="C116" s="41"/>
      <c r="D116" s="214" t="s">
        <v>124</v>
      </c>
      <c r="E116" s="41"/>
      <c r="F116" s="215" t="s">
        <v>168</v>
      </c>
      <c r="G116" s="41"/>
      <c r="H116" s="41"/>
      <c r="I116" s="216"/>
      <c r="J116" s="41"/>
      <c r="K116" s="41"/>
      <c r="L116" s="45"/>
      <c r="M116" s="217"/>
      <c r="N116" s="218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124</v>
      </c>
      <c r="AU116" s="18" t="s">
        <v>79</v>
      </c>
    </row>
    <row r="117" s="2" customFormat="1">
      <c r="A117" s="39"/>
      <c r="B117" s="40"/>
      <c r="C117" s="41"/>
      <c r="D117" s="219" t="s">
        <v>126</v>
      </c>
      <c r="E117" s="41"/>
      <c r="F117" s="220" t="s">
        <v>169</v>
      </c>
      <c r="G117" s="41"/>
      <c r="H117" s="41"/>
      <c r="I117" s="216"/>
      <c r="J117" s="41"/>
      <c r="K117" s="41"/>
      <c r="L117" s="45"/>
      <c r="M117" s="217"/>
      <c r="N117" s="218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126</v>
      </c>
      <c r="AU117" s="18" t="s">
        <v>79</v>
      </c>
    </row>
    <row r="118" s="2" customFormat="1">
      <c r="A118" s="39"/>
      <c r="B118" s="40"/>
      <c r="C118" s="41"/>
      <c r="D118" s="214" t="s">
        <v>128</v>
      </c>
      <c r="E118" s="41"/>
      <c r="F118" s="221" t="s">
        <v>170</v>
      </c>
      <c r="G118" s="41"/>
      <c r="H118" s="41"/>
      <c r="I118" s="216"/>
      <c r="J118" s="41"/>
      <c r="K118" s="41"/>
      <c r="L118" s="45"/>
      <c r="M118" s="217"/>
      <c r="N118" s="218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128</v>
      </c>
      <c r="AU118" s="18" t="s">
        <v>79</v>
      </c>
    </row>
    <row r="119" s="13" customFormat="1">
      <c r="A119" s="13"/>
      <c r="B119" s="222"/>
      <c r="C119" s="223"/>
      <c r="D119" s="214" t="s">
        <v>130</v>
      </c>
      <c r="E119" s="224" t="s">
        <v>19</v>
      </c>
      <c r="F119" s="225" t="s">
        <v>171</v>
      </c>
      <c r="G119" s="223"/>
      <c r="H119" s="226">
        <v>285.12</v>
      </c>
      <c r="I119" s="227"/>
      <c r="J119" s="223"/>
      <c r="K119" s="223"/>
      <c r="L119" s="228"/>
      <c r="M119" s="229"/>
      <c r="N119" s="230"/>
      <c r="O119" s="230"/>
      <c r="P119" s="230"/>
      <c r="Q119" s="230"/>
      <c r="R119" s="230"/>
      <c r="S119" s="230"/>
      <c r="T119" s="231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2" t="s">
        <v>130</v>
      </c>
      <c r="AU119" s="232" t="s">
        <v>79</v>
      </c>
      <c r="AV119" s="13" t="s">
        <v>79</v>
      </c>
      <c r="AW119" s="13" t="s">
        <v>31</v>
      </c>
      <c r="AX119" s="13" t="s">
        <v>69</v>
      </c>
      <c r="AY119" s="232" t="s">
        <v>113</v>
      </c>
    </row>
    <row r="120" s="13" customFormat="1">
      <c r="A120" s="13"/>
      <c r="B120" s="222"/>
      <c r="C120" s="223"/>
      <c r="D120" s="214" t="s">
        <v>130</v>
      </c>
      <c r="E120" s="224" t="s">
        <v>19</v>
      </c>
      <c r="F120" s="225" t="s">
        <v>172</v>
      </c>
      <c r="G120" s="223"/>
      <c r="H120" s="226">
        <v>17.280000000000001</v>
      </c>
      <c r="I120" s="227"/>
      <c r="J120" s="223"/>
      <c r="K120" s="223"/>
      <c r="L120" s="228"/>
      <c r="M120" s="229"/>
      <c r="N120" s="230"/>
      <c r="O120" s="230"/>
      <c r="P120" s="230"/>
      <c r="Q120" s="230"/>
      <c r="R120" s="230"/>
      <c r="S120" s="230"/>
      <c r="T120" s="23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2" t="s">
        <v>130</v>
      </c>
      <c r="AU120" s="232" t="s">
        <v>79</v>
      </c>
      <c r="AV120" s="13" t="s">
        <v>79</v>
      </c>
      <c r="AW120" s="13" t="s">
        <v>31</v>
      </c>
      <c r="AX120" s="13" t="s">
        <v>69</v>
      </c>
      <c r="AY120" s="232" t="s">
        <v>113</v>
      </c>
    </row>
    <row r="121" s="14" customFormat="1">
      <c r="A121" s="14"/>
      <c r="B121" s="233"/>
      <c r="C121" s="234"/>
      <c r="D121" s="214" t="s">
        <v>130</v>
      </c>
      <c r="E121" s="235" t="s">
        <v>19</v>
      </c>
      <c r="F121" s="236" t="s">
        <v>146</v>
      </c>
      <c r="G121" s="234"/>
      <c r="H121" s="237">
        <v>302.39999999999998</v>
      </c>
      <c r="I121" s="238"/>
      <c r="J121" s="234"/>
      <c r="K121" s="234"/>
      <c r="L121" s="239"/>
      <c r="M121" s="240"/>
      <c r="N121" s="241"/>
      <c r="O121" s="241"/>
      <c r="P121" s="241"/>
      <c r="Q121" s="241"/>
      <c r="R121" s="241"/>
      <c r="S121" s="241"/>
      <c r="T121" s="242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3" t="s">
        <v>130</v>
      </c>
      <c r="AU121" s="243" t="s">
        <v>79</v>
      </c>
      <c r="AV121" s="14" t="s">
        <v>122</v>
      </c>
      <c r="AW121" s="14" t="s">
        <v>31</v>
      </c>
      <c r="AX121" s="14" t="s">
        <v>77</v>
      </c>
      <c r="AY121" s="243" t="s">
        <v>113</v>
      </c>
    </row>
    <row r="122" s="2" customFormat="1" ht="16.5" customHeight="1">
      <c r="A122" s="39"/>
      <c r="B122" s="40"/>
      <c r="C122" s="244" t="s">
        <v>173</v>
      </c>
      <c r="D122" s="244" t="s">
        <v>156</v>
      </c>
      <c r="E122" s="245" t="s">
        <v>174</v>
      </c>
      <c r="F122" s="246" t="s">
        <v>175</v>
      </c>
      <c r="G122" s="247" t="s">
        <v>166</v>
      </c>
      <c r="H122" s="248">
        <v>302.39999999999998</v>
      </c>
      <c r="I122" s="249"/>
      <c r="J122" s="250">
        <f>ROUND(I122*H122,2)</f>
        <v>0</v>
      </c>
      <c r="K122" s="246" t="s">
        <v>121</v>
      </c>
      <c r="L122" s="251"/>
      <c r="M122" s="252" t="s">
        <v>19</v>
      </c>
      <c r="N122" s="253" t="s">
        <v>40</v>
      </c>
      <c r="O122" s="85"/>
      <c r="P122" s="210">
        <f>O122*H122</f>
        <v>0</v>
      </c>
      <c r="Q122" s="210">
        <v>0.027</v>
      </c>
      <c r="R122" s="210">
        <f>Q122*H122</f>
        <v>8.1647999999999996</v>
      </c>
      <c r="S122" s="210">
        <v>0</v>
      </c>
      <c r="T122" s="21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2" t="s">
        <v>159</v>
      </c>
      <c r="AT122" s="212" t="s">
        <v>156</v>
      </c>
      <c r="AU122" s="212" t="s">
        <v>79</v>
      </c>
      <c r="AY122" s="18" t="s">
        <v>113</v>
      </c>
      <c r="BE122" s="213">
        <f>IF(N122="základní",J122,0)</f>
        <v>0</v>
      </c>
      <c r="BF122" s="213">
        <f>IF(N122="snížená",J122,0)</f>
        <v>0</v>
      </c>
      <c r="BG122" s="213">
        <f>IF(N122="zákl. přenesená",J122,0)</f>
        <v>0</v>
      </c>
      <c r="BH122" s="213">
        <f>IF(N122="sníž. přenesená",J122,0)</f>
        <v>0</v>
      </c>
      <c r="BI122" s="213">
        <f>IF(N122="nulová",J122,0)</f>
        <v>0</v>
      </c>
      <c r="BJ122" s="18" t="s">
        <v>77</v>
      </c>
      <c r="BK122" s="213">
        <f>ROUND(I122*H122,2)</f>
        <v>0</v>
      </c>
      <c r="BL122" s="18" t="s">
        <v>139</v>
      </c>
      <c r="BM122" s="212" t="s">
        <v>176</v>
      </c>
    </row>
    <row r="123" s="2" customFormat="1">
      <c r="A123" s="39"/>
      <c r="B123" s="40"/>
      <c r="C123" s="41"/>
      <c r="D123" s="214" t="s">
        <v>124</v>
      </c>
      <c r="E123" s="41"/>
      <c r="F123" s="215" t="s">
        <v>175</v>
      </c>
      <c r="G123" s="41"/>
      <c r="H123" s="41"/>
      <c r="I123" s="216"/>
      <c r="J123" s="41"/>
      <c r="K123" s="41"/>
      <c r="L123" s="45"/>
      <c r="M123" s="217"/>
      <c r="N123" s="218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124</v>
      </c>
      <c r="AU123" s="18" t="s">
        <v>79</v>
      </c>
    </row>
    <row r="124" s="2" customFormat="1" ht="16.5" customHeight="1">
      <c r="A124" s="39"/>
      <c r="B124" s="40"/>
      <c r="C124" s="201" t="s">
        <v>177</v>
      </c>
      <c r="D124" s="201" t="s">
        <v>117</v>
      </c>
      <c r="E124" s="202" t="s">
        <v>178</v>
      </c>
      <c r="F124" s="203" t="s">
        <v>179</v>
      </c>
      <c r="G124" s="204" t="s">
        <v>166</v>
      </c>
      <c r="H124" s="205">
        <v>0.52000000000000002</v>
      </c>
      <c r="I124" s="206"/>
      <c r="J124" s="207">
        <f>ROUND(I124*H124,2)</f>
        <v>0</v>
      </c>
      <c r="K124" s="203" t="s">
        <v>121</v>
      </c>
      <c r="L124" s="45"/>
      <c r="M124" s="208" t="s">
        <v>19</v>
      </c>
      <c r="N124" s="209" t="s">
        <v>40</v>
      </c>
      <c r="O124" s="85"/>
      <c r="P124" s="210">
        <f>O124*H124</f>
        <v>0</v>
      </c>
      <c r="Q124" s="210">
        <v>0.00081999999999999998</v>
      </c>
      <c r="R124" s="210">
        <f>Q124*H124</f>
        <v>0.00042640000000000001</v>
      </c>
      <c r="S124" s="210">
        <v>0</v>
      </c>
      <c r="T124" s="21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2" t="s">
        <v>139</v>
      </c>
      <c r="AT124" s="212" t="s">
        <v>117</v>
      </c>
      <c r="AU124" s="212" t="s">
        <v>79</v>
      </c>
      <c r="AY124" s="18" t="s">
        <v>113</v>
      </c>
      <c r="BE124" s="213">
        <f>IF(N124="základní",J124,0)</f>
        <v>0</v>
      </c>
      <c r="BF124" s="213">
        <f>IF(N124="snížená",J124,0)</f>
        <v>0</v>
      </c>
      <c r="BG124" s="213">
        <f>IF(N124="zákl. přenesená",J124,0)</f>
        <v>0</v>
      </c>
      <c r="BH124" s="213">
        <f>IF(N124="sníž. přenesená",J124,0)</f>
        <v>0</v>
      </c>
      <c r="BI124" s="213">
        <f>IF(N124="nulová",J124,0)</f>
        <v>0</v>
      </c>
      <c r="BJ124" s="18" t="s">
        <v>77</v>
      </c>
      <c r="BK124" s="213">
        <f>ROUND(I124*H124,2)</f>
        <v>0</v>
      </c>
      <c r="BL124" s="18" t="s">
        <v>139</v>
      </c>
      <c r="BM124" s="212" t="s">
        <v>180</v>
      </c>
    </row>
    <row r="125" s="2" customFormat="1">
      <c r="A125" s="39"/>
      <c r="B125" s="40"/>
      <c r="C125" s="41"/>
      <c r="D125" s="214" t="s">
        <v>124</v>
      </c>
      <c r="E125" s="41"/>
      <c r="F125" s="215" t="s">
        <v>181</v>
      </c>
      <c r="G125" s="41"/>
      <c r="H125" s="41"/>
      <c r="I125" s="216"/>
      <c r="J125" s="41"/>
      <c r="K125" s="41"/>
      <c r="L125" s="45"/>
      <c r="M125" s="217"/>
      <c r="N125" s="218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124</v>
      </c>
      <c r="AU125" s="18" t="s">
        <v>79</v>
      </c>
    </row>
    <row r="126" s="2" customFormat="1">
      <c r="A126" s="39"/>
      <c r="B126" s="40"/>
      <c r="C126" s="41"/>
      <c r="D126" s="219" t="s">
        <v>126</v>
      </c>
      <c r="E126" s="41"/>
      <c r="F126" s="220" t="s">
        <v>182</v>
      </c>
      <c r="G126" s="41"/>
      <c r="H126" s="41"/>
      <c r="I126" s="216"/>
      <c r="J126" s="41"/>
      <c r="K126" s="41"/>
      <c r="L126" s="45"/>
      <c r="M126" s="217"/>
      <c r="N126" s="218"/>
      <c r="O126" s="85"/>
      <c r="P126" s="85"/>
      <c r="Q126" s="85"/>
      <c r="R126" s="85"/>
      <c r="S126" s="85"/>
      <c r="T126" s="86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126</v>
      </c>
      <c r="AU126" s="18" t="s">
        <v>79</v>
      </c>
    </row>
    <row r="127" s="13" customFormat="1">
      <c r="A127" s="13"/>
      <c r="B127" s="222"/>
      <c r="C127" s="223"/>
      <c r="D127" s="214" t="s">
        <v>130</v>
      </c>
      <c r="E127" s="224" t="s">
        <v>19</v>
      </c>
      <c r="F127" s="225" t="s">
        <v>183</v>
      </c>
      <c r="G127" s="223"/>
      <c r="H127" s="226">
        <v>0.52000000000000002</v>
      </c>
      <c r="I127" s="227"/>
      <c r="J127" s="223"/>
      <c r="K127" s="223"/>
      <c r="L127" s="228"/>
      <c r="M127" s="229"/>
      <c r="N127" s="230"/>
      <c r="O127" s="230"/>
      <c r="P127" s="230"/>
      <c r="Q127" s="230"/>
      <c r="R127" s="230"/>
      <c r="S127" s="230"/>
      <c r="T127" s="23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2" t="s">
        <v>130</v>
      </c>
      <c r="AU127" s="232" t="s">
        <v>79</v>
      </c>
      <c r="AV127" s="13" t="s">
        <v>79</v>
      </c>
      <c r="AW127" s="13" t="s">
        <v>31</v>
      </c>
      <c r="AX127" s="13" t="s">
        <v>77</v>
      </c>
      <c r="AY127" s="232" t="s">
        <v>113</v>
      </c>
    </row>
    <row r="128" s="2" customFormat="1" ht="16.5" customHeight="1">
      <c r="A128" s="39"/>
      <c r="B128" s="40"/>
      <c r="C128" s="244" t="s">
        <v>114</v>
      </c>
      <c r="D128" s="244" t="s">
        <v>156</v>
      </c>
      <c r="E128" s="245" t="s">
        <v>184</v>
      </c>
      <c r="F128" s="246" t="s">
        <v>185</v>
      </c>
      <c r="G128" s="247" t="s">
        <v>166</v>
      </c>
      <c r="H128" s="248">
        <v>0.52000000000000002</v>
      </c>
      <c r="I128" s="249"/>
      <c r="J128" s="250">
        <f>ROUND(I128*H128,2)</f>
        <v>0</v>
      </c>
      <c r="K128" s="246" t="s">
        <v>121</v>
      </c>
      <c r="L128" s="251"/>
      <c r="M128" s="252" t="s">
        <v>19</v>
      </c>
      <c r="N128" s="253" t="s">
        <v>40</v>
      </c>
      <c r="O128" s="85"/>
      <c r="P128" s="210">
        <f>O128*H128</f>
        <v>0</v>
      </c>
      <c r="Q128" s="210">
        <v>0.028000000000000001</v>
      </c>
      <c r="R128" s="210">
        <f>Q128*H128</f>
        <v>0.01456</v>
      </c>
      <c r="S128" s="210">
        <v>0</v>
      </c>
      <c r="T128" s="21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2" t="s">
        <v>159</v>
      </c>
      <c r="AT128" s="212" t="s">
        <v>156</v>
      </c>
      <c r="AU128" s="212" t="s">
        <v>79</v>
      </c>
      <c r="AY128" s="18" t="s">
        <v>113</v>
      </c>
      <c r="BE128" s="213">
        <f>IF(N128="základní",J128,0)</f>
        <v>0</v>
      </c>
      <c r="BF128" s="213">
        <f>IF(N128="snížená",J128,0)</f>
        <v>0</v>
      </c>
      <c r="BG128" s="213">
        <f>IF(N128="zákl. přenesená",J128,0)</f>
        <v>0</v>
      </c>
      <c r="BH128" s="213">
        <f>IF(N128="sníž. přenesená",J128,0)</f>
        <v>0</v>
      </c>
      <c r="BI128" s="213">
        <f>IF(N128="nulová",J128,0)</f>
        <v>0</v>
      </c>
      <c r="BJ128" s="18" t="s">
        <v>77</v>
      </c>
      <c r="BK128" s="213">
        <f>ROUND(I128*H128,2)</f>
        <v>0</v>
      </c>
      <c r="BL128" s="18" t="s">
        <v>139</v>
      </c>
      <c r="BM128" s="212" t="s">
        <v>186</v>
      </c>
    </row>
    <row r="129" s="2" customFormat="1">
      <c r="A129" s="39"/>
      <c r="B129" s="40"/>
      <c r="C129" s="41"/>
      <c r="D129" s="214" t="s">
        <v>124</v>
      </c>
      <c r="E129" s="41"/>
      <c r="F129" s="215" t="s">
        <v>185</v>
      </c>
      <c r="G129" s="41"/>
      <c r="H129" s="41"/>
      <c r="I129" s="216"/>
      <c r="J129" s="41"/>
      <c r="K129" s="41"/>
      <c r="L129" s="45"/>
      <c r="M129" s="217"/>
      <c r="N129" s="218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124</v>
      </c>
      <c r="AU129" s="18" t="s">
        <v>79</v>
      </c>
    </row>
    <row r="130" s="2" customFormat="1" ht="16.5" customHeight="1">
      <c r="A130" s="39"/>
      <c r="B130" s="40"/>
      <c r="C130" s="201" t="s">
        <v>187</v>
      </c>
      <c r="D130" s="201" t="s">
        <v>117</v>
      </c>
      <c r="E130" s="202" t="s">
        <v>188</v>
      </c>
      <c r="F130" s="203" t="s">
        <v>189</v>
      </c>
      <c r="G130" s="204" t="s">
        <v>138</v>
      </c>
      <c r="H130" s="205">
        <v>464.89999999999998</v>
      </c>
      <c r="I130" s="206"/>
      <c r="J130" s="207">
        <f>ROUND(I130*H130,2)</f>
        <v>0</v>
      </c>
      <c r="K130" s="203" t="s">
        <v>19</v>
      </c>
      <c r="L130" s="45"/>
      <c r="M130" s="208" t="s">
        <v>19</v>
      </c>
      <c r="N130" s="209" t="s">
        <v>40</v>
      </c>
      <c r="O130" s="85"/>
      <c r="P130" s="210">
        <f>O130*H130</f>
        <v>0</v>
      </c>
      <c r="Q130" s="210">
        <v>0</v>
      </c>
      <c r="R130" s="210">
        <f>Q130*H130</f>
        <v>0</v>
      </c>
      <c r="S130" s="210">
        <v>0</v>
      </c>
      <c r="T130" s="21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2" t="s">
        <v>139</v>
      </c>
      <c r="AT130" s="212" t="s">
        <v>117</v>
      </c>
      <c r="AU130" s="212" t="s">
        <v>79</v>
      </c>
      <c r="AY130" s="18" t="s">
        <v>113</v>
      </c>
      <c r="BE130" s="213">
        <f>IF(N130="základní",J130,0)</f>
        <v>0</v>
      </c>
      <c r="BF130" s="213">
        <f>IF(N130="snížená",J130,0)</f>
        <v>0</v>
      </c>
      <c r="BG130" s="213">
        <f>IF(N130="zákl. přenesená",J130,0)</f>
        <v>0</v>
      </c>
      <c r="BH130" s="213">
        <f>IF(N130="sníž. přenesená",J130,0)</f>
        <v>0</v>
      </c>
      <c r="BI130" s="213">
        <f>IF(N130="nulová",J130,0)</f>
        <v>0</v>
      </c>
      <c r="BJ130" s="18" t="s">
        <v>77</v>
      </c>
      <c r="BK130" s="213">
        <f>ROUND(I130*H130,2)</f>
        <v>0</v>
      </c>
      <c r="BL130" s="18" t="s">
        <v>139</v>
      </c>
      <c r="BM130" s="212" t="s">
        <v>190</v>
      </c>
    </row>
    <row r="131" s="2" customFormat="1">
      <c r="A131" s="39"/>
      <c r="B131" s="40"/>
      <c r="C131" s="41"/>
      <c r="D131" s="214" t="s">
        <v>124</v>
      </c>
      <c r="E131" s="41"/>
      <c r="F131" s="215" t="s">
        <v>191</v>
      </c>
      <c r="G131" s="41"/>
      <c r="H131" s="41"/>
      <c r="I131" s="216"/>
      <c r="J131" s="41"/>
      <c r="K131" s="41"/>
      <c r="L131" s="45"/>
      <c r="M131" s="217"/>
      <c r="N131" s="218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124</v>
      </c>
      <c r="AU131" s="18" t="s">
        <v>79</v>
      </c>
    </row>
    <row r="132" s="2" customFormat="1">
      <c r="A132" s="39"/>
      <c r="B132" s="40"/>
      <c r="C132" s="41"/>
      <c r="D132" s="214" t="s">
        <v>128</v>
      </c>
      <c r="E132" s="41"/>
      <c r="F132" s="221" t="s">
        <v>192</v>
      </c>
      <c r="G132" s="41"/>
      <c r="H132" s="41"/>
      <c r="I132" s="216"/>
      <c r="J132" s="41"/>
      <c r="K132" s="41"/>
      <c r="L132" s="45"/>
      <c r="M132" s="217"/>
      <c r="N132" s="218"/>
      <c r="O132" s="85"/>
      <c r="P132" s="85"/>
      <c r="Q132" s="85"/>
      <c r="R132" s="85"/>
      <c r="S132" s="85"/>
      <c r="T132" s="86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128</v>
      </c>
      <c r="AU132" s="18" t="s">
        <v>79</v>
      </c>
    </row>
    <row r="133" s="13" customFormat="1">
      <c r="A133" s="13"/>
      <c r="B133" s="222"/>
      <c r="C133" s="223"/>
      <c r="D133" s="214" t="s">
        <v>130</v>
      </c>
      <c r="E133" s="224" t="s">
        <v>19</v>
      </c>
      <c r="F133" s="225" t="s">
        <v>193</v>
      </c>
      <c r="G133" s="223"/>
      <c r="H133" s="226">
        <v>435.60000000000002</v>
      </c>
      <c r="I133" s="227"/>
      <c r="J133" s="223"/>
      <c r="K133" s="223"/>
      <c r="L133" s="228"/>
      <c r="M133" s="229"/>
      <c r="N133" s="230"/>
      <c r="O133" s="230"/>
      <c r="P133" s="230"/>
      <c r="Q133" s="230"/>
      <c r="R133" s="230"/>
      <c r="S133" s="230"/>
      <c r="T133" s="23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2" t="s">
        <v>130</v>
      </c>
      <c r="AU133" s="232" t="s">
        <v>79</v>
      </c>
      <c r="AV133" s="13" t="s">
        <v>79</v>
      </c>
      <c r="AW133" s="13" t="s">
        <v>31</v>
      </c>
      <c r="AX133" s="13" t="s">
        <v>69</v>
      </c>
      <c r="AY133" s="232" t="s">
        <v>113</v>
      </c>
    </row>
    <row r="134" s="13" customFormat="1">
      <c r="A134" s="13"/>
      <c r="B134" s="222"/>
      <c r="C134" s="223"/>
      <c r="D134" s="214" t="s">
        <v>130</v>
      </c>
      <c r="E134" s="224" t="s">
        <v>19</v>
      </c>
      <c r="F134" s="225" t="s">
        <v>144</v>
      </c>
      <c r="G134" s="223"/>
      <c r="H134" s="226">
        <v>2.8999999999999999</v>
      </c>
      <c r="I134" s="227"/>
      <c r="J134" s="223"/>
      <c r="K134" s="223"/>
      <c r="L134" s="228"/>
      <c r="M134" s="229"/>
      <c r="N134" s="230"/>
      <c r="O134" s="230"/>
      <c r="P134" s="230"/>
      <c r="Q134" s="230"/>
      <c r="R134" s="230"/>
      <c r="S134" s="230"/>
      <c r="T134" s="23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2" t="s">
        <v>130</v>
      </c>
      <c r="AU134" s="232" t="s">
        <v>79</v>
      </c>
      <c r="AV134" s="13" t="s">
        <v>79</v>
      </c>
      <c r="AW134" s="13" t="s">
        <v>31</v>
      </c>
      <c r="AX134" s="13" t="s">
        <v>69</v>
      </c>
      <c r="AY134" s="232" t="s">
        <v>113</v>
      </c>
    </row>
    <row r="135" s="13" customFormat="1">
      <c r="A135" s="13"/>
      <c r="B135" s="222"/>
      <c r="C135" s="223"/>
      <c r="D135" s="214" t="s">
        <v>130</v>
      </c>
      <c r="E135" s="224" t="s">
        <v>19</v>
      </c>
      <c r="F135" s="225" t="s">
        <v>143</v>
      </c>
      <c r="G135" s="223"/>
      <c r="H135" s="226">
        <v>26.399999999999999</v>
      </c>
      <c r="I135" s="227"/>
      <c r="J135" s="223"/>
      <c r="K135" s="223"/>
      <c r="L135" s="228"/>
      <c r="M135" s="229"/>
      <c r="N135" s="230"/>
      <c r="O135" s="230"/>
      <c r="P135" s="230"/>
      <c r="Q135" s="230"/>
      <c r="R135" s="230"/>
      <c r="S135" s="230"/>
      <c r="T135" s="23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2" t="s">
        <v>130</v>
      </c>
      <c r="AU135" s="232" t="s">
        <v>79</v>
      </c>
      <c r="AV135" s="13" t="s">
        <v>79</v>
      </c>
      <c r="AW135" s="13" t="s">
        <v>31</v>
      </c>
      <c r="AX135" s="13" t="s">
        <v>69</v>
      </c>
      <c r="AY135" s="232" t="s">
        <v>113</v>
      </c>
    </row>
    <row r="136" s="14" customFormat="1">
      <c r="A136" s="14"/>
      <c r="B136" s="233"/>
      <c r="C136" s="234"/>
      <c r="D136" s="214" t="s">
        <v>130</v>
      </c>
      <c r="E136" s="235" t="s">
        <v>19</v>
      </c>
      <c r="F136" s="236" t="s">
        <v>146</v>
      </c>
      <c r="G136" s="234"/>
      <c r="H136" s="237">
        <v>464.89999999999998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3" t="s">
        <v>130</v>
      </c>
      <c r="AU136" s="243" t="s">
        <v>79</v>
      </c>
      <c r="AV136" s="14" t="s">
        <v>122</v>
      </c>
      <c r="AW136" s="14" t="s">
        <v>31</v>
      </c>
      <c r="AX136" s="14" t="s">
        <v>77</v>
      </c>
      <c r="AY136" s="243" t="s">
        <v>113</v>
      </c>
    </row>
    <row r="137" s="2" customFormat="1" ht="16.5" customHeight="1">
      <c r="A137" s="39"/>
      <c r="B137" s="40"/>
      <c r="C137" s="244" t="s">
        <v>194</v>
      </c>
      <c r="D137" s="244" t="s">
        <v>156</v>
      </c>
      <c r="E137" s="245" t="s">
        <v>195</v>
      </c>
      <c r="F137" s="246" t="s">
        <v>196</v>
      </c>
      <c r="G137" s="247" t="s">
        <v>197</v>
      </c>
      <c r="H137" s="248">
        <v>1</v>
      </c>
      <c r="I137" s="249"/>
      <c r="J137" s="250">
        <f>ROUND(I137*H137,2)</f>
        <v>0</v>
      </c>
      <c r="K137" s="246" t="s">
        <v>19</v>
      </c>
      <c r="L137" s="251"/>
      <c r="M137" s="252" t="s">
        <v>19</v>
      </c>
      <c r="N137" s="253" t="s">
        <v>40</v>
      </c>
      <c r="O137" s="85"/>
      <c r="P137" s="210">
        <f>O137*H137</f>
        <v>0</v>
      </c>
      <c r="Q137" s="210">
        <v>0</v>
      </c>
      <c r="R137" s="210">
        <f>Q137*H137</f>
        <v>0</v>
      </c>
      <c r="S137" s="210">
        <v>0</v>
      </c>
      <c r="T137" s="21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2" t="s">
        <v>159</v>
      </c>
      <c r="AT137" s="212" t="s">
        <v>156</v>
      </c>
      <c r="AU137" s="212" t="s">
        <v>79</v>
      </c>
      <c r="AY137" s="18" t="s">
        <v>113</v>
      </c>
      <c r="BE137" s="213">
        <f>IF(N137="základní",J137,0)</f>
        <v>0</v>
      </c>
      <c r="BF137" s="213">
        <f>IF(N137="snížená",J137,0)</f>
        <v>0</v>
      </c>
      <c r="BG137" s="213">
        <f>IF(N137="zákl. přenesená",J137,0)</f>
        <v>0</v>
      </c>
      <c r="BH137" s="213">
        <f>IF(N137="sníž. přenesená",J137,0)</f>
        <v>0</v>
      </c>
      <c r="BI137" s="213">
        <f>IF(N137="nulová",J137,0)</f>
        <v>0</v>
      </c>
      <c r="BJ137" s="18" t="s">
        <v>77</v>
      </c>
      <c r="BK137" s="213">
        <f>ROUND(I137*H137,2)</f>
        <v>0</v>
      </c>
      <c r="BL137" s="18" t="s">
        <v>139</v>
      </c>
      <c r="BM137" s="212" t="s">
        <v>198</v>
      </c>
    </row>
    <row r="138" s="2" customFormat="1">
      <c r="A138" s="39"/>
      <c r="B138" s="40"/>
      <c r="C138" s="41"/>
      <c r="D138" s="214" t="s">
        <v>124</v>
      </c>
      <c r="E138" s="41"/>
      <c r="F138" s="215" t="s">
        <v>196</v>
      </c>
      <c r="G138" s="41"/>
      <c r="H138" s="41"/>
      <c r="I138" s="216"/>
      <c r="J138" s="41"/>
      <c r="K138" s="41"/>
      <c r="L138" s="45"/>
      <c r="M138" s="217"/>
      <c r="N138" s="218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124</v>
      </c>
      <c r="AU138" s="18" t="s">
        <v>79</v>
      </c>
    </row>
    <row r="139" s="13" customFormat="1">
      <c r="A139" s="13"/>
      <c r="B139" s="222"/>
      <c r="C139" s="223"/>
      <c r="D139" s="214" t="s">
        <v>130</v>
      </c>
      <c r="E139" s="223"/>
      <c r="F139" s="225" t="s">
        <v>199</v>
      </c>
      <c r="G139" s="223"/>
      <c r="H139" s="226">
        <v>1</v>
      </c>
      <c r="I139" s="227"/>
      <c r="J139" s="223"/>
      <c r="K139" s="223"/>
      <c r="L139" s="228"/>
      <c r="M139" s="229"/>
      <c r="N139" s="230"/>
      <c r="O139" s="230"/>
      <c r="P139" s="230"/>
      <c r="Q139" s="230"/>
      <c r="R139" s="230"/>
      <c r="S139" s="230"/>
      <c r="T139" s="23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2" t="s">
        <v>130</v>
      </c>
      <c r="AU139" s="232" t="s">
        <v>79</v>
      </c>
      <c r="AV139" s="13" t="s">
        <v>79</v>
      </c>
      <c r="AW139" s="13" t="s">
        <v>4</v>
      </c>
      <c r="AX139" s="13" t="s">
        <v>77</v>
      </c>
      <c r="AY139" s="232" t="s">
        <v>113</v>
      </c>
    </row>
    <row r="140" s="2" customFormat="1" ht="16.5" customHeight="1">
      <c r="A140" s="39"/>
      <c r="B140" s="40"/>
      <c r="C140" s="201" t="s">
        <v>8</v>
      </c>
      <c r="D140" s="201" t="s">
        <v>117</v>
      </c>
      <c r="E140" s="202" t="s">
        <v>200</v>
      </c>
      <c r="F140" s="203" t="s">
        <v>201</v>
      </c>
      <c r="G140" s="204" t="s">
        <v>202</v>
      </c>
      <c r="H140" s="205">
        <v>1</v>
      </c>
      <c r="I140" s="206"/>
      <c r="J140" s="207">
        <f>ROUND(I140*H140,2)</f>
        <v>0</v>
      </c>
      <c r="K140" s="203" t="s">
        <v>121</v>
      </c>
      <c r="L140" s="45"/>
      <c r="M140" s="208" t="s">
        <v>19</v>
      </c>
      <c r="N140" s="209" t="s">
        <v>40</v>
      </c>
      <c r="O140" s="85"/>
      <c r="P140" s="210">
        <f>O140*H140</f>
        <v>0</v>
      </c>
      <c r="Q140" s="210">
        <v>0</v>
      </c>
      <c r="R140" s="210">
        <f>Q140*H140</f>
        <v>0</v>
      </c>
      <c r="S140" s="210">
        <v>0</v>
      </c>
      <c r="T140" s="21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2" t="s">
        <v>139</v>
      </c>
      <c r="AT140" s="212" t="s">
        <v>117</v>
      </c>
      <c r="AU140" s="212" t="s">
        <v>79</v>
      </c>
      <c r="AY140" s="18" t="s">
        <v>113</v>
      </c>
      <c r="BE140" s="213">
        <f>IF(N140="základní",J140,0)</f>
        <v>0</v>
      </c>
      <c r="BF140" s="213">
        <f>IF(N140="snížená",J140,0)</f>
        <v>0</v>
      </c>
      <c r="BG140" s="213">
        <f>IF(N140="zákl. přenesená",J140,0)</f>
        <v>0</v>
      </c>
      <c r="BH140" s="213">
        <f>IF(N140="sníž. přenesená",J140,0)</f>
        <v>0</v>
      </c>
      <c r="BI140" s="213">
        <f>IF(N140="nulová",J140,0)</f>
        <v>0</v>
      </c>
      <c r="BJ140" s="18" t="s">
        <v>77</v>
      </c>
      <c r="BK140" s="213">
        <f>ROUND(I140*H140,2)</f>
        <v>0</v>
      </c>
      <c r="BL140" s="18" t="s">
        <v>139</v>
      </c>
      <c r="BM140" s="212" t="s">
        <v>203</v>
      </c>
    </row>
    <row r="141" s="2" customFormat="1">
      <c r="A141" s="39"/>
      <c r="B141" s="40"/>
      <c r="C141" s="41"/>
      <c r="D141" s="214" t="s">
        <v>124</v>
      </c>
      <c r="E141" s="41"/>
      <c r="F141" s="215" t="s">
        <v>201</v>
      </c>
      <c r="G141" s="41"/>
      <c r="H141" s="41"/>
      <c r="I141" s="216"/>
      <c r="J141" s="41"/>
      <c r="K141" s="41"/>
      <c r="L141" s="45"/>
      <c r="M141" s="217"/>
      <c r="N141" s="218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124</v>
      </c>
      <c r="AU141" s="18" t="s">
        <v>79</v>
      </c>
    </row>
    <row r="142" s="2" customFormat="1">
      <c r="A142" s="39"/>
      <c r="B142" s="40"/>
      <c r="C142" s="41"/>
      <c r="D142" s="219" t="s">
        <v>126</v>
      </c>
      <c r="E142" s="41"/>
      <c r="F142" s="220" t="s">
        <v>204</v>
      </c>
      <c r="G142" s="41"/>
      <c r="H142" s="41"/>
      <c r="I142" s="216"/>
      <c r="J142" s="41"/>
      <c r="K142" s="41"/>
      <c r="L142" s="45"/>
      <c r="M142" s="217"/>
      <c r="N142" s="218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126</v>
      </c>
      <c r="AU142" s="18" t="s">
        <v>79</v>
      </c>
    </row>
    <row r="143" s="2" customFormat="1">
      <c r="A143" s="39"/>
      <c r="B143" s="40"/>
      <c r="C143" s="41"/>
      <c r="D143" s="214" t="s">
        <v>128</v>
      </c>
      <c r="E143" s="41"/>
      <c r="F143" s="221" t="s">
        <v>205</v>
      </c>
      <c r="G143" s="41"/>
      <c r="H143" s="41"/>
      <c r="I143" s="216"/>
      <c r="J143" s="41"/>
      <c r="K143" s="41"/>
      <c r="L143" s="45"/>
      <c r="M143" s="217"/>
      <c r="N143" s="218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128</v>
      </c>
      <c r="AU143" s="18" t="s">
        <v>79</v>
      </c>
    </row>
    <row r="144" s="13" customFormat="1">
      <c r="A144" s="13"/>
      <c r="B144" s="222"/>
      <c r="C144" s="223"/>
      <c r="D144" s="214" t="s">
        <v>130</v>
      </c>
      <c r="E144" s="224" t="s">
        <v>19</v>
      </c>
      <c r="F144" s="225" t="s">
        <v>206</v>
      </c>
      <c r="G144" s="223"/>
      <c r="H144" s="226">
        <v>1</v>
      </c>
      <c r="I144" s="227"/>
      <c r="J144" s="223"/>
      <c r="K144" s="223"/>
      <c r="L144" s="228"/>
      <c r="M144" s="229"/>
      <c r="N144" s="230"/>
      <c r="O144" s="230"/>
      <c r="P144" s="230"/>
      <c r="Q144" s="230"/>
      <c r="R144" s="230"/>
      <c r="S144" s="230"/>
      <c r="T144" s="23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2" t="s">
        <v>130</v>
      </c>
      <c r="AU144" s="232" t="s">
        <v>79</v>
      </c>
      <c r="AV144" s="13" t="s">
        <v>79</v>
      </c>
      <c r="AW144" s="13" t="s">
        <v>31</v>
      </c>
      <c r="AX144" s="13" t="s">
        <v>77</v>
      </c>
      <c r="AY144" s="232" t="s">
        <v>113</v>
      </c>
    </row>
    <row r="145" s="2" customFormat="1" ht="16.5" customHeight="1">
      <c r="A145" s="39"/>
      <c r="B145" s="40"/>
      <c r="C145" s="244" t="s">
        <v>207</v>
      </c>
      <c r="D145" s="244" t="s">
        <v>156</v>
      </c>
      <c r="E145" s="245" t="s">
        <v>208</v>
      </c>
      <c r="F145" s="246" t="s">
        <v>209</v>
      </c>
      <c r="G145" s="247" t="s">
        <v>166</v>
      </c>
      <c r="H145" s="248">
        <v>2.52</v>
      </c>
      <c r="I145" s="249"/>
      <c r="J145" s="250">
        <f>ROUND(I145*H145,2)</f>
        <v>0</v>
      </c>
      <c r="K145" s="246" t="s">
        <v>121</v>
      </c>
      <c r="L145" s="251"/>
      <c r="M145" s="252" t="s">
        <v>19</v>
      </c>
      <c r="N145" s="253" t="s">
        <v>40</v>
      </c>
      <c r="O145" s="85"/>
      <c r="P145" s="210">
        <f>O145*H145</f>
        <v>0</v>
      </c>
      <c r="Q145" s="210">
        <v>0.019650000000000001</v>
      </c>
      <c r="R145" s="210">
        <f>Q145*H145</f>
        <v>0.049518</v>
      </c>
      <c r="S145" s="210">
        <v>0</v>
      </c>
      <c r="T145" s="21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2" t="s">
        <v>159</v>
      </c>
      <c r="AT145" s="212" t="s">
        <v>156</v>
      </c>
      <c r="AU145" s="212" t="s">
        <v>79</v>
      </c>
      <c r="AY145" s="18" t="s">
        <v>113</v>
      </c>
      <c r="BE145" s="213">
        <f>IF(N145="základní",J145,0)</f>
        <v>0</v>
      </c>
      <c r="BF145" s="213">
        <f>IF(N145="snížená",J145,0)</f>
        <v>0</v>
      </c>
      <c r="BG145" s="213">
        <f>IF(N145="zákl. přenesená",J145,0)</f>
        <v>0</v>
      </c>
      <c r="BH145" s="213">
        <f>IF(N145="sníž. přenesená",J145,0)</f>
        <v>0</v>
      </c>
      <c r="BI145" s="213">
        <f>IF(N145="nulová",J145,0)</f>
        <v>0</v>
      </c>
      <c r="BJ145" s="18" t="s">
        <v>77</v>
      </c>
      <c r="BK145" s="213">
        <f>ROUND(I145*H145,2)</f>
        <v>0</v>
      </c>
      <c r="BL145" s="18" t="s">
        <v>139</v>
      </c>
      <c r="BM145" s="212" t="s">
        <v>210</v>
      </c>
    </row>
    <row r="146" s="2" customFormat="1">
      <c r="A146" s="39"/>
      <c r="B146" s="40"/>
      <c r="C146" s="41"/>
      <c r="D146" s="214" t="s">
        <v>124</v>
      </c>
      <c r="E146" s="41"/>
      <c r="F146" s="215" t="s">
        <v>209</v>
      </c>
      <c r="G146" s="41"/>
      <c r="H146" s="41"/>
      <c r="I146" s="216"/>
      <c r="J146" s="41"/>
      <c r="K146" s="41"/>
      <c r="L146" s="45"/>
      <c r="M146" s="217"/>
      <c r="N146" s="218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124</v>
      </c>
      <c r="AU146" s="18" t="s">
        <v>79</v>
      </c>
    </row>
    <row r="147" s="2" customFormat="1">
      <c r="A147" s="39"/>
      <c r="B147" s="40"/>
      <c r="C147" s="41"/>
      <c r="D147" s="214" t="s">
        <v>128</v>
      </c>
      <c r="E147" s="41"/>
      <c r="F147" s="221" t="s">
        <v>211</v>
      </c>
      <c r="G147" s="41"/>
      <c r="H147" s="41"/>
      <c r="I147" s="216"/>
      <c r="J147" s="41"/>
      <c r="K147" s="41"/>
      <c r="L147" s="45"/>
      <c r="M147" s="217"/>
      <c r="N147" s="218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128</v>
      </c>
      <c r="AU147" s="18" t="s">
        <v>79</v>
      </c>
    </row>
    <row r="148" s="12" customFormat="1" ht="25.92" customHeight="1">
      <c r="A148" s="12"/>
      <c r="B148" s="185"/>
      <c r="C148" s="186"/>
      <c r="D148" s="187" t="s">
        <v>68</v>
      </c>
      <c r="E148" s="188" t="s">
        <v>212</v>
      </c>
      <c r="F148" s="188" t="s">
        <v>213</v>
      </c>
      <c r="G148" s="186"/>
      <c r="H148" s="186"/>
      <c r="I148" s="189"/>
      <c r="J148" s="190">
        <f>BK148</f>
        <v>0</v>
      </c>
      <c r="K148" s="186"/>
      <c r="L148" s="191"/>
      <c r="M148" s="192"/>
      <c r="N148" s="193"/>
      <c r="O148" s="193"/>
      <c r="P148" s="194">
        <f>P149+P157+P171</f>
        <v>0</v>
      </c>
      <c r="Q148" s="193"/>
      <c r="R148" s="194">
        <f>R149+R157+R171</f>
        <v>0</v>
      </c>
      <c r="S148" s="193"/>
      <c r="T148" s="195">
        <f>T149+T157+T171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96" t="s">
        <v>214</v>
      </c>
      <c r="AT148" s="197" t="s">
        <v>68</v>
      </c>
      <c r="AU148" s="197" t="s">
        <v>69</v>
      </c>
      <c r="AY148" s="196" t="s">
        <v>113</v>
      </c>
      <c r="BK148" s="198">
        <f>BK149+BK157+BK171</f>
        <v>0</v>
      </c>
    </row>
    <row r="149" s="12" customFormat="1" ht="22.8" customHeight="1">
      <c r="A149" s="12"/>
      <c r="B149" s="185"/>
      <c r="C149" s="186"/>
      <c r="D149" s="187" t="s">
        <v>68</v>
      </c>
      <c r="E149" s="199" t="s">
        <v>215</v>
      </c>
      <c r="F149" s="199" t="s">
        <v>216</v>
      </c>
      <c r="G149" s="186"/>
      <c r="H149" s="186"/>
      <c r="I149" s="189"/>
      <c r="J149" s="200">
        <f>BK149</f>
        <v>0</v>
      </c>
      <c r="K149" s="186"/>
      <c r="L149" s="191"/>
      <c r="M149" s="192"/>
      <c r="N149" s="193"/>
      <c r="O149" s="193"/>
      <c r="P149" s="194">
        <f>SUM(P150:P156)</f>
        <v>0</v>
      </c>
      <c r="Q149" s="193"/>
      <c r="R149" s="194">
        <f>SUM(R150:R156)</f>
        <v>0</v>
      </c>
      <c r="S149" s="193"/>
      <c r="T149" s="195">
        <f>SUM(T150:T156)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96" t="s">
        <v>214</v>
      </c>
      <c r="AT149" s="197" t="s">
        <v>68</v>
      </c>
      <c r="AU149" s="197" t="s">
        <v>77</v>
      </c>
      <c r="AY149" s="196" t="s">
        <v>113</v>
      </c>
      <c r="BK149" s="198">
        <f>SUM(BK150:BK156)</f>
        <v>0</v>
      </c>
    </row>
    <row r="150" s="2" customFormat="1" ht="16.5" customHeight="1">
      <c r="A150" s="39"/>
      <c r="B150" s="40"/>
      <c r="C150" s="201" t="s">
        <v>7</v>
      </c>
      <c r="D150" s="201" t="s">
        <v>117</v>
      </c>
      <c r="E150" s="202" t="s">
        <v>217</v>
      </c>
      <c r="F150" s="203" t="s">
        <v>218</v>
      </c>
      <c r="G150" s="204" t="s">
        <v>197</v>
      </c>
      <c r="H150" s="205">
        <v>1</v>
      </c>
      <c r="I150" s="206"/>
      <c r="J150" s="207">
        <f>ROUND(I150*H150,2)</f>
        <v>0</v>
      </c>
      <c r="K150" s="203" t="s">
        <v>121</v>
      </c>
      <c r="L150" s="45"/>
      <c r="M150" s="208" t="s">
        <v>19</v>
      </c>
      <c r="N150" s="209" t="s">
        <v>40</v>
      </c>
      <c r="O150" s="85"/>
      <c r="P150" s="210">
        <f>O150*H150</f>
        <v>0</v>
      </c>
      <c r="Q150" s="210">
        <v>0</v>
      </c>
      <c r="R150" s="210">
        <f>Q150*H150</f>
        <v>0</v>
      </c>
      <c r="S150" s="210">
        <v>0</v>
      </c>
      <c r="T150" s="21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2" t="s">
        <v>219</v>
      </c>
      <c r="AT150" s="212" t="s">
        <v>117</v>
      </c>
      <c r="AU150" s="212" t="s">
        <v>79</v>
      </c>
      <c r="AY150" s="18" t="s">
        <v>113</v>
      </c>
      <c r="BE150" s="213">
        <f>IF(N150="základní",J150,0)</f>
        <v>0</v>
      </c>
      <c r="BF150" s="213">
        <f>IF(N150="snížená",J150,0)</f>
        <v>0</v>
      </c>
      <c r="BG150" s="213">
        <f>IF(N150="zákl. přenesená",J150,0)</f>
        <v>0</v>
      </c>
      <c r="BH150" s="213">
        <f>IF(N150="sníž. přenesená",J150,0)</f>
        <v>0</v>
      </c>
      <c r="BI150" s="213">
        <f>IF(N150="nulová",J150,0)</f>
        <v>0</v>
      </c>
      <c r="BJ150" s="18" t="s">
        <v>77</v>
      </c>
      <c r="BK150" s="213">
        <f>ROUND(I150*H150,2)</f>
        <v>0</v>
      </c>
      <c r="BL150" s="18" t="s">
        <v>219</v>
      </c>
      <c r="BM150" s="212" t="s">
        <v>220</v>
      </c>
    </row>
    <row r="151" s="2" customFormat="1">
      <c r="A151" s="39"/>
      <c r="B151" s="40"/>
      <c r="C151" s="41"/>
      <c r="D151" s="214" t="s">
        <v>124</v>
      </c>
      <c r="E151" s="41"/>
      <c r="F151" s="215" t="s">
        <v>221</v>
      </c>
      <c r="G151" s="41"/>
      <c r="H151" s="41"/>
      <c r="I151" s="216"/>
      <c r="J151" s="41"/>
      <c r="K151" s="41"/>
      <c r="L151" s="45"/>
      <c r="M151" s="217"/>
      <c r="N151" s="218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124</v>
      </c>
      <c r="AU151" s="18" t="s">
        <v>79</v>
      </c>
    </row>
    <row r="152" s="2" customFormat="1">
      <c r="A152" s="39"/>
      <c r="B152" s="40"/>
      <c r="C152" s="41"/>
      <c r="D152" s="219" t="s">
        <v>126</v>
      </c>
      <c r="E152" s="41"/>
      <c r="F152" s="220" t="s">
        <v>222</v>
      </c>
      <c r="G152" s="41"/>
      <c r="H152" s="41"/>
      <c r="I152" s="216"/>
      <c r="J152" s="41"/>
      <c r="K152" s="41"/>
      <c r="L152" s="45"/>
      <c r="M152" s="217"/>
      <c r="N152" s="218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126</v>
      </c>
      <c r="AU152" s="18" t="s">
        <v>79</v>
      </c>
    </row>
    <row r="153" s="2" customFormat="1">
      <c r="A153" s="39"/>
      <c r="B153" s="40"/>
      <c r="C153" s="41"/>
      <c r="D153" s="214" t="s">
        <v>128</v>
      </c>
      <c r="E153" s="41"/>
      <c r="F153" s="221" t="s">
        <v>223</v>
      </c>
      <c r="G153" s="41"/>
      <c r="H153" s="41"/>
      <c r="I153" s="216"/>
      <c r="J153" s="41"/>
      <c r="K153" s="41"/>
      <c r="L153" s="45"/>
      <c r="M153" s="217"/>
      <c r="N153" s="218"/>
      <c r="O153" s="85"/>
      <c r="P153" s="85"/>
      <c r="Q153" s="85"/>
      <c r="R153" s="85"/>
      <c r="S153" s="85"/>
      <c r="T153" s="86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128</v>
      </c>
      <c r="AU153" s="18" t="s">
        <v>79</v>
      </c>
    </row>
    <row r="154" s="2" customFormat="1" ht="16.5" customHeight="1">
      <c r="A154" s="39"/>
      <c r="B154" s="40"/>
      <c r="C154" s="201" t="s">
        <v>224</v>
      </c>
      <c r="D154" s="201" t="s">
        <v>117</v>
      </c>
      <c r="E154" s="202" t="s">
        <v>225</v>
      </c>
      <c r="F154" s="203" t="s">
        <v>226</v>
      </c>
      <c r="G154" s="204" t="s">
        <v>197</v>
      </c>
      <c r="H154" s="205">
        <v>1</v>
      </c>
      <c r="I154" s="206"/>
      <c r="J154" s="207">
        <f>ROUND(I154*H154,2)</f>
        <v>0</v>
      </c>
      <c r="K154" s="203" t="s">
        <v>121</v>
      </c>
      <c r="L154" s="45"/>
      <c r="M154" s="208" t="s">
        <v>19</v>
      </c>
      <c r="N154" s="209" t="s">
        <v>40</v>
      </c>
      <c r="O154" s="85"/>
      <c r="P154" s="210">
        <f>O154*H154</f>
        <v>0</v>
      </c>
      <c r="Q154" s="210">
        <v>0</v>
      </c>
      <c r="R154" s="210">
        <f>Q154*H154</f>
        <v>0</v>
      </c>
      <c r="S154" s="210">
        <v>0</v>
      </c>
      <c r="T154" s="21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2" t="s">
        <v>219</v>
      </c>
      <c r="AT154" s="212" t="s">
        <v>117</v>
      </c>
      <c r="AU154" s="212" t="s">
        <v>79</v>
      </c>
      <c r="AY154" s="18" t="s">
        <v>113</v>
      </c>
      <c r="BE154" s="213">
        <f>IF(N154="základní",J154,0)</f>
        <v>0</v>
      </c>
      <c r="BF154" s="213">
        <f>IF(N154="snížená",J154,0)</f>
        <v>0</v>
      </c>
      <c r="BG154" s="213">
        <f>IF(N154="zákl. přenesená",J154,0)</f>
        <v>0</v>
      </c>
      <c r="BH154" s="213">
        <f>IF(N154="sníž. přenesená",J154,0)</f>
        <v>0</v>
      </c>
      <c r="BI154" s="213">
        <f>IF(N154="nulová",J154,0)</f>
        <v>0</v>
      </c>
      <c r="BJ154" s="18" t="s">
        <v>77</v>
      </c>
      <c r="BK154" s="213">
        <f>ROUND(I154*H154,2)</f>
        <v>0</v>
      </c>
      <c r="BL154" s="18" t="s">
        <v>219</v>
      </c>
      <c r="BM154" s="212" t="s">
        <v>227</v>
      </c>
    </row>
    <row r="155" s="2" customFormat="1">
      <c r="A155" s="39"/>
      <c r="B155" s="40"/>
      <c r="C155" s="41"/>
      <c r="D155" s="214" t="s">
        <v>124</v>
      </c>
      <c r="E155" s="41"/>
      <c r="F155" s="215" t="s">
        <v>226</v>
      </c>
      <c r="G155" s="41"/>
      <c r="H155" s="41"/>
      <c r="I155" s="216"/>
      <c r="J155" s="41"/>
      <c r="K155" s="41"/>
      <c r="L155" s="45"/>
      <c r="M155" s="217"/>
      <c r="N155" s="218"/>
      <c r="O155" s="85"/>
      <c r="P155" s="85"/>
      <c r="Q155" s="85"/>
      <c r="R155" s="85"/>
      <c r="S155" s="85"/>
      <c r="T155" s="86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124</v>
      </c>
      <c r="AU155" s="18" t="s">
        <v>79</v>
      </c>
    </row>
    <row r="156" s="2" customFormat="1">
      <c r="A156" s="39"/>
      <c r="B156" s="40"/>
      <c r="C156" s="41"/>
      <c r="D156" s="219" t="s">
        <v>126</v>
      </c>
      <c r="E156" s="41"/>
      <c r="F156" s="220" t="s">
        <v>228</v>
      </c>
      <c r="G156" s="41"/>
      <c r="H156" s="41"/>
      <c r="I156" s="216"/>
      <c r="J156" s="41"/>
      <c r="K156" s="41"/>
      <c r="L156" s="45"/>
      <c r="M156" s="217"/>
      <c r="N156" s="218"/>
      <c r="O156" s="85"/>
      <c r="P156" s="85"/>
      <c r="Q156" s="85"/>
      <c r="R156" s="85"/>
      <c r="S156" s="85"/>
      <c r="T156" s="86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126</v>
      </c>
      <c r="AU156" s="18" t="s">
        <v>79</v>
      </c>
    </row>
    <row r="157" s="12" customFormat="1" ht="22.8" customHeight="1">
      <c r="A157" s="12"/>
      <c r="B157" s="185"/>
      <c r="C157" s="186"/>
      <c r="D157" s="187" t="s">
        <v>68</v>
      </c>
      <c r="E157" s="199" t="s">
        <v>229</v>
      </c>
      <c r="F157" s="199" t="s">
        <v>230</v>
      </c>
      <c r="G157" s="186"/>
      <c r="H157" s="186"/>
      <c r="I157" s="189"/>
      <c r="J157" s="200">
        <f>BK157</f>
        <v>0</v>
      </c>
      <c r="K157" s="186"/>
      <c r="L157" s="191"/>
      <c r="M157" s="192"/>
      <c r="N157" s="193"/>
      <c r="O157" s="193"/>
      <c r="P157" s="194">
        <f>SUM(P158:P170)</f>
        <v>0</v>
      </c>
      <c r="Q157" s="193"/>
      <c r="R157" s="194">
        <f>SUM(R158:R170)</f>
        <v>0</v>
      </c>
      <c r="S157" s="193"/>
      <c r="T157" s="195">
        <f>SUM(T158:T170)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96" t="s">
        <v>214</v>
      </c>
      <c r="AT157" s="197" t="s">
        <v>68</v>
      </c>
      <c r="AU157" s="197" t="s">
        <v>77</v>
      </c>
      <c r="AY157" s="196" t="s">
        <v>113</v>
      </c>
      <c r="BK157" s="198">
        <f>SUM(BK158:BK170)</f>
        <v>0</v>
      </c>
    </row>
    <row r="158" s="2" customFormat="1" ht="16.5" customHeight="1">
      <c r="A158" s="39"/>
      <c r="B158" s="40"/>
      <c r="C158" s="201" t="s">
        <v>231</v>
      </c>
      <c r="D158" s="201" t="s">
        <v>117</v>
      </c>
      <c r="E158" s="202" t="s">
        <v>232</v>
      </c>
      <c r="F158" s="203" t="s">
        <v>233</v>
      </c>
      <c r="G158" s="204" t="s">
        <v>197</v>
      </c>
      <c r="H158" s="205">
        <v>1</v>
      </c>
      <c r="I158" s="206"/>
      <c r="J158" s="207">
        <f>ROUND(I158*H158,2)</f>
        <v>0</v>
      </c>
      <c r="K158" s="203" t="s">
        <v>121</v>
      </c>
      <c r="L158" s="45"/>
      <c r="M158" s="208" t="s">
        <v>19</v>
      </c>
      <c r="N158" s="209" t="s">
        <v>40</v>
      </c>
      <c r="O158" s="85"/>
      <c r="P158" s="210">
        <f>O158*H158</f>
        <v>0</v>
      </c>
      <c r="Q158" s="210">
        <v>0</v>
      </c>
      <c r="R158" s="210">
        <f>Q158*H158</f>
        <v>0</v>
      </c>
      <c r="S158" s="210">
        <v>0</v>
      </c>
      <c r="T158" s="21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2" t="s">
        <v>219</v>
      </c>
      <c r="AT158" s="212" t="s">
        <v>117</v>
      </c>
      <c r="AU158" s="212" t="s">
        <v>79</v>
      </c>
      <c r="AY158" s="18" t="s">
        <v>113</v>
      </c>
      <c r="BE158" s="213">
        <f>IF(N158="základní",J158,0)</f>
        <v>0</v>
      </c>
      <c r="BF158" s="213">
        <f>IF(N158="snížená",J158,0)</f>
        <v>0</v>
      </c>
      <c r="BG158" s="213">
        <f>IF(N158="zákl. přenesená",J158,0)</f>
        <v>0</v>
      </c>
      <c r="BH158" s="213">
        <f>IF(N158="sníž. přenesená",J158,0)</f>
        <v>0</v>
      </c>
      <c r="BI158" s="213">
        <f>IF(N158="nulová",J158,0)</f>
        <v>0</v>
      </c>
      <c r="BJ158" s="18" t="s">
        <v>77</v>
      </c>
      <c r="BK158" s="213">
        <f>ROUND(I158*H158,2)</f>
        <v>0</v>
      </c>
      <c r="BL158" s="18" t="s">
        <v>219</v>
      </c>
      <c r="BM158" s="212" t="s">
        <v>234</v>
      </c>
    </row>
    <row r="159" s="2" customFormat="1">
      <c r="A159" s="39"/>
      <c r="B159" s="40"/>
      <c r="C159" s="41"/>
      <c r="D159" s="214" t="s">
        <v>124</v>
      </c>
      <c r="E159" s="41"/>
      <c r="F159" s="215" t="s">
        <v>233</v>
      </c>
      <c r="G159" s="41"/>
      <c r="H159" s="41"/>
      <c r="I159" s="216"/>
      <c r="J159" s="41"/>
      <c r="K159" s="41"/>
      <c r="L159" s="45"/>
      <c r="M159" s="217"/>
      <c r="N159" s="218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124</v>
      </c>
      <c r="AU159" s="18" t="s">
        <v>79</v>
      </c>
    </row>
    <row r="160" s="2" customFormat="1">
      <c r="A160" s="39"/>
      <c r="B160" s="40"/>
      <c r="C160" s="41"/>
      <c r="D160" s="219" t="s">
        <v>126</v>
      </c>
      <c r="E160" s="41"/>
      <c r="F160" s="220" t="s">
        <v>235</v>
      </c>
      <c r="G160" s="41"/>
      <c r="H160" s="41"/>
      <c r="I160" s="216"/>
      <c r="J160" s="41"/>
      <c r="K160" s="41"/>
      <c r="L160" s="45"/>
      <c r="M160" s="217"/>
      <c r="N160" s="218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126</v>
      </c>
      <c r="AU160" s="18" t="s">
        <v>79</v>
      </c>
    </row>
    <row r="161" s="2" customFormat="1" ht="16.5" customHeight="1">
      <c r="A161" s="39"/>
      <c r="B161" s="40"/>
      <c r="C161" s="201" t="s">
        <v>236</v>
      </c>
      <c r="D161" s="201" t="s">
        <v>117</v>
      </c>
      <c r="E161" s="202" t="s">
        <v>237</v>
      </c>
      <c r="F161" s="203" t="s">
        <v>238</v>
      </c>
      <c r="G161" s="204" t="s">
        <v>197</v>
      </c>
      <c r="H161" s="205">
        <v>1</v>
      </c>
      <c r="I161" s="206"/>
      <c r="J161" s="207">
        <f>ROUND(I161*H161,2)</f>
        <v>0</v>
      </c>
      <c r="K161" s="203" t="s">
        <v>121</v>
      </c>
      <c r="L161" s="45"/>
      <c r="M161" s="208" t="s">
        <v>19</v>
      </c>
      <c r="N161" s="209" t="s">
        <v>40</v>
      </c>
      <c r="O161" s="85"/>
      <c r="P161" s="210">
        <f>O161*H161</f>
        <v>0</v>
      </c>
      <c r="Q161" s="210">
        <v>0</v>
      </c>
      <c r="R161" s="210">
        <f>Q161*H161</f>
        <v>0</v>
      </c>
      <c r="S161" s="210">
        <v>0</v>
      </c>
      <c r="T161" s="21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2" t="s">
        <v>219</v>
      </c>
      <c r="AT161" s="212" t="s">
        <v>117</v>
      </c>
      <c r="AU161" s="212" t="s">
        <v>79</v>
      </c>
      <c r="AY161" s="18" t="s">
        <v>113</v>
      </c>
      <c r="BE161" s="213">
        <f>IF(N161="základní",J161,0)</f>
        <v>0</v>
      </c>
      <c r="BF161" s="213">
        <f>IF(N161="snížená",J161,0)</f>
        <v>0</v>
      </c>
      <c r="BG161" s="213">
        <f>IF(N161="zákl. přenesená",J161,0)</f>
        <v>0</v>
      </c>
      <c r="BH161" s="213">
        <f>IF(N161="sníž. přenesená",J161,0)</f>
        <v>0</v>
      </c>
      <c r="BI161" s="213">
        <f>IF(N161="nulová",J161,0)</f>
        <v>0</v>
      </c>
      <c r="BJ161" s="18" t="s">
        <v>77</v>
      </c>
      <c r="BK161" s="213">
        <f>ROUND(I161*H161,2)</f>
        <v>0</v>
      </c>
      <c r="BL161" s="18" t="s">
        <v>219</v>
      </c>
      <c r="BM161" s="212" t="s">
        <v>239</v>
      </c>
    </row>
    <row r="162" s="2" customFormat="1">
      <c r="A162" s="39"/>
      <c r="B162" s="40"/>
      <c r="C162" s="41"/>
      <c r="D162" s="214" t="s">
        <v>124</v>
      </c>
      <c r="E162" s="41"/>
      <c r="F162" s="215" t="s">
        <v>238</v>
      </c>
      <c r="G162" s="41"/>
      <c r="H162" s="41"/>
      <c r="I162" s="216"/>
      <c r="J162" s="41"/>
      <c r="K162" s="41"/>
      <c r="L162" s="45"/>
      <c r="M162" s="217"/>
      <c r="N162" s="218"/>
      <c r="O162" s="85"/>
      <c r="P162" s="85"/>
      <c r="Q162" s="85"/>
      <c r="R162" s="85"/>
      <c r="S162" s="85"/>
      <c r="T162" s="86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124</v>
      </c>
      <c r="AU162" s="18" t="s">
        <v>79</v>
      </c>
    </row>
    <row r="163" s="2" customFormat="1">
      <c r="A163" s="39"/>
      <c r="B163" s="40"/>
      <c r="C163" s="41"/>
      <c r="D163" s="219" t="s">
        <v>126</v>
      </c>
      <c r="E163" s="41"/>
      <c r="F163" s="220" t="s">
        <v>240</v>
      </c>
      <c r="G163" s="41"/>
      <c r="H163" s="41"/>
      <c r="I163" s="216"/>
      <c r="J163" s="41"/>
      <c r="K163" s="41"/>
      <c r="L163" s="45"/>
      <c r="M163" s="217"/>
      <c r="N163" s="218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126</v>
      </c>
      <c r="AU163" s="18" t="s">
        <v>79</v>
      </c>
    </row>
    <row r="164" s="2" customFormat="1">
      <c r="A164" s="39"/>
      <c r="B164" s="40"/>
      <c r="C164" s="41"/>
      <c r="D164" s="214" t="s">
        <v>128</v>
      </c>
      <c r="E164" s="41"/>
      <c r="F164" s="221" t="s">
        <v>241</v>
      </c>
      <c r="G164" s="41"/>
      <c r="H164" s="41"/>
      <c r="I164" s="216"/>
      <c r="J164" s="41"/>
      <c r="K164" s="41"/>
      <c r="L164" s="45"/>
      <c r="M164" s="217"/>
      <c r="N164" s="218"/>
      <c r="O164" s="85"/>
      <c r="P164" s="85"/>
      <c r="Q164" s="85"/>
      <c r="R164" s="85"/>
      <c r="S164" s="85"/>
      <c r="T164" s="86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128</v>
      </c>
      <c r="AU164" s="18" t="s">
        <v>79</v>
      </c>
    </row>
    <row r="165" s="2" customFormat="1" ht="16.5" customHeight="1">
      <c r="A165" s="39"/>
      <c r="B165" s="40"/>
      <c r="C165" s="201" t="s">
        <v>242</v>
      </c>
      <c r="D165" s="201" t="s">
        <v>117</v>
      </c>
      <c r="E165" s="202" t="s">
        <v>243</v>
      </c>
      <c r="F165" s="203" t="s">
        <v>244</v>
      </c>
      <c r="G165" s="204" t="s">
        <v>197</v>
      </c>
      <c r="H165" s="205">
        <v>1</v>
      </c>
      <c r="I165" s="206"/>
      <c r="J165" s="207">
        <f>ROUND(I165*H165,2)</f>
        <v>0</v>
      </c>
      <c r="K165" s="203" t="s">
        <v>121</v>
      </c>
      <c r="L165" s="45"/>
      <c r="M165" s="208" t="s">
        <v>19</v>
      </c>
      <c r="N165" s="209" t="s">
        <v>40</v>
      </c>
      <c r="O165" s="85"/>
      <c r="P165" s="210">
        <f>O165*H165</f>
        <v>0</v>
      </c>
      <c r="Q165" s="210">
        <v>0</v>
      </c>
      <c r="R165" s="210">
        <f>Q165*H165</f>
        <v>0</v>
      </c>
      <c r="S165" s="210">
        <v>0</v>
      </c>
      <c r="T165" s="21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2" t="s">
        <v>219</v>
      </c>
      <c r="AT165" s="212" t="s">
        <v>117</v>
      </c>
      <c r="AU165" s="212" t="s">
        <v>79</v>
      </c>
      <c r="AY165" s="18" t="s">
        <v>113</v>
      </c>
      <c r="BE165" s="213">
        <f>IF(N165="základní",J165,0)</f>
        <v>0</v>
      </c>
      <c r="BF165" s="213">
        <f>IF(N165="snížená",J165,0)</f>
        <v>0</v>
      </c>
      <c r="BG165" s="213">
        <f>IF(N165="zákl. přenesená",J165,0)</f>
        <v>0</v>
      </c>
      <c r="BH165" s="213">
        <f>IF(N165="sníž. přenesená",J165,0)</f>
        <v>0</v>
      </c>
      <c r="BI165" s="213">
        <f>IF(N165="nulová",J165,0)</f>
        <v>0</v>
      </c>
      <c r="BJ165" s="18" t="s">
        <v>77</v>
      </c>
      <c r="BK165" s="213">
        <f>ROUND(I165*H165,2)</f>
        <v>0</v>
      </c>
      <c r="BL165" s="18" t="s">
        <v>219</v>
      </c>
      <c r="BM165" s="212" t="s">
        <v>245</v>
      </c>
    </row>
    <row r="166" s="2" customFormat="1">
      <c r="A166" s="39"/>
      <c r="B166" s="40"/>
      <c r="C166" s="41"/>
      <c r="D166" s="214" t="s">
        <v>124</v>
      </c>
      <c r="E166" s="41"/>
      <c r="F166" s="215" t="s">
        <v>244</v>
      </c>
      <c r="G166" s="41"/>
      <c r="H166" s="41"/>
      <c r="I166" s="216"/>
      <c r="J166" s="41"/>
      <c r="K166" s="41"/>
      <c r="L166" s="45"/>
      <c r="M166" s="217"/>
      <c r="N166" s="218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124</v>
      </c>
      <c r="AU166" s="18" t="s">
        <v>79</v>
      </c>
    </row>
    <row r="167" s="2" customFormat="1">
      <c r="A167" s="39"/>
      <c r="B167" s="40"/>
      <c r="C167" s="41"/>
      <c r="D167" s="219" t="s">
        <v>126</v>
      </c>
      <c r="E167" s="41"/>
      <c r="F167" s="220" t="s">
        <v>246</v>
      </c>
      <c r="G167" s="41"/>
      <c r="H167" s="41"/>
      <c r="I167" s="216"/>
      <c r="J167" s="41"/>
      <c r="K167" s="41"/>
      <c r="L167" s="45"/>
      <c r="M167" s="217"/>
      <c r="N167" s="218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126</v>
      </c>
      <c r="AU167" s="18" t="s">
        <v>79</v>
      </c>
    </row>
    <row r="168" s="2" customFormat="1" ht="16.5" customHeight="1">
      <c r="A168" s="39"/>
      <c r="B168" s="40"/>
      <c r="C168" s="201" t="s">
        <v>247</v>
      </c>
      <c r="D168" s="201" t="s">
        <v>117</v>
      </c>
      <c r="E168" s="202" t="s">
        <v>248</v>
      </c>
      <c r="F168" s="203" t="s">
        <v>249</v>
      </c>
      <c r="G168" s="204" t="s">
        <v>197</v>
      </c>
      <c r="H168" s="205">
        <v>1</v>
      </c>
      <c r="I168" s="206"/>
      <c r="J168" s="207">
        <f>ROUND(I168*H168,2)</f>
        <v>0</v>
      </c>
      <c r="K168" s="203" t="s">
        <v>121</v>
      </c>
      <c r="L168" s="45"/>
      <c r="M168" s="208" t="s">
        <v>19</v>
      </c>
      <c r="N168" s="209" t="s">
        <v>40</v>
      </c>
      <c r="O168" s="85"/>
      <c r="P168" s="210">
        <f>O168*H168</f>
        <v>0</v>
      </c>
      <c r="Q168" s="210">
        <v>0</v>
      </c>
      <c r="R168" s="210">
        <f>Q168*H168</f>
        <v>0</v>
      </c>
      <c r="S168" s="210">
        <v>0</v>
      </c>
      <c r="T168" s="21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2" t="s">
        <v>219</v>
      </c>
      <c r="AT168" s="212" t="s">
        <v>117</v>
      </c>
      <c r="AU168" s="212" t="s">
        <v>79</v>
      </c>
      <c r="AY168" s="18" t="s">
        <v>113</v>
      </c>
      <c r="BE168" s="213">
        <f>IF(N168="základní",J168,0)</f>
        <v>0</v>
      </c>
      <c r="BF168" s="213">
        <f>IF(N168="snížená",J168,0)</f>
        <v>0</v>
      </c>
      <c r="BG168" s="213">
        <f>IF(N168="zákl. přenesená",J168,0)</f>
        <v>0</v>
      </c>
      <c r="BH168" s="213">
        <f>IF(N168="sníž. přenesená",J168,0)</f>
        <v>0</v>
      </c>
      <c r="BI168" s="213">
        <f>IF(N168="nulová",J168,0)</f>
        <v>0</v>
      </c>
      <c r="BJ168" s="18" t="s">
        <v>77</v>
      </c>
      <c r="BK168" s="213">
        <f>ROUND(I168*H168,2)</f>
        <v>0</v>
      </c>
      <c r="BL168" s="18" t="s">
        <v>219</v>
      </c>
      <c r="BM168" s="212" t="s">
        <v>250</v>
      </c>
    </row>
    <row r="169" s="2" customFormat="1">
      <c r="A169" s="39"/>
      <c r="B169" s="40"/>
      <c r="C169" s="41"/>
      <c r="D169" s="214" t="s">
        <v>124</v>
      </c>
      <c r="E169" s="41"/>
      <c r="F169" s="215" t="s">
        <v>249</v>
      </c>
      <c r="G169" s="41"/>
      <c r="H169" s="41"/>
      <c r="I169" s="216"/>
      <c r="J169" s="41"/>
      <c r="K169" s="41"/>
      <c r="L169" s="45"/>
      <c r="M169" s="217"/>
      <c r="N169" s="218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124</v>
      </c>
      <c r="AU169" s="18" t="s">
        <v>79</v>
      </c>
    </row>
    <row r="170" s="2" customFormat="1">
      <c r="A170" s="39"/>
      <c r="B170" s="40"/>
      <c r="C170" s="41"/>
      <c r="D170" s="219" t="s">
        <v>126</v>
      </c>
      <c r="E170" s="41"/>
      <c r="F170" s="220" t="s">
        <v>251</v>
      </c>
      <c r="G170" s="41"/>
      <c r="H170" s="41"/>
      <c r="I170" s="216"/>
      <c r="J170" s="41"/>
      <c r="K170" s="41"/>
      <c r="L170" s="45"/>
      <c r="M170" s="217"/>
      <c r="N170" s="218"/>
      <c r="O170" s="85"/>
      <c r="P170" s="85"/>
      <c r="Q170" s="85"/>
      <c r="R170" s="85"/>
      <c r="S170" s="85"/>
      <c r="T170" s="86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126</v>
      </c>
      <c r="AU170" s="18" t="s">
        <v>79</v>
      </c>
    </row>
    <row r="171" s="12" customFormat="1" ht="22.8" customHeight="1">
      <c r="A171" s="12"/>
      <c r="B171" s="185"/>
      <c r="C171" s="186"/>
      <c r="D171" s="187" t="s">
        <v>68</v>
      </c>
      <c r="E171" s="199" t="s">
        <v>252</v>
      </c>
      <c r="F171" s="199" t="s">
        <v>253</v>
      </c>
      <c r="G171" s="186"/>
      <c r="H171" s="186"/>
      <c r="I171" s="189"/>
      <c r="J171" s="200">
        <f>BK171</f>
        <v>0</v>
      </c>
      <c r="K171" s="186"/>
      <c r="L171" s="191"/>
      <c r="M171" s="192"/>
      <c r="N171" s="193"/>
      <c r="O171" s="193"/>
      <c r="P171" s="194">
        <f>SUM(P172:P175)</f>
        <v>0</v>
      </c>
      <c r="Q171" s="193"/>
      <c r="R171" s="194">
        <f>SUM(R172:R175)</f>
        <v>0</v>
      </c>
      <c r="S171" s="193"/>
      <c r="T171" s="195">
        <f>SUM(T172:T175)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96" t="s">
        <v>214</v>
      </c>
      <c r="AT171" s="197" t="s">
        <v>68</v>
      </c>
      <c r="AU171" s="197" t="s">
        <v>77</v>
      </c>
      <c r="AY171" s="196" t="s">
        <v>113</v>
      </c>
      <c r="BK171" s="198">
        <f>SUM(BK172:BK175)</f>
        <v>0</v>
      </c>
    </row>
    <row r="172" s="2" customFormat="1" ht="16.5" customHeight="1">
      <c r="A172" s="39"/>
      <c r="B172" s="40"/>
      <c r="C172" s="201" t="s">
        <v>254</v>
      </c>
      <c r="D172" s="201" t="s">
        <v>117</v>
      </c>
      <c r="E172" s="202" t="s">
        <v>255</v>
      </c>
      <c r="F172" s="203" t="s">
        <v>256</v>
      </c>
      <c r="G172" s="204" t="s">
        <v>197</v>
      </c>
      <c r="H172" s="205">
        <v>1</v>
      </c>
      <c r="I172" s="206"/>
      <c r="J172" s="207">
        <f>ROUND(I172*H172,2)</f>
        <v>0</v>
      </c>
      <c r="K172" s="203" t="s">
        <v>121</v>
      </c>
      <c r="L172" s="45"/>
      <c r="M172" s="208" t="s">
        <v>19</v>
      </c>
      <c r="N172" s="209" t="s">
        <v>40</v>
      </c>
      <c r="O172" s="85"/>
      <c r="P172" s="210">
        <f>O172*H172</f>
        <v>0</v>
      </c>
      <c r="Q172" s="210">
        <v>0</v>
      </c>
      <c r="R172" s="210">
        <f>Q172*H172</f>
        <v>0</v>
      </c>
      <c r="S172" s="210">
        <v>0</v>
      </c>
      <c r="T172" s="21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2" t="s">
        <v>219</v>
      </c>
      <c r="AT172" s="212" t="s">
        <v>117</v>
      </c>
      <c r="AU172" s="212" t="s">
        <v>79</v>
      </c>
      <c r="AY172" s="18" t="s">
        <v>113</v>
      </c>
      <c r="BE172" s="213">
        <f>IF(N172="základní",J172,0)</f>
        <v>0</v>
      </c>
      <c r="BF172" s="213">
        <f>IF(N172="snížená",J172,0)</f>
        <v>0</v>
      </c>
      <c r="BG172" s="213">
        <f>IF(N172="zákl. přenesená",J172,0)</f>
        <v>0</v>
      </c>
      <c r="BH172" s="213">
        <f>IF(N172="sníž. přenesená",J172,0)</f>
        <v>0</v>
      </c>
      <c r="BI172" s="213">
        <f>IF(N172="nulová",J172,0)</f>
        <v>0</v>
      </c>
      <c r="BJ172" s="18" t="s">
        <v>77</v>
      </c>
      <c r="BK172" s="213">
        <f>ROUND(I172*H172,2)</f>
        <v>0</v>
      </c>
      <c r="BL172" s="18" t="s">
        <v>219</v>
      </c>
      <c r="BM172" s="212" t="s">
        <v>257</v>
      </c>
    </row>
    <row r="173" s="2" customFormat="1">
      <c r="A173" s="39"/>
      <c r="B173" s="40"/>
      <c r="C173" s="41"/>
      <c r="D173" s="214" t="s">
        <v>124</v>
      </c>
      <c r="E173" s="41"/>
      <c r="F173" s="215" t="s">
        <v>256</v>
      </c>
      <c r="G173" s="41"/>
      <c r="H173" s="41"/>
      <c r="I173" s="216"/>
      <c r="J173" s="41"/>
      <c r="K173" s="41"/>
      <c r="L173" s="45"/>
      <c r="M173" s="217"/>
      <c r="N173" s="218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124</v>
      </c>
      <c r="AU173" s="18" t="s">
        <v>79</v>
      </c>
    </row>
    <row r="174" s="2" customFormat="1">
      <c r="A174" s="39"/>
      <c r="B174" s="40"/>
      <c r="C174" s="41"/>
      <c r="D174" s="219" t="s">
        <v>126</v>
      </c>
      <c r="E174" s="41"/>
      <c r="F174" s="220" t="s">
        <v>258</v>
      </c>
      <c r="G174" s="41"/>
      <c r="H174" s="41"/>
      <c r="I174" s="216"/>
      <c r="J174" s="41"/>
      <c r="K174" s="41"/>
      <c r="L174" s="45"/>
      <c r="M174" s="217"/>
      <c r="N174" s="218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126</v>
      </c>
      <c r="AU174" s="18" t="s">
        <v>79</v>
      </c>
    </row>
    <row r="175" s="2" customFormat="1">
      <c r="A175" s="39"/>
      <c r="B175" s="40"/>
      <c r="C175" s="41"/>
      <c r="D175" s="214" t="s">
        <v>128</v>
      </c>
      <c r="E175" s="41"/>
      <c r="F175" s="221" t="s">
        <v>259</v>
      </c>
      <c r="G175" s="41"/>
      <c r="H175" s="41"/>
      <c r="I175" s="216"/>
      <c r="J175" s="41"/>
      <c r="K175" s="41"/>
      <c r="L175" s="45"/>
      <c r="M175" s="254"/>
      <c r="N175" s="255"/>
      <c r="O175" s="256"/>
      <c r="P175" s="256"/>
      <c r="Q175" s="256"/>
      <c r="R175" s="256"/>
      <c r="S175" s="256"/>
      <c r="T175" s="257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128</v>
      </c>
      <c r="AU175" s="18" t="s">
        <v>79</v>
      </c>
    </row>
    <row r="176" s="2" customFormat="1" ht="6.96" customHeight="1">
      <c r="A176" s="39"/>
      <c r="B176" s="60"/>
      <c r="C176" s="61"/>
      <c r="D176" s="61"/>
      <c r="E176" s="61"/>
      <c r="F176" s="61"/>
      <c r="G176" s="61"/>
      <c r="H176" s="61"/>
      <c r="I176" s="61"/>
      <c r="J176" s="61"/>
      <c r="K176" s="61"/>
      <c r="L176" s="45"/>
      <c r="M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</row>
  </sheetData>
  <sheetProtection sheet="1" autoFilter="0" formatColumns="0" formatRows="0" objects="1" scenarios="1" spinCount="100000" saltValue="tellmQ88vVhsNvYE+7BpmuEEz7cpesP66WARsqMrq11/R+Pil9jmU+iTO2F0zt2h0y7tCN0jLSimO4oqwZwU/A==" hashValue="W21kVDIQ6MFk3zywYm8FA6fbVSWnqaptQMJaDT8KLlgE74l7zv6yQLWKbE0NWv5sSCgFXYnsaQSVZ5vZUWB1gQ==" algorithmName="SHA-512" password="CC35"/>
  <autoFilter ref="C87:K175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5_01/945412111"/>
    <hyperlink ref="F107" r:id="rId2" display="https://podminky.urs.cz/item/CS_URS_2025_01/766694116"/>
    <hyperlink ref="F117" r:id="rId3" display="https://podminky.urs.cz/item/CS_URS_2025_01/767620325"/>
    <hyperlink ref="F126" r:id="rId4" display="https://podminky.urs.cz/item/CS_URS_2025_01/767620351"/>
    <hyperlink ref="F142" r:id="rId5" display="https://podminky.urs.cz/item/CS_URS_2025_01/767640111"/>
    <hyperlink ref="F152" r:id="rId6" display="https://podminky.urs.cz/item/CS_URS_2025_01/013244000"/>
    <hyperlink ref="F156" r:id="rId7" display="https://podminky.urs.cz/item/CS_URS_2025_01/013254000"/>
    <hyperlink ref="F160" r:id="rId8" display="https://podminky.urs.cz/item/CS_URS_2025_01/032103000"/>
    <hyperlink ref="F163" r:id="rId9" display="https://podminky.urs.cz/item/CS_URS_2025_01/032803000"/>
    <hyperlink ref="F167" r:id="rId10" display="https://podminky.urs.cz/item/CS_URS_2025_01/033103000"/>
    <hyperlink ref="F170" r:id="rId11" display="https://podminky.urs.cz/item/CS_URS_2025_01/034703000"/>
    <hyperlink ref="F174" r:id="rId12" display="https://podminky.urs.cz/item/CS_URS_2025_01/0453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8" customWidth="1"/>
    <col min="2" max="2" width="1.667969" style="258" customWidth="1"/>
    <col min="3" max="4" width="5" style="258" customWidth="1"/>
    <col min="5" max="5" width="11.66016" style="258" customWidth="1"/>
    <col min="6" max="6" width="9.160156" style="258" customWidth="1"/>
    <col min="7" max="7" width="5" style="258" customWidth="1"/>
    <col min="8" max="8" width="77.83203" style="258" customWidth="1"/>
    <col min="9" max="10" width="20" style="258" customWidth="1"/>
    <col min="11" max="11" width="1.667969" style="258" customWidth="1"/>
  </cols>
  <sheetData>
    <row r="1" s="1" customFormat="1" ht="37.5" customHeight="1"/>
    <row r="2" s="1" customFormat="1" ht="7.5" customHeight="1">
      <c r="B2" s="259"/>
      <c r="C2" s="260"/>
      <c r="D2" s="260"/>
      <c r="E2" s="260"/>
      <c r="F2" s="260"/>
      <c r="G2" s="260"/>
      <c r="H2" s="260"/>
      <c r="I2" s="260"/>
      <c r="J2" s="260"/>
      <c r="K2" s="261"/>
    </row>
    <row r="3" s="15" customFormat="1" ht="45" customHeight="1">
      <c r="B3" s="262"/>
      <c r="C3" s="263" t="s">
        <v>260</v>
      </c>
      <c r="D3" s="263"/>
      <c r="E3" s="263"/>
      <c r="F3" s="263"/>
      <c r="G3" s="263"/>
      <c r="H3" s="263"/>
      <c r="I3" s="263"/>
      <c r="J3" s="263"/>
      <c r="K3" s="264"/>
    </row>
    <row r="4" s="1" customFormat="1" ht="25.5" customHeight="1">
      <c r="B4" s="265"/>
      <c r="C4" s="266" t="s">
        <v>261</v>
      </c>
      <c r="D4" s="266"/>
      <c r="E4" s="266"/>
      <c r="F4" s="266"/>
      <c r="G4" s="266"/>
      <c r="H4" s="266"/>
      <c r="I4" s="266"/>
      <c r="J4" s="266"/>
      <c r="K4" s="267"/>
    </row>
    <row r="5" s="1" customFormat="1" ht="5.25" customHeight="1">
      <c r="B5" s="265"/>
      <c r="C5" s="268"/>
      <c r="D5" s="268"/>
      <c r="E5" s="268"/>
      <c r="F5" s="268"/>
      <c r="G5" s="268"/>
      <c r="H5" s="268"/>
      <c r="I5" s="268"/>
      <c r="J5" s="268"/>
      <c r="K5" s="267"/>
    </row>
    <row r="6" s="1" customFormat="1" ht="15" customHeight="1">
      <c r="B6" s="265"/>
      <c r="C6" s="269" t="s">
        <v>262</v>
      </c>
      <c r="D6" s="269"/>
      <c r="E6" s="269"/>
      <c r="F6" s="269"/>
      <c r="G6" s="269"/>
      <c r="H6" s="269"/>
      <c r="I6" s="269"/>
      <c r="J6" s="269"/>
      <c r="K6" s="267"/>
    </row>
    <row r="7" s="1" customFormat="1" ht="15" customHeight="1">
      <c r="B7" s="270"/>
      <c r="C7" s="269" t="s">
        <v>263</v>
      </c>
      <c r="D7" s="269"/>
      <c r="E7" s="269"/>
      <c r="F7" s="269"/>
      <c r="G7" s="269"/>
      <c r="H7" s="269"/>
      <c r="I7" s="269"/>
      <c r="J7" s="269"/>
      <c r="K7" s="267"/>
    </row>
    <row r="8" s="1" customFormat="1" ht="12.75" customHeight="1">
      <c r="B8" s="270"/>
      <c r="C8" s="269"/>
      <c r="D8" s="269"/>
      <c r="E8" s="269"/>
      <c r="F8" s="269"/>
      <c r="G8" s="269"/>
      <c r="H8" s="269"/>
      <c r="I8" s="269"/>
      <c r="J8" s="269"/>
      <c r="K8" s="267"/>
    </row>
    <row r="9" s="1" customFormat="1" ht="15" customHeight="1">
      <c r="B9" s="270"/>
      <c r="C9" s="269" t="s">
        <v>264</v>
      </c>
      <c r="D9" s="269"/>
      <c r="E9" s="269"/>
      <c r="F9" s="269"/>
      <c r="G9" s="269"/>
      <c r="H9" s="269"/>
      <c r="I9" s="269"/>
      <c r="J9" s="269"/>
      <c r="K9" s="267"/>
    </row>
    <row r="10" s="1" customFormat="1" ht="15" customHeight="1">
      <c r="B10" s="270"/>
      <c r="C10" s="269"/>
      <c r="D10" s="269" t="s">
        <v>265</v>
      </c>
      <c r="E10" s="269"/>
      <c r="F10" s="269"/>
      <c r="G10" s="269"/>
      <c r="H10" s="269"/>
      <c r="I10" s="269"/>
      <c r="J10" s="269"/>
      <c r="K10" s="267"/>
    </row>
    <row r="11" s="1" customFormat="1" ht="15" customHeight="1">
      <c r="B11" s="270"/>
      <c r="C11" s="271"/>
      <c r="D11" s="269" t="s">
        <v>266</v>
      </c>
      <c r="E11" s="269"/>
      <c r="F11" s="269"/>
      <c r="G11" s="269"/>
      <c r="H11" s="269"/>
      <c r="I11" s="269"/>
      <c r="J11" s="269"/>
      <c r="K11" s="267"/>
    </row>
    <row r="12" s="1" customFormat="1" ht="15" customHeight="1">
      <c r="B12" s="270"/>
      <c r="C12" s="271"/>
      <c r="D12" s="269"/>
      <c r="E12" s="269"/>
      <c r="F12" s="269"/>
      <c r="G12" s="269"/>
      <c r="H12" s="269"/>
      <c r="I12" s="269"/>
      <c r="J12" s="269"/>
      <c r="K12" s="267"/>
    </row>
    <row r="13" s="1" customFormat="1" ht="15" customHeight="1">
      <c r="B13" s="270"/>
      <c r="C13" s="271"/>
      <c r="D13" s="272" t="s">
        <v>267</v>
      </c>
      <c r="E13" s="269"/>
      <c r="F13" s="269"/>
      <c r="G13" s="269"/>
      <c r="H13" s="269"/>
      <c r="I13" s="269"/>
      <c r="J13" s="269"/>
      <c r="K13" s="267"/>
    </row>
    <row r="14" s="1" customFormat="1" ht="12.75" customHeight="1">
      <c r="B14" s="270"/>
      <c r="C14" s="271"/>
      <c r="D14" s="271"/>
      <c r="E14" s="271"/>
      <c r="F14" s="271"/>
      <c r="G14" s="271"/>
      <c r="H14" s="271"/>
      <c r="I14" s="271"/>
      <c r="J14" s="271"/>
      <c r="K14" s="267"/>
    </row>
    <row r="15" s="1" customFormat="1" ht="15" customHeight="1">
      <c r="B15" s="270"/>
      <c r="C15" s="271"/>
      <c r="D15" s="269" t="s">
        <v>268</v>
      </c>
      <c r="E15" s="269"/>
      <c r="F15" s="269"/>
      <c r="G15" s="269"/>
      <c r="H15" s="269"/>
      <c r="I15" s="269"/>
      <c r="J15" s="269"/>
      <c r="K15" s="267"/>
    </row>
    <row r="16" s="1" customFormat="1" ht="15" customHeight="1">
      <c r="B16" s="270"/>
      <c r="C16" s="271"/>
      <c r="D16" s="269" t="s">
        <v>269</v>
      </c>
      <c r="E16" s="269"/>
      <c r="F16" s="269"/>
      <c r="G16" s="269"/>
      <c r="H16" s="269"/>
      <c r="I16" s="269"/>
      <c r="J16" s="269"/>
      <c r="K16" s="267"/>
    </row>
    <row r="17" s="1" customFormat="1" ht="15" customHeight="1">
      <c r="B17" s="270"/>
      <c r="C17" s="271"/>
      <c r="D17" s="269" t="s">
        <v>270</v>
      </c>
      <c r="E17" s="269"/>
      <c r="F17" s="269"/>
      <c r="G17" s="269"/>
      <c r="H17" s="269"/>
      <c r="I17" s="269"/>
      <c r="J17" s="269"/>
      <c r="K17" s="267"/>
    </row>
    <row r="18" s="1" customFormat="1" ht="15" customHeight="1">
      <c r="B18" s="270"/>
      <c r="C18" s="271"/>
      <c r="D18" s="271"/>
      <c r="E18" s="273" t="s">
        <v>76</v>
      </c>
      <c r="F18" s="269" t="s">
        <v>271</v>
      </c>
      <c r="G18" s="269"/>
      <c r="H18" s="269"/>
      <c r="I18" s="269"/>
      <c r="J18" s="269"/>
      <c r="K18" s="267"/>
    </row>
    <row r="19" s="1" customFormat="1" ht="15" customHeight="1">
      <c r="B19" s="270"/>
      <c r="C19" s="271"/>
      <c r="D19" s="271"/>
      <c r="E19" s="273" t="s">
        <v>272</v>
      </c>
      <c r="F19" s="269" t="s">
        <v>273</v>
      </c>
      <c r="G19" s="269"/>
      <c r="H19" s="269"/>
      <c r="I19" s="269"/>
      <c r="J19" s="269"/>
      <c r="K19" s="267"/>
    </row>
    <row r="20" s="1" customFormat="1" ht="15" customHeight="1">
      <c r="B20" s="270"/>
      <c r="C20" s="271"/>
      <c r="D20" s="271"/>
      <c r="E20" s="273" t="s">
        <v>274</v>
      </c>
      <c r="F20" s="269" t="s">
        <v>275</v>
      </c>
      <c r="G20" s="269"/>
      <c r="H20" s="269"/>
      <c r="I20" s="269"/>
      <c r="J20" s="269"/>
      <c r="K20" s="267"/>
    </row>
    <row r="21" s="1" customFormat="1" ht="15" customHeight="1">
      <c r="B21" s="270"/>
      <c r="C21" s="271"/>
      <c r="D21" s="271"/>
      <c r="E21" s="273" t="s">
        <v>276</v>
      </c>
      <c r="F21" s="269" t="s">
        <v>277</v>
      </c>
      <c r="G21" s="269"/>
      <c r="H21" s="269"/>
      <c r="I21" s="269"/>
      <c r="J21" s="269"/>
      <c r="K21" s="267"/>
    </row>
    <row r="22" s="1" customFormat="1" ht="15" customHeight="1">
      <c r="B22" s="270"/>
      <c r="C22" s="271"/>
      <c r="D22" s="271"/>
      <c r="E22" s="273" t="s">
        <v>278</v>
      </c>
      <c r="F22" s="269" t="s">
        <v>279</v>
      </c>
      <c r="G22" s="269"/>
      <c r="H22" s="269"/>
      <c r="I22" s="269"/>
      <c r="J22" s="269"/>
      <c r="K22" s="267"/>
    </row>
    <row r="23" s="1" customFormat="1" ht="15" customHeight="1">
      <c r="B23" s="270"/>
      <c r="C23" s="271"/>
      <c r="D23" s="271"/>
      <c r="E23" s="273" t="s">
        <v>280</v>
      </c>
      <c r="F23" s="269" t="s">
        <v>281</v>
      </c>
      <c r="G23" s="269"/>
      <c r="H23" s="269"/>
      <c r="I23" s="269"/>
      <c r="J23" s="269"/>
      <c r="K23" s="267"/>
    </row>
    <row r="24" s="1" customFormat="1" ht="12.75" customHeight="1">
      <c r="B24" s="270"/>
      <c r="C24" s="271"/>
      <c r="D24" s="271"/>
      <c r="E24" s="271"/>
      <c r="F24" s="271"/>
      <c r="G24" s="271"/>
      <c r="H24" s="271"/>
      <c r="I24" s="271"/>
      <c r="J24" s="271"/>
      <c r="K24" s="267"/>
    </row>
    <row r="25" s="1" customFormat="1" ht="15" customHeight="1">
      <c r="B25" s="270"/>
      <c r="C25" s="269" t="s">
        <v>282</v>
      </c>
      <c r="D25" s="269"/>
      <c r="E25" s="269"/>
      <c r="F25" s="269"/>
      <c r="G25" s="269"/>
      <c r="H25" s="269"/>
      <c r="I25" s="269"/>
      <c r="J25" s="269"/>
      <c r="K25" s="267"/>
    </row>
    <row r="26" s="1" customFormat="1" ht="15" customHeight="1">
      <c r="B26" s="270"/>
      <c r="C26" s="269" t="s">
        <v>283</v>
      </c>
      <c r="D26" s="269"/>
      <c r="E26" s="269"/>
      <c r="F26" s="269"/>
      <c r="G26" s="269"/>
      <c r="H26" s="269"/>
      <c r="I26" s="269"/>
      <c r="J26" s="269"/>
      <c r="K26" s="267"/>
    </row>
    <row r="27" s="1" customFormat="1" ht="15" customHeight="1">
      <c r="B27" s="270"/>
      <c r="C27" s="269"/>
      <c r="D27" s="269" t="s">
        <v>284</v>
      </c>
      <c r="E27" s="269"/>
      <c r="F27" s="269"/>
      <c r="G27" s="269"/>
      <c r="H27" s="269"/>
      <c r="I27" s="269"/>
      <c r="J27" s="269"/>
      <c r="K27" s="267"/>
    </row>
    <row r="28" s="1" customFormat="1" ht="15" customHeight="1">
      <c r="B28" s="270"/>
      <c r="C28" s="271"/>
      <c r="D28" s="269" t="s">
        <v>285</v>
      </c>
      <c r="E28" s="269"/>
      <c r="F28" s="269"/>
      <c r="G28" s="269"/>
      <c r="H28" s="269"/>
      <c r="I28" s="269"/>
      <c r="J28" s="269"/>
      <c r="K28" s="267"/>
    </row>
    <row r="29" s="1" customFormat="1" ht="12.75" customHeight="1">
      <c r="B29" s="270"/>
      <c r="C29" s="271"/>
      <c r="D29" s="271"/>
      <c r="E29" s="271"/>
      <c r="F29" s="271"/>
      <c r="G29" s="271"/>
      <c r="H29" s="271"/>
      <c r="I29" s="271"/>
      <c r="J29" s="271"/>
      <c r="K29" s="267"/>
    </row>
    <row r="30" s="1" customFormat="1" ht="15" customHeight="1">
      <c r="B30" s="270"/>
      <c r="C30" s="271"/>
      <c r="D30" s="269" t="s">
        <v>286</v>
      </c>
      <c r="E30" s="269"/>
      <c r="F30" s="269"/>
      <c r="G30" s="269"/>
      <c r="H30" s="269"/>
      <c r="I30" s="269"/>
      <c r="J30" s="269"/>
      <c r="K30" s="267"/>
    </row>
    <row r="31" s="1" customFormat="1" ht="15" customHeight="1">
      <c r="B31" s="270"/>
      <c r="C31" s="271"/>
      <c r="D31" s="269" t="s">
        <v>287</v>
      </c>
      <c r="E31" s="269"/>
      <c r="F31" s="269"/>
      <c r="G31" s="269"/>
      <c r="H31" s="269"/>
      <c r="I31" s="269"/>
      <c r="J31" s="269"/>
      <c r="K31" s="267"/>
    </row>
    <row r="32" s="1" customFormat="1" ht="12.75" customHeight="1">
      <c r="B32" s="270"/>
      <c r="C32" s="271"/>
      <c r="D32" s="271"/>
      <c r="E32" s="271"/>
      <c r="F32" s="271"/>
      <c r="G32" s="271"/>
      <c r="H32" s="271"/>
      <c r="I32" s="271"/>
      <c r="J32" s="271"/>
      <c r="K32" s="267"/>
    </row>
    <row r="33" s="1" customFormat="1" ht="15" customHeight="1">
      <c r="B33" s="270"/>
      <c r="C33" s="271"/>
      <c r="D33" s="269" t="s">
        <v>288</v>
      </c>
      <c r="E33" s="269"/>
      <c r="F33" s="269"/>
      <c r="G33" s="269"/>
      <c r="H33" s="269"/>
      <c r="I33" s="269"/>
      <c r="J33" s="269"/>
      <c r="K33" s="267"/>
    </row>
    <row r="34" s="1" customFormat="1" ht="15" customHeight="1">
      <c r="B34" s="270"/>
      <c r="C34" s="271"/>
      <c r="D34" s="269" t="s">
        <v>289</v>
      </c>
      <c r="E34" s="269"/>
      <c r="F34" s="269"/>
      <c r="G34" s="269"/>
      <c r="H34" s="269"/>
      <c r="I34" s="269"/>
      <c r="J34" s="269"/>
      <c r="K34" s="267"/>
    </row>
    <row r="35" s="1" customFormat="1" ht="15" customHeight="1">
      <c r="B35" s="270"/>
      <c r="C35" s="271"/>
      <c r="D35" s="269" t="s">
        <v>290</v>
      </c>
      <c r="E35" s="269"/>
      <c r="F35" s="269"/>
      <c r="G35" s="269"/>
      <c r="H35" s="269"/>
      <c r="I35" s="269"/>
      <c r="J35" s="269"/>
      <c r="K35" s="267"/>
    </row>
    <row r="36" s="1" customFormat="1" ht="15" customHeight="1">
      <c r="B36" s="270"/>
      <c r="C36" s="271"/>
      <c r="D36" s="269"/>
      <c r="E36" s="272" t="s">
        <v>99</v>
      </c>
      <c r="F36" s="269"/>
      <c r="G36" s="269" t="s">
        <v>291</v>
      </c>
      <c r="H36" s="269"/>
      <c r="I36" s="269"/>
      <c r="J36" s="269"/>
      <c r="K36" s="267"/>
    </row>
    <row r="37" s="1" customFormat="1" ht="30.75" customHeight="1">
      <c r="B37" s="270"/>
      <c r="C37" s="271"/>
      <c r="D37" s="269"/>
      <c r="E37" s="272" t="s">
        <v>292</v>
      </c>
      <c r="F37" s="269"/>
      <c r="G37" s="269" t="s">
        <v>293</v>
      </c>
      <c r="H37" s="269"/>
      <c r="I37" s="269"/>
      <c r="J37" s="269"/>
      <c r="K37" s="267"/>
    </row>
    <row r="38" s="1" customFormat="1" ht="15" customHeight="1">
      <c r="B38" s="270"/>
      <c r="C38" s="271"/>
      <c r="D38" s="269"/>
      <c r="E38" s="272" t="s">
        <v>50</v>
      </c>
      <c r="F38" s="269"/>
      <c r="G38" s="269" t="s">
        <v>294</v>
      </c>
      <c r="H38" s="269"/>
      <c r="I38" s="269"/>
      <c r="J38" s="269"/>
      <c r="K38" s="267"/>
    </row>
    <row r="39" s="1" customFormat="1" ht="15" customHeight="1">
      <c r="B39" s="270"/>
      <c r="C39" s="271"/>
      <c r="D39" s="269"/>
      <c r="E39" s="272" t="s">
        <v>51</v>
      </c>
      <c r="F39" s="269"/>
      <c r="G39" s="269" t="s">
        <v>295</v>
      </c>
      <c r="H39" s="269"/>
      <c r="I39" s="269"/>
      <c r="J39" s="269"/>
      <c r="K39" s="267"/>
    </row>
    <row r="40" s="1" customFormat="1" ht="15" customHeight="1">
      <c r="B40" s="270"/>
      <c r="C40" s="271"/>
      <c r="D40" s="269"/>
      <c r="E40" s="272" t="s">
        <v>100</v>
      </c>
      <c r="F40" s="269"/>
      <c r="G40" s="269" t="s">
        <v>296</v>
      </c>
      <c r="H40" s="269"/>
      <c r="I40" s="269"/>
      <c r="J40" s="269"/>
      <c r="K40" s="267"/>
    </row>
    <row r="41" s="1" customFormat="1" ht="15" customHeight="1">
      <c r="B41" s="270"/>
      <c r="C41" s="271"/>
      <c r="D41" s="269"/>
      <c r="E41" s="272" t="s">
        <v>101</v>
      </c>
      <c r="F41" s="269"/>
      <c r="G41" s="269" t="s">
        <v>297</v>
      </c>
      <c r="H41" s="269"/>
      <c r="I41" s="269"/>
      <c r="J41" s="269"/>
      <c r="K41" s="267"/>
    </row>
    <row r="42" s="1" customFormat="1" ht="15" customHeight="1">
      <c r="B42" s="270"/>
      <c r="C42" s="271"/>
      <c r="D42" s="269"/>
      <c r="E42" s="272" t="s">
        <v>298</v>
      </c>
      <c r="F42" s="269"/>
      <c r="G42" s="269" t="s">
        <v>299</v>
      </c>
      <c r="H42" s="269"/>
      <c r="I42" s="269"/>
      <c r="J42" s="269"/>
      <c r="K42" s="267"/>
    </row>
    <row r="43" s="1" customFormat="1" ht="15" customHeight="1">
      <c r="B43" s="270"/>
      <c r="C43" s="271"/>
      <c r="D43" s="269"/>
      <c r="E43" s="272"/>
      <c r="F43" s="269"/>
      <c r="G43" s="269" t="s">
        <v>300</v>
      </c>
      <c r="H43" s="269"/>
      <c r="I43" s="269"/>
      <c r="J43" s="269"/>
      <c r="K43" s="267"/>
    </row>
    <row r="44" s="1" customFormat="1" ht="15" customHeight="1">
      <c r="B44" s="270"/>
      <c r="C44" s="271"/>
      <c r="D44" s="269"/>
      <c r="E44" s="272" t="s">
        <v>301</v>
      </c>
      <c r="F44" s="269"/>
      <c r="G44" s="269" t="s">
        <v>302</v>
      </c>
      <c r="H44" s="269"/>
      <c r="I44" s="269"/>
      <c r="J44" s="269"/>
      <c r="K44" s="267"/>
    </row>
    <row r="45" s="1" customFormat="1" ht="15" customHeight="1">
      <c r="B45" s="270"/>
      <c r="C45" s="271"/>
      <c r="D45" s="269"/>
      <c r="E45" s="272" t="s">
        <v>103</v>
      </c>
      <c r="F45" s="269"/>
      <c r="G45" s="269" t="s">
        <v>303</v>
      </c>
      <c r="H45" s="269"/>
      <c r="I45" s="269"/>
      <c r="J45" s="269"/>
      <c r="K45" s="267"/>
    </row>
    <row r="46" s="1" customFormat="1" ht="12.75" customHeight="1">
      <c r="B46" s="270"/>
      <c r="C46" s="271"/>
      <c r="D46" s="269"/>
      <c r="E46" s="269"/>
      <c r="F46" s="269"/>
      <c r="G46" s="269"/>
      <c r="H46" s="269"/>
      <c r="I46" s="269"/>
      <c r="J46" s="269"/>
      <c r="K46" s="267"/>
    </row>
    <row r="47" s="1" customFormat="1" ht="15" customHeight="1">
      <c r="B47" s="270"/>
      <c r="C47" s="271"/>
      <c r="D47" s="269" t="s">
        <v>304</v>
      </c>
      <c r="E47" s="269"/>
      <c r="F47" s="269"/>
      <c r="G47" s="269"/>
      <c r="H47" s="269"/>
      <c r="I47" s="269"/>
      <c r="J47" s="269"/>
      <c r="K47" s="267"/>
    </row>
    <row r="48" s="1" customFormat="1" ht="15" customHeight="1">
      <c r="B48" s="270"/>
      <c r="C48" s="271"/>
      <c r="D48" s="271"/>
      <c r="E48" s="269" t="s">
        <v>305</v>
      </c>
      <c r="F48" s="269"/>
      <c r="G48" s="269"/>
      <c r="H48" s="269"/>
      <c r="I48" s="269"/>
      <c r="J48" s="269"/>
      <c r="K48" s="267"/>
    </row>
    <row r="49" s="1" customFormat="1" ht="15" customHeight="1">
      <c r="B49" s="270"/>
      <c r="C49" s="271"/>
      <c r="D49" s="271"/>
      <c r="E49" s="269" t="s">
        <v>306</v>
      </c>
      <c r="F49" s="269"/>
      <c r="G49" s="269"/>
      <c r="H49" s="269"/>
      <c r="I49" s="269"/>
      <c r="J49" s="269"/>
      <c r="K49" s="267"/>
    </row>
    <row r="50" s="1" customFormat="1" ht="15" customHeight="1">
      <c r="B50" s="270"/>
      <c r="C50" s="271"/>
      <c r="D50" s="271"/>
      <c r="E50" s="269" t="s">
        <v>307</v>
      </c>
      <c r="F50" s="269"/>
      <c r="G50" s="269"/>
      <c r="H50" s="269"/>
      <c r="I50" s="269"/>
      <c r="J50" s="269"/>
      <c r="K50" s="267"/>
    </row>
    <row r="51" s="1" customFormat="1" ht="15" customHeight="1">
      <c r="B51" s="270"/>
      <c r="C51" s="271"/>
      <c r="D51" s="269" t="s">
        <v>308</v>
      </c>
      <c r="E51" s="269"/>
      <c r="F51" s="269"/>
      <c r="G51" s="269"/>
      <c r="H51" s="269"/>
      <c r="I51" s="269"/>
      <c r="J51" s="269"/>
      <c r="K51" s="267"/>
    </row>
    <row r="52" s="1" customFormat="1" ht="25.5" customHeight="1">
      <c r="B52" s="265"/>
      <c r="C52" s="266" t="s">
        <v>309</v>
      </c>
      <c r="D52" s="266"/>
      <c r="E52" s="266"/>
      <c r="F52" s="266"/>
      <c r="G52" s="266"/>
      <c r="H52" s="266"/>
      <c r="I52" s="266"/>
      <c r="J52" s="266"/>
      <c r="K52" s="267"/>
    </row>
    <row r="53" s="1" customFormat="1" ht="5.25" customHeight="1">
      <c r="B53" s="265"/>
      <c r="C53" s="268"/>
      <c r="D53" s="268"/>
      <c r="E53" s="268"/>
      <c r="F53" s="268"/>
      <c r="G53" s="268"/>
      <c r="H53" s="268"/>
      <c r="I53" s="268"/>
      <c r="J53" s="268"/>
      <c r="K53" s="267"/>
    </row>
    <row r="54" s="1" customFormat="1" ht="15" customHeight="1">
      <c r="B54" s="265"/>
      <c r="C54" s="269" t="s">
        <v>310</v>
      </c>
      <c r="D54" s="269"/>
      <c r="E54" s="269"/>
      <c r="F54" s="269"/>
      <c r="G54" s="269"/>
      <c r="H54" s="269"/>
      <c r="I54" s="269"/>
      <c r="J54" s="269"/>
      <c r="K54" s="267"/>
    </row>
    <row r="55" s="1" customFormat="1" ht="15" customHeight="1">
      <c r="B55" s="265"/>
      <c r="C55" s="269" t="s">
        <v>311</v>
      </c>
      <c r="D55" s="269"/>
      <c r="E55" s="269"/>
      <c r="F55" s="269"/>
      <c r="G55" s="269"/>
      <c r="H55" s="269"/>
      <c r="I55" s="269"/>
      <c r="J55" s="269"/>
      <c r="K55" s="267"/>
    </row>
    <row r="56" s="1" customFormat="1" ht="12.75" customHeight="1">
      <c r="B56" s="265"/>
      <c r="C56" s="269"/>
      <c r="D56" s="269"/>
      <c r="E56" s="269"/>
      <c r="F56" s="269"/>
      <c r="G56" s="269"/>
      <c r="H56" s="269"/>
      <c r="I56" s="269"/>
      <c r="J56" s="269"/>
      <c r="K56" s="267"/>
    </row>
    <row r="57" s="1" customFormat="1" ht="15" customHeight="1">
      <c r="B57" s="265"/>
      <c r="C57" s="269" t="s">
        <v>312</v>
      </c>
      <c r="D57" s="269"/>
      <c r="E57" s="269"/>
      <c r="F57" s="269"/>
      <c r="G57" s="269"/>
      <c r="H57" s="269"/>
      <c r="I57" s="269"/>
      <c r="J57" s="269"/>
      <c r="K57" s="267"/>
    </row>
    <row r="58" s="1" customFormat="1" ht="15" customHeight="1">
      <c r="B58" s="265"/>
      <c r="C58" s="271"/>
      <c r="D58" s="269" t="s">
        <v>313</v>
      </c>
      <c r="E58" s="269"/>
      <c r="F58" s="269"/>
      <c r="G58" s="269"/>
      <c r="H58" s="269"/>
      <c r="I58" s="269"/>
      <c r="J58" s="269"/>
      <c r="K58" s="267"/>
    </row>
    <row r="59" s="1" customFormat="1" ht="15" customHeight="1">
      <c r="B59" s="265"/>
      <c r="C59" s="271"/>
      <c r="D59" s="269" t="s">
        <v>314</v>
      </c>
      <c r="E59" s="269"/>
      <c r="F59" s="269"/>
      <c r="G59" s="269"/>
      <c r="H59" s="269"/>
      <c r="I59" s="269"/>
      <c r="J59" s="269"/>
      <c r="K59" s="267"/>
    </row>
    <row r="60" s="1" customFormat="1" ht="15" customHeight="1">
      <c r="B60" s="265"/>
      <c r="C60" s="271"/>
      <c r="D60" s="269" t="s">
        <v>315</v>
      </c>
      <c r="E60" s="269"/>
      <c r="F60" s="269"/>
      <c r="G60" s="269"/>
      <c r="H60" s="269"/>
      <c r="I60" s="269"/>
      <c r="J60" s="269"/>
      <c r="K60" s="267"/>
    </row>
    <row r="61" s="1" customFormat="1" ht="15" customHeight="1">
      <c r="B61" s="265"/>
      <c r="C61" s="271"/>
      <c r="D61" s="269" t="s">
        <v>316</v>
      </c>
      <c r="E61" s="269"/>
      <c r="F61" s="269"/>
      <c r="G61" s="269"/>
      <c r="H61" s="269"/>
      <c r="I61" s="269"/>
      <c r="J61" s="269"/>
      <c r="K61" s="267"/>
    </row>
    <row r="62" s="1" customFormat="1" ht="15" customHeight="1">
      <c r="B62" s="265"/>
      <c r="C62" s="271"/>
      <c r="D62" s="274" t="s">
        <v>317</v>
      </c>
      <c r="E62" s="274"/>
      <c r="F62" s="274"/>
      <c r="G62" s="274"/>
      <c r="H62" s="274"/>
      <c r="I62" s="274"/>
      <c r="J62" s="274"/>
      <c r="K62" s="267"/>
    </row>
    <row r="63" s="1" customFormat="1" ht="15" customHeight="1">
      <c r="B63" s="265"/>
      <c r="C63" s="271"/>
      <c r="D63" s="269" t="s">
        <v>318</v>
      </c>
      <c r="E63" s="269"/>
      <c r="F63" s="269"/>
      <c r="G63" s="269"/>
      <c r="H63" s="269"/>
      <c r="I63" s="269"/>
      <c r="J63" s="269"/>
      <c r="K63" s="267"/>
    </row>
    <row r="64" s="1" customFormat="1" ht="12.75" customHeight="1">
      <c r="B64" s="265"/>
      <c r="C64" s="271"/>
      <c r="D64" s="271"/>
      <c r="E64" s="275"/>
      <c r="F64" s="271"/>
      <c r="G64" s="271"/>
      <c r="H64" s="271"/>
      <c r="I64" s="271"/>
      <c r="J64" s="271"/>
      <c r="K64" s="267"/>
    </row>
    <row r="65" s="1" customFormat="1" ht="15" customHeight="1">
      <c r="B65" s="265"/>
      <c r="C65" s="271"/>
      <c r="D65" s="269" t="s">
        <v>319</v>
      </c>
      <c r="E65" s="269"/>
      <c r="F65" s="269"/>
      <c r="G65" s="269"/>
      <c r="H65" s="269"/>
      <c r="I65" s="269"/>
      <c r="J65" s="269"/>
      <c r="K65" s="267"/>
    </row>
    <row r="66" s="1" customFormat="1" ht="15" customHeight="1">
      <c r="B66" s="265"/>
      <c r="C66" s="271"/>
      <c r="D66" s="274" t="s">
        <v>320</v>
      </c>
      <c r="E66" s="274"/>
      <c r="F66" s="274"/>
      <c r="G66" s="274"/>
      <c r="H66" s="274"/>
      <c r="I66" s="274"/>
      <c r="J66" s="274"/>
      <c r="K66" s="267"/>
    </row>
    <row r="67" s="1" customFormat="1" ht="15" customHeight="1">
      <c r="B67" s="265"/>
      <c r="C67" s="271"/>
      <c r="D67" s="269" t="s">
        <v>321</v>
      </c>
      <c r="E67" s="269"/>
      <c r="F67" s="269"/>
      <c r="G67" s="269"/>
      <c r="H67" s="269"/>
      <c r="I67" s="269"/>
      <c r="J67" s="269"/>
      <c r="K67" s="267"/>
    </row>
    <row r="68" s="1" customFormat="1" ht="15" customHeight="1">
      <c r="B68" s="265"/>
      <c r="C68" s="271"/>
      <c r="D68" s="269" t="s">
        <v>322</v>
      </c>
      <c r="E68" s="269"/>
      <c r="F68" s="269"/>
      <c r="G68" s="269"/>
      <c r="H68" s="269"/>
      <c r="I68" s="269"/>
      <c r="J68" s="269"/>
      <c r="K68" s="267"/>
    </row>
    <row r="69" s="1" customFormat="1" ht="15" customHeight="1">
      <c r="B69" s="265"/>
      <c r="C69" s="271"/>
      <c r="D69" s="269" t="s">
        <v>323</v>
      </c>
      <c r="E69" s="269"/>
      <c r="F69" s="269"/>
      <c r="G69" s="269"/>
      <c r="H69" s="269"/>
      <c r="I69" s="269"/>
      <c r="J69" s="269"/>
      <c r="K69" s="267"/>
    </row>
    <row r="70" s="1" customFormat="1" ht="15" customHeight="1">
      <c r="B70" s="265"/>
      <c r="C70" s="271"/>
      <c r="D70" s="269" t="s">
        <v>324</v>
      </c>
      <c r="E70" s="269"/>
      <c r="F70" s="269"/>
      <c r="G70" s="269"/>
      <c r="H70" s="269"/>
      <c r="I70" s="269"/>
      <c r="J70" s="269"/>
      <c r="K70" s="267"/>
    </row>
    <row r="71" s="1" customFormat="1" ht="12.75" customHeight="1">
      <c r="B71" s="276"/>
      <c r="C71" s="277"/>
      <c r="D71" s="277"/>
      <c r="E71" s="277"/>
      <c r="F71" s="277"/>
      <c r="G71" s="277"/>
      <c r="H71" s="277"/>
      <c r="I71" s="277"/>
      <c r="J71" s="277"/>
      <c r="K71" s="278"/>
    </row>
    <row r="72" s="1" customFormat="1" ht="18.75" customHeight="1">
      <c r="B72" s="279"/>
      <c r="C72" s="279"/>
      <c r="D72" s="279"/>
      <c r="E72" s="279"/>
      <c r="F72" s="279"/>
      <c r="G72" s="279"/>
      <c r="H72" s="279"/>
      <c r="I72" s="279"/>
      <c r="J72" s="279"/>
      <c r="K72" s="280"/>
    </row>
    <row r="73" s="1" customFormat="1" ht="18.75" customHeight="1">
      <c r="B73" s="280"/>
      <c r="C73" s="280"/>
      <c r="D73" s="280"/>
      <c r="E73" s="280"/>
      <c r="F73" s="280"/>
      <c r="G73" s="280"/>
      <c r="H73" s="280"/>
      <c r="I73" s="280"/>
      <c r="J73" s="280"/>
      <c r="K73" s="280"/>
    </row>
    <row r="74" s="1" customFormat="1" ht="7.5" customHeight="1">
      <c r="B74" s="281"/>
      <c r="C74" s="282"/>
      <c r="D74" s="282"/>
      <c r="E74" s="282"/>
      <c r="F74" s="282"/>
      <c r="G74" s="282"/>
      <c r="H74" s="282"/>
      <c r="I74" s="282"/>
      <c r="J74" s="282"/>
      <c r="K74" s="283"/>
    </row>
    <row r="75" s="1" customFormat="1" ht="45" customHeight="1">
      <c r="B75" s="284"/>
      <c r="C75" s="285" t="s">
        <v>325</v>
      </c>
      <c r="D75" s="285"/>
      <c r="E75" s="285"/>
      <c r="F75" s="285"/>
      <c r="G75" s="285"/>
      <c r="H75" s="285"/>
      <c r="I75" s="285"/>
      <c r="J75" s="285"/>
      <c r="K75" s="286"/>
    </row>
    <row r="76" s="1" customFormat="1" ht="17.25" customHeight="1">
      <c r="B76" s="284"/>
      <c r="C76" s="287" t="s">
        <v>326</v>
      </c>
      <c r="D76" s="287"/>
      <c r="E76" s="287"/>
      <c r="F76" s="287" t="s">
        <v>327</v>
      </c>
      <c r="G76" s="288"/>
      <c r="H76" s="287" t="s">
        <v>51</v>
      </c>
      <c r="I76" s="287" t="s">
        <v>54</v>
      </c>
      <c r="J76" s="287" t="s">
        <v>328</v>
      </c>
      <c r="K76" s="286"/>
    </row>
    <row r="77" s="1" customFormat="1" ht="17.25" customHeight="1">
      <c r="B77" s="284"/>
      <c r="C77" s="289" t="s">
        <v>329</v>
      </c>
      <c r="D77" s="289"/>
      <c r="E77" s="289"/>
      <c r="F77" s="290" t="s">
        <v>330</v>
      </c>
      <c r="G77" s="291"/>
      <c r="H77" s="289"/>
      <c r="I77" s="289"/>
      <c r="J77" s="289" t="s">
        <v>331</v>
      </c>
      <c r="K77" s="286"/>
    </row>
    <row r="78" s="1" customFormat="1" ht="5.25" customHeight="1">
      <c r="B78" s="284"/>
      <c r="C78" s="292"/>
      <c r="D78" s="292"/>
      <c r="E78" s="292"/>
      <c r="F78" s="292"/>
      <c r="G78" s="293"/>
      <c r="H78" s="292"/>
      <c r="I78" s="292"/>
      <c r="J78" s="292"/>
      <c r="K78" s="286"/>
    </row>
    <row r="79" s="1" customFormat="1" ht="15" customHeight="1">
      <c r="B79" s="284"/>
      <c r="C79" s="272" t="s">
        <v>50</v>
      </c>
      <c r="D79" s="294"/>
      <c r="E79" s="294"/>
      <c r="F79" s="295" t="s">
        <v>332</v>
      </c>
      <c r="G79" s="296"/>
      <c r="H79" s="272" t="s">
        <v>333</v>
      </c>
      <c r="I79" s="272" t="s">
        <v>334</v>
      </c>
      <c r="J79" s="272">
        <v>20</v>
      </c>
      <c r="K79" s="286"/>
    </row>
    <row r="80" s="1" customFormat="1" ht="15" customHeight="1">
      <c r="B80" s="284"/>
      <c r="C80" s="272" t="s">
        <v>335</v>
      </c>
      <c r="D80" s="272"/>
      <c r="E80" s="272"/>
      <c r="F80" s="295" t="s">
        <v>332</v>
      </c>
      <c r="G80" s="296"/>
      <c r="H80" s="272" t="s">
        <v>336</v>
      </c>
      <c r="I80" s="272" t="s">
        <v>334</v>
      </c>
      <c r="J80" s="272">
        <v>120</v>
      </c>
      <c r="K80" s="286"/>
    </row>
    <row r="81" s="1" customFormat="1" ht="15" customHeight="1">
      <c r="B81" s="297"/>
      <c r="C81" s="272" t="s">
        <v>337</v>
      </c>
      <c r="D81" s="272"/>
      <c r="E81" s="272"/>
      <c r="F81" s="295" t="s">
        <v>338</v>
      </c>
      <c r="G81" s="296"/>
      <c r="H81" s="272" t="s">
        <v>339</v>
      </c>
      <c r="I81" s="272" t="s">
        <v>334</v>
      </c>
      <c r="J81" s="272">
        <v>50</v>
      </c>
      <c r="K81" s="286"/>
    </row>
    <row r="82" s="1" customFormat="1" ht="15" customHeight="1">
      <c r="B82" s="297"/>
      <c r="C82" s="272" t="s">
        <v>340</v>
      </c>
      <c r="D82" s="272"/>
      <c r="E82" s="272"/>
      <c r="F82" s="295" t="s">
        <v>332</v>
      </c>
      <c r="G82" s="296"/>
      <c r="H82" s="272" t="s">
        <v>341</v>
      </c>
      <c r="I82" s="272" t="s">
        <v>342</v>
      </c>
      <c r="J82" s="272"/>
      <c r="K82" s="286"/>
    </row>
    <row r="83" s="1" customFormat="1" ht="15" customHeight="1">
      <c r="B83" s="297"/>
      <c r="C83" s="298" t="s">
        <v>343</v>
      </c>
      <c r="D83" s="298"/>
      <c r="E83" s="298"/>
      <c r="F83" s="299" t="s">
        <v>338</v>
      </c>
      <c r="G83" s="298"/>
      <c r="H83" s="298" t="s">
        <v>344</v>
      </c>
      <c r="I83" s="298" t="s">
        <v>334</v>
      </c>
      <c r="J83" s="298">
        <v>15</v>
      </c>
      <c r="K83" s="286"/>
    </row>
    <row r="84" s="1" customFormat="1" ht="15" customHeight="1">
      <c r="B84" s="297"/>
      <c r="C84" s="298" t="s">
        <v>345</v>
      </c>
      <c r="D84" s="298"/>
      <c r="E84" s="298"/>
      <c r="F84" s="299" t="s">
        <v>338</v>
      </c>
      <c r="G84" s="298"/>
      <c r="H84" s="298" t="s">
        <v>346</v>
      </c>
      <c r="I84" s="298" t="s">
        <v>334</v>
      </c>
      <c r="J84" s="298">
        <v>15</v>
      </c>
      <c r="K84" s="286"/>
    </row>
    <row r="85" s="1" customFormat="1" ht="15" customHeight="1">
      <c r="B85" s="297"/>
      <c r="C85" s="298" t="s">
        <v>347</v>
      </c>
      <c r="D85" s="298"/>
      <c r="E85" s="298"/>
      <c r="F85" s="299" t="s">
        <v>338</v>
      </c>
      <c r="G85" s="298"/>
      <c r="H85" s="298" t="s">
        <v>348</v>
      </c>
      <c r="I85" s="298" t="s">
        <v>334</v>
      </c>
      <c r="J85" s="298">
        <v>20</v>
      </c>
      <c r="K85" s="286"/>
    </row>
    <row r="86" s="1" customFormat="1" ht="15" customHeight="1">
      <c r="B86" s="297"/>
      <c r="C86" s="298" t="s">
        <v>349</v>
      </c>
      <c r="D86" s="298"/>
      <c r="E86" s="298"/>
      <c r="F86" s="299" t="s">
        <v>338</v>
      </c>
      <c r="G86" s="298"/>
      <c r="H86" s="298" t="s">
        <v>350</v>
      </c>
      <c r="I86" s="298" t="s">
        <v>334</v>
      </c>
      <c r="J86" s="298">
        <v>20</v>
      </c>
      <c r="K86" s="286"/>
    </row>
    <row r="87" s="1" customFormat="1" ht="15" customHeight="1">
      <c r="B87" s="297"/>
      <c r="C87" s="272" t="s">
        <v>351</v>
      </c>
      <c r="D87" s="272"/>
      <c r="E87" s="272"/>
      <c r="F87" s="295" t="s">
        <v>338</v>
      </c>
      <c r="G87" s="296"/>
      <c r="H87" s="272" t="s">
        <v>352</v>
      </c>
      <c r="I87" s="272" t="s">
        <v>334</v>
      </c>
      <c r="J87" s="272">
        <v>50</v>
      </c>
      <c r="K87" s="286"/>
    </row>
    <row r="88" s="1" customFormat="1" ht="15" customHeight="1">
      <c r="B88" s="297"/>
      <c r="C88" s="272" t="s">
        <v>353</v>
      </c>
      <c r="D88" s="272"/>
      <c r="E88" s="272"/>
      <c r="F88" s="295" t="s">
        <v>338</v>
      </c>
      <c r="G88" s="296"/>
      <c r="H88" s="272" t="s">
        <v>354</v>
      </c>
      <c r="I88" s="272" t="s">
        <v>334</v>
      </c>
      <c r="J88" s="272">
        <v>20</v>
      </c>
      <c r="K88" s="286"/>
    </row>
    <row r="89" s="1" customFormat="1" ht="15" customHeight="1">
      <c r="B89" s="297"/>
      <c r="C89" s="272" t="s">
        <v>355</v>
      </c>
      <c r="D89" s="272"/>
      <c r="E89" s="272"/>
      <c r="F89" s="295" t="s">
        <v>338</v>
      </c>
      <c r="G89" s="296"/>
      <c r="H89" s="272" t="s">
        <v>356</v>
      </c>
      <c r="I89" s="272" t="s">
        <v>334</v>
      </c>
      <c r="J89" s="272">
        <v>20</v>
      </c>
      <c r="K89" s="286"/>
    </row>
    <row r="90" s="1" customFormat="1" ht="15" customHeight="1">
      <c r="B90" s="297"/>
      <c r="C90" s="272" t="s">
        <v>357</v>
      </c>
      <c r="D90" s="272"/>
      <c r="E90" s="272"/>
      <c r="F90" s="295" t="s">
        <v>338</v>
      </c>
      <c r="G90" s="296"/>
      <c r="H90" s="272" t="s">
        <v>358</v>
      </c>
      <c r="I90" s="272" t="s">
        <v>334</v>
      </c>
      <c r="J90" s="272">
        <v>50</v>
      </c>
      <c r="K90" s="286"/>
    </row>
    <row r="91" s="1" customFormat="1" ht="15" customHeight="1">
      <c r="B91" s="297"/>
      <c r="C91" s="272" t="s">
        <v>359</v>
      </c>
      <c r="D91" s="272"/>
      <c r="E91" s="272"/>
      <c r="F91" s="295" t="s">
        <v>338</v>
      </c>
      <c r="G91" s="296"/>
      <c r="H91" s="272" t="s">
        <v>359</v>
      </c>
      <c r="I91" s="272" t="s">
        <v>334</v>
      </c>
      <c r="J91" s="272">
        <v>50</v>
      </c>
      <c r="K91" s="286"/>
    </row>
    <row r="92" s="1" customFormat="1" ht="15" customHeight="1">
      <c r="B92" s="297"/>
      <c r="C92" s="272" t="s">
        <v>360</v>
      </c>
      <c r="D92" s="272"/>
      <c r="E92" s="272"/>
      <c r="F92" s="295" t="s">
        <v>338</v>
      </c>
      <c r="G92" s="296"/>
      <c r="H92" s="272" t="s">
        <v>361</v>
      </c>
      <c r="I92" s="272" t="s">
        <v>334</v>
      </c>
      <c r="J92" s="272">
        <v>255</v>
      </c>
      <c r="K92" s="286"/>
    </row>
    <row r="93" s="1" customFormat="1" ht="15" customHeight="1">
      <c r="B93" s="297"/>
      <c r="C93" s="272" t="s">
        <v>362</v>
      </c>
      <c r="D93" s="272"/>
      <c r="E93" s="272"/>
      <c r="F93" s="295" t="s">
        <v>332</v>
      </c>
      <c r="G93" s="296"/>
      <c r="H93" s="272" t="s">
        <v>363</v>
      </c>
      <c r="I93" s="272" t="s">
        <v>364</v>
      </c>
      <c r="J93" s="272"/>
      <c r="K93" s="286"/>
    </row>
    <row r="94" s="1" customFormat="1" ht="15" customHeight="1">
      <c r="B94" s="297"/>
      <c r="C94" s="272" t="s">
        <v>365</v>
      </c>
      <c r="D94" s="272"/>
      <c r="E94" s="272"/>
      <c r="F94" s="295" t="s">
        <v>332</v>
      </c>
      <c r="G94" s="296"/>
      <c r="H94" s="272" t="s">
        <v>366</v>
      </c>
      <c r="I94" s="272" t="s">
        <v>367</v>
      </c>
      <c r="J94" s="272"/>
      <c r="K94" s="286"/>
    </row>
    <row r="95" s="1" customFormat="1" ht="15" customHeight="1">
      <c r="B95" s="297"/>
      <c r="C95" s="272" t="s">
        <v>368</v>
      </c>
      <c r="D95" s="272"/>
      <c r="E95" s="272"/>
      <c r="F95" s="295" t="s">
        <v>332</v>
      </c>
      <c r="G95" s="296"/>
      <c r="H95" s="272" t="s">
        <v>368</v>
      </c>
      <c r="I95" s="272" t="s">
        <v>367</v>
      </c>
      <c r="J95" s="272"/>
      <c r="K95" s="286"/>
    </row>
    <row r="96" s="1" customFormat="1" ht="15" customHeight="1">
      <c r="B96" s="297"/>
      <c r="C96" s="272" t="s">
        <v>35</v>
      </c>
      <c r="D96" s="272"/>
      <c r="E96" s="272"/>
      <c r="F96" s="295" t="s">
        <v>332</v>
      </c>
      <c r="G96" s="296"/>
      <c r="H96" s="272" t="s">
        <v>369</v>
      </c>
      <c r="I96" s="272" t="s">
        <v>367</v>
      </c>
      <c r="J96" s="272"/>
      <c r="K96" s="286"/>
    </row>
    <row r="97" s="1" customFormat="1" ht="15" customHeight="1">
      <c r="B97" s="297"/>
      <c r="C97" s="272" t="s">
        <v>45</v>
      </c>
      <c r="D97" s="272"/>
      <c r="E97" s="272"/>
      <c r="F97" s="295" t="s">
        <v>332</v>
      </c>
      <c r="G97" s="296"/>
      <c r="H97" s="272" t="s">
        <v>370</v>
      </c>
      <c r="I97" s="272" t="s">
        <v>367</v>
      </c>
      <c r="J97" s="272"/>
      <c r="K97" s="286"/>
    </row>
    <row r="98" s="1" customFormat="1" ht="15" customHeight="1">
      <c r="B98" s="300"/>
      <c r="C98" s="301"/>
      <c r="D98" s="301"/>
      <c r="E98" s="301"/>
      <c r="F98" s="301"/>
      <c r="G98" s="301"/>
      <c r="H98" s="301"/>
      <c r="I98" s="301"/>
      <c r="J98" s="301"/>
      <c r="K98" s="302"/>
    </row>
    <row r="99" s="1" customFormat="1" ht="18.75" customHeight="1">
      <c r="B99" s="303"/>
      <c r="C99" s="304"/>
      <c r="D99" s="304"/>
      <c r="E99" s="304"/>
      <c r="F99" s="304"/>
      <c r="G99" s="304"/>
      <c r="H99" s="304"/>
      <c r="I99" s="304"/>
      <c r="J99" s="304"/>
      <c r="K99" s="303"/>
    </row>
    <row r="100" s="1" customFormat="1" ht="18.75" customHeight="1">
      <c r="B100" s="280"/>
      <c r="C100" s="280"/>
      <c r="D100" s="280"/>
      <c r="E100" s="280"/>
      <c r="F100" s="280"/>
      <c r="G100" s="280"/>
      <c r="H100" s="280"/>
      <c r="I100" s="280"/>
      <c r="J100" s="280"/>
      <c r="K100" s="280"/>
    </row>
    <row r="101" s="1" customFormat="1" ht="7.5" customHeight="1">
      <c r="B101" s="281"/>
      <c r="C101" s="282"/>
      <c r="D101" s="282"/>
      <c r="E101" s="282"/>
      <c r="F101" s="282"/>
      <c r="G101" s="282"/>
      <c r="H101" s="282"/>
      <c r="I101" s="282"/>
      <c r="J101" s="282"/>
      <c r="K101" s="283"/>
    </row>
    <row r="102" s="1" customFormat="1" ht="45" customHeight="1">
      <c r="B102" s="284"/>
      <c r="C102" s="285" t="s">
        <v>371</v>
      </c>
      <c r="D102" s="285"/>
      <c r="E102" s="285"/>
      <c r="F102" s="285"/>
      <c r="G102" s="285"/>
      <c r="H102" s="285"/>
      <c r="I102" s="285"/>
      <c r="J102" s="285"/>
      <c r="K102" s="286"/>
    </row>
    <row r="103" s="1" customFormat="1" ht="17.25" customHeight="1">
      <c r="B103" s="284"/>
      <c r="C103" s="287" t="s">
        <v>326</v>
      </c>
      <c r="D103" s="287"/>
      <c r="E103" s="287"/>
      <c r="F103" s="287" t="s">
        <v>327</v>
      </c>
      <c r="G103" s="288"/>
      <c r="H103" s="287" t="s">
        <v>51</v>
      </c>
      <c r="I103" s="287" t="s">
        <v>54</v>
      </c>
      <c r="J103" s="287" t="s">
        <v>328</v>
      </c>
      <c r="K103" s="286"/>
    </row>
    <row r="104" s="1" customFormat="1" ht="17.25" customHeight="1">
      <c r="B104" s="284"/>
      <c r="C104" s="289" t="s">
        <v>329</v>
      </c>
      <c r="D104" s="289"/>
      <c r="E104" s="289"/>
      <c r="F104" s="290" t="s">
        <v>330</v>
      </c>
      <c r="G104" s="291"/>
      <c r="H104" s="289"/>
      <c r="I104" s="289"/>
      <c r="J104" s="289" t="s">
        <v>331</v>
      </c>
      <c r="K104" s="286"/>
    </row>
    <row r="105" s="1" customFormat="1" ht="5.25" customHeight="1">
      <c r="B105" s="284"/>
      <c r="C105" s="287"/>
      <c r="D105" s="287"/>
      <c r="E105" s="287"/>
      <c r="F105" s="287"/>
      <c r="G105" s="305"/>
      <c r="H105" s="287"/>
      <c r="I105" s="287"/>
      <c r="J105" s="287"/>
      <c r="K105" s="286"/>
    </row>
    <row r="106" s="1" customFormat="1" ht="15" customHeight="1">
      <c r="B106" s="284"/>
      <c r="C106" s="272" t="s">
        <v>50</v>
      </c>
      <c r="D106" s="294"/>
      <c r="E106" s="294"/>
      <c r="F106" s="295" t="s">
        <v>332</v>
      </c>
      <c r="G106" s="272"/>
      <c r="H106" s="272" t="s">
        <v>372</v>
      </c>
      <c r="I106" s="272" t="s">
        <v>334</v>
      </c>
      <c r="J106" s="272">
        <v>20</v>
      </c>
      <c r="K106" s="286"/>
    </row>
    <row r="107" s="1" customFormat="1" ht="15" customHeight="1">
      <c r="B107" s="284"/>
      <c r="C107" s="272" t="s">
        <v>335</v>
      </c>
      <c r="D107" s="272"/>
      <c r="E107" s="272"/>
      <c r="F107" s="295" t="s">
        <v>332</v>
      </c>
      <c r="G107" s="272"/>
      <c r="H107" s="272" t="s">
        <v>372</v>
      </c>
      <c r="I107" s="272" t="s">
        <v>334</v>
      </c>
      <c r="J107" s="272">
        <v>120</v>
      </c>
      <c r="K107" s="286"/>
    </row>
    <row r="108" s="1" customFormat="1" ht="15" customHeight="1">
      <c r="B108" s="297"/>
      <c r="C108" s="272" t="s">
        <v>337</v>
      </c>
      <c r="D108" s="272"/>
      <c r="E108" s="272"/>
      <c r="F108" s="295" t="s">
        <v>338</v>
      </c>
      <c r="G108" s="272"/>
      <c r="H108" s="272" t="s">
        <v>372</v>
      </c>
      <c r="I108" s="272" t="s">
        <v>334</v>
      </c>
      <c r="J108" s="272">
        <v>50</v>
      </c>
      <c r="K108" s="286"/>
    </row>
    <row r="109" s="1" customFormat="1" ht="15" customHeight="1">
      <c r="B109" s="297"/>
      <c r="C109" s="272" t="s">
        <v>340</v>
      </c>
      <c r="D109" s="272"/>
      <c r="E109" s="272"/>
      <c r="F109" s="295" t="s">
        <v>332</v>
      </c>
      <c r="G109" s="272"/>
      <c r="H109" s="272" t="s">
        <v>372</v>
      </c>
      <c r="I109" s="272" t="s">
        <v>342</v>
      </c>
      <c r="J109" s="272"/>
      <c r="K109" s="286"/>
    </row>
    <row r="110" s="1" customFormat="1" ht="15" customHeight="1">
      <c r="B110" s="297"/>
      <c r="C110" s="272" t="s">
        <v>351</v>
      </c>
      <c r="D110" s="272"/>
      <c r="E110" s="272"/>
      <c r="F110" s="295" t="s">
        <v>338</v>
      </c>
      <c r="G110" s="272"/>
      <c r="H110" s="272" t="s">
        <v>372</v>
      </c>
      <c r="I110" s="272" t="s">
        <v>334</v>
      </c>
      <c r="J110" s="272">
        <v>50</v>
      </c>
      <c r="K110" s="286"/>
    </row>
    <row r="111" s="1" customFormat="1" ht="15" customHeight="1">
      <c r="B111" s="297"/>
      <c r="C111" s="272" t="s">
        <v>359</v>
      </c>
      <c r="D111" s="272"/>
      <c r="E111" s="272"/>
      <c r="F111" s="295" t="s">
        <v>338</v>
      </c>
      <c r="G111" s="272"/>
      <c r="H111" s="272" t="s">
        <v>372</v>
      </c>
      <c r="I111" s="272" t="s">
        <v>334</v>
      </c>
      <c r="J111" s="272">
        <v>50</v>
      </c>
      <c r="K111" s="286"/>
    </row>
    <row r="112" s="1" customFormat="1" ht="15" customHeight="1">
      <c r="B112" s="297"/>
      <c r="C112" s="272" t="s">
        <v>357</v>
      </c>
      <c r="D112" s="272"/>
      <c r="E112" s="272"/>
      <c r="F112" s="295" t="s">
        <v>338</v>
      </c>
      <c r="G112" s="272"/>
      <c r="H112" s="272" t="s">
        <v>372</v>
      </c>
      <c r="I112" s="272" t="s">
        <v>334</v>
      </c>
      <c r="J112" s="272">
        <v>50</v>
      </c>
      <c r="K112" s="286"/>
    </row>
    <row r="113" s="1" customFormat="1" ht="15" customHeight="1">
      <c r="B113" s="297"/>
      <c r="C113" s="272" t="s">
        <v>50</v>
      </c>
      <c r="D113" s="272"/>
      <c r="E113" s="272"/>
      <c r="F113" s="295" t="s">
        <v>332</v>
      </c>
      <c r="G113" s="272"/>
      <c r="H113" s="272" t="s">
        <v>373</v>
      </c>
      <c r="I113" s="272" t="s">
        <v>334</v>
      </c>
      <c r="J113" s="272">
        <v>20</v>
      </c>
      <c r="K113" s="286"/>
    </row>
    <row r="114" s="1" customFormat="1" ht="15" customHeight="1">
      <c r="B114" s="297"/>
      <c r="C114" s="272" t="s">
        <v>374</v>
      </c>
      <c r="D114" s="272"/>
      <c r="E114" s="272"/>
      <c r="F114" s="295" t="s">
        <v>332</v>
      </c>
      <c r="G114" s="272"/>
      <c r="H114" s="272" t="s">
        <v>375</v>
      </c>
      <c r="I114" s="272" t="s">
        <v>334</v>
      </c>
      <c r="J114" s="272">
        <v>120</v>
      </c>
      <c r="K114" s="286"/>
    </row>
    <row r="115" s="1" customFormat="1" ht="15" customHeight="1">
      <c r="B115" s="297"/>
      <c r="C115" s="272" t="s">
        <v>35</v>
      </c>
      <c r="D115" s="272"/>
      <c r="E115" s="272"/>
      <c r="F115" s="295" t="s">
        <v>332</v>
      </c>
      <c r="G115" s="272"/>
      <c r="H115" s="272" t="s">
        <v>376</v>
      </c>
      <c r="I115" s="272" t="s">
        <v>367</v>
      </c>
      <c r="J115" s="272"/>
      <c r="K115" s="286"/>
    </row>
    <row r="116" s="1" customFormat="1" ht="15" customHeight="1">
      <c r="B116" s="297"/>
      <c r="C116" s="272" t="s">
        <v>45</v>
      </c>
      <c r="D116" s="272"/>
      <c r="E116" s="272"/>
      <c r="F116" s="295" t="s">
        <v>332</v>
      </c>
      <c r="G116" s="272"/>
      <c r="H116" s="272" t="s">
        <v>377</v>
      </c>
      <c r="I116" s="272" t="s">
        <v>367</v>
      </c>
      <c r="J116" s="272"/>
      <c r="K116" s="286"/>
    </row>
    <row r="117" s="1" customFormat="1" ht="15" customHeight="1">
      <c r="B117" s="297"/>
      <c r="C117" s="272" t="s">
        <v>54</v>
      </c>
      <c r="D117" s="272"/>
      <c r="E117" s="272"/>
      <c r="F117" s="295" t="s">
        <v>332</v>
      </c>
      <c r="G117" s="272"/>
      <c r="H117" s="272" t="s">
        <v>378</v>
      </c>
      <c r="I117" s="272" t="s">
        <v>379</v>
      </c>
      <c r="J117" s="272"/>
      <c r="K117" s="286"/>
    </row>
    <row r="118" s="1" customFormat="1" ht="15" customHeight="1">
      <c r="B118" s="300"/>
      <c r="C118" s="306"/>
      <c r="D118" s="306"/>
      <c r="E118" s="306"/>
      <c r="F118" s="306"/>
      <c r="G118" s="306"/>
      <c r="H118" s="306"/>
      <c r="I118" s="306"/>
      <c r="J118" s="306"/>
      <c r="K118" s="302"/>
    </row>
    <row r="119" s="1" customFormat="1" ht="18.75" customHeight="1">
      <c r="B119" s="307"/>
      <c r="C119" s="308"/>
      <c r="D119" s="308"/>
      <c r="E119" s="308"/>
      <c r="F119" s="309"/>
      <c r="G119" s="308"/>
      <c r="H119" s="308"/>
      <c r="I119" s="308"/>
      <c r="J119" s="308"/>
      <c r="K119" s="307"/>
    </row>
    <row r="120" s="1" customFormat="1" ht="18.75" customHeight="1">
      <c r="B120" s="280"/>
      <c r="C120" s="280"/>
      <c r="D120" s="280"/>
      <c r="E120" s="280"/>
      <c r="F120" s="280"/>
      <c r="G120" s="280"/>
      <c r="H120" s="280"/>
      <c r="I120" s="280"/>
      <c r="J120" s="280"/>
      <c r="K120" s="280"/>
    </row>
    <row r="121" s="1" customFormat="1" ht="7.5" customHeight="1">
      <c r="B121" s="310"/>
      <c r="C121" s="311"/>
      <c r="D121" s="311"/>
      <c r="E121" s="311"/>
      <c r="F121" s="311"/>
      <c r="G121" s="311"/>
      <c r="H121" s="311"/>
      <c r="I121" s="311"/>
      <c r="J121" s="311"/>
      <c r="K121" s="312"/>
    </row>
    <row r="122" s="1" customFormat="1" ht="45" customHeight="1">
      <c r="B122" s="313"/>
      <c r="C122" s="263" t="s">
        <v>380</v>
      </c>
      <c r="D122" s="263"/>
      <c r="E122" s="263"/>
      <c r="F122" s="263"/>
      <c r="G122" s="263"/>
      <c r="H122" s="263"/>
      <c r="I122" s="263"/>
      <c r="J122" s="263"/>
      <c r="K122" s="314"/>
    </row>
    <row r="123" s="1" customFormat="1" ht="17.25" customHeight="1">
      <c r="B123" s="315"/>
      <c r="C123" s="287" t="s">
        <v>326</v>
      </c>
      <c r="D123" s="287"/>
      <c r="E123" s="287"/>
      <c r="F123" s="287" t="s">
        <v>327</v>
      </c>
      <c r="G123" s="288"/>
      <c r="H123" s="287" t="s">
        <v>51</v>
      </c>
      <c r="I123" s="287" t="s">
        <v>54</v>
      </c>
      <c r="J123" s="287" t="s">
        <v>328</v>
      </c>
      <c r="K123" s="316"/>
    </row>
    <row r="124" s="1" customFormat="1" ht="17.25" customHeight="1">
      <c r="B124" s="315"/>
      <c r="C124" s="289" t="s">
        <v>329</v>
      </c>
      <c r="D124" s="289"/>
      <c r="E124" s="289"/>
      <c r="F124" s="290" t="s">
        <v>330</v>
      </c>
      <c r="G124" s="291"/>
      <c r="H124" s="289"/>
      <c r="I124" s="289"/>
      <c r="J124" s="289" t="s">
        <v>331</v>
      </c>
      <c r="K124" s="316"/>
    </row>
    <row r="125" s="1" customFormat="1" ht="5.25" customHeight="1">
      <c r="B125" s="317"/>
      <c r="C125" s="292"/>
      <c r="D125" s="292"/>
      <c r="E125" s="292"/>
      <c r="F125" s="292"/>
      <c r="G125" s="318"/>
      <c r="H125" s="292"/>
      <c r="I125" s="292"/>
      <c r="J125" s="292"/>
      <c r="K125" s="319"/>
    </row>
    <row r="126" s="1" customFormat="1" ht="15" customHeight="1">
      <c r="B126" s="317"/>
      <c r="C126" s="272" t="s">
        <v>335</v>
      </c>
      <c r="D126" s="294"/>
      <c r="E126" s="294"/>
      <c r="F126" s="295" t="s">
        <v>332</v>
      </c>
      <c r="G126" s="272"/>
      <c r="H126" s="272" t="s">
        <v>372</v>
      </c>
      <c r="I126" s="272" t="s">
        <v>334</v>
      </c>
      <c r="J126" s="272">
        <v>120</v>
      </c>
      <c r="K126" s="320"/>
    </row>
    <row r="127" s="1" customFormat="1" ht="15" customHeight="1">
      <c r="B127" s="317"/>
      <c r="C127" s="272" t="s">
        <v>381</v>
      </c>
      <c r="D127" s="272"/>
      <c r="E127" s="272"/>
      <c r="F127" s="295" t="s">
        <v>332</v>
      </c>
      <c r="G127" s="272"/>
      <c r="H127" s="272" t="s">
        <v>382</v>
      </c>
      <c r="I127" s="272" t="s">
        <v>334</v>
      </c>
      <c r="J127" s="272" t="s">
        <v>383</v>
      </c>
      <c r="K127" s="320"/>
    </row>
    <row r="128" s="1" customFormat="1" ht="15" customHeight="1">
      <c r="B128" s="317"/>
      <c r="C128" s="272" t="s">
        <v>280</v>
      </c>
      <c r="D128" s="272"/>
      <c r="E128" s="272"/>
      <c r="F128" s="295" t="s">
        <v>332</v>
      </c>
      <c r="G128" s="272"/>
      <c r="H128" s="272" t="s">
        <v>384</v>
      </c>
      <c r="I128" s="272" t="s">
        <v>334</v>
      </c>
      <c r="J128" s="272" t="s">
        <v>383</v>
      </c>
      <c r="K128" s="320"/>
    </row>
    <row r="129" s="1" customFormat="1" ht="15" customHeight="1">
      <c r="B129" s="317"/>
      <c r="C129" s="272" t="s">
        <v>343</v>
      </c>
      <c r="D129" s="272"/>
      <c r="E129" s="272"/>
      <c r="F129" s="295" t="s">
        <v>338</v>
      </c>
      <c r="G129" s="272"/>
      <c r="H129" s="272" t="s">
        <v>344</v>
      </c>
      <c r="I129" s="272" t="s">
        <v>334</v>
      </c>
      <c r="J129" s="272">
        <v>15</v>
      </c>
      <c r="K129" s="320"/>
    </row>
    <row r="130" s="1" customFormat="1" ht="15" customHeight="1">
      <c r="B130" s="317"/>
      <c r="C130" s="298" t="s">
        <v>345</v>
      </c>
      <c r="D130" s="298"/>
      <c r="E130" s="298"/>
      <c r="F130" s="299" t="s">
        <v>338</v>
      </c>
      <c r="G130" s="298"/>
      <c r="H130" s="298" t="s">
        <v>346</v>
      </c>
      <c r="I130" s="298" t="s">
        <v>334</v>
      </c>
      <c r="J130" s="298">
        <v>15</v>
      </c>
      <c r="K130" s="320"/>
    </row>
    <row r="131" s="1" customFormat="1" ht="15" customHeight="1">
      <c r="B131" s="317"/>
      <c r="C131" s="298" t="s">
        <v>347</v>
      </c>
      <c r="D131" s="298"/>
      <c r="E131" s="298"/>
      <c r="F131" s="299" t="s">
        <v>338</v>
      </c>
      <c r="G131" s="298"/>
      <c r="H131" s="298" t="s">
        <v>348</v>
      </c>
      <c r="I131" s="298" t="s">
        <v>334</v>
      </c>
      <c r="J131" s="298">
        <v>20</v>
      </c>
      <c r="K131" s="320"/>
    </row>
    <row r="132" s="1" customFormat="1" ht="15" customHeight="1">
      <c r="B132" s="317"/>
      <c r="C132" s="298" t="s">
        <v>349</v>
      </c>
      <c r="D132" s="298"/>
      <c r="E132" s="298"/>
      <c r="F132" s="299" t="s">
        <v>338</v>
      </c>
      <c r="G132" s="298"/>
      <c r="H132" s="298" t="s">
        <v>350</v>
      </c>
      <c r="I132" s="298" t="s">
        <v>334</v>
      </c>
      <c r="J132" s="298">
        <v>20</v>
      </c>
      <c r="K132" s="320"/>
    </row>
    <row r="133" s="1" customFormat="1" ht="15" customHeight="1">
      <c r="B133" s="317"/>
      <c r="C133" s="272" t="s">
        <v>337</v>
      </c>
      <c r="D133" s="272"/>
      <c r="E133" s="272"/>
      <c r="F133" s="295" t="s">
        <v>338</v>
      </c>
      <c r="G133" s="272"/>
      <c r="H133" s="272" t="s">
        <v>372</v>
      </c>
      <c r="I133" s="272" t="s">
        <v>334</v>
      </c>
      <c r="J133" s="272">
        <v>50</v>
      </c>
      <c r="K133" s="320"/>
    </row>
    <row r="134" s="1" customFormat="1" ht="15" customHeight="1">
      <c r="B134" s="317"/>
      <c r="C134" s="272" t="s">
        <v>351</v>
      </c>
      <c r="D134" s="272"/>
      <c r="E134" s="272"/>
      <c r="F134" s="295" t="s">
        <v>338</v>
      </c>
      <c r="G134" s="272"/>
      <c r="H134" s="272" t="s">
        <v>372</v>
      </c>
      <c r="I134" s="272" t="s">
        <v>334</v>
      </c>
      <c r="J134" s="272">
        <v>50</v>
      </c>
      <c r="K134" s="320"/>
    </row>
    <row r="135" s="1" customFormat="1" ht="15" customHeight="1">
      <c r="B135" s="317"/>
      <c r="C135" s="272" t="s">
        <v>357</v>
      </c>
      <c r="D135" s="272"/>
      <c r="E135" s="272"/>
      <c r="F135" s="295" t="s">
        <v>338</v>
      </c>
      <c r="G135" s="272"/>
      <c r="H135" s="272" t="s">
        <v>372</v>
      </c>
      <c r="I135" s="272" t="s">
        <v>334</v>
      </c>
      <c r="J135" s="272">
        <v>50</v>
      </c>
      <c r="K135" s="320"/>
    </row>
    <row r="136" s="1" customFormat="1" ht="15" customHeight="1">
      <c r="B136" s="317"/>
      <c r="C136" s="272" t="s">
        <v>359</v>
      </c>
      <c r="D136" s="272"/>
      <c r="E136" s="272"/>
      <c r="F136" s="295" t="s">
        <v>338</v>
      </c>
      <c r="G136" s="272"/>
      <c r="H136" s="272" t="s">
        <v>372</v>
      </c>
      <c r="I136" s="272" t="s">
        <v>334</v>
      </c>
      <c r="J136" s="272">
        <v>50</v>
      </c>
      <c r="K136" s="320"/>
    </row>
    <row r="137" s="1" customFormat="1" ht="15" customHeight="1">
      <c r="B137" s="317"/>
      <c r="C137" s="272" t="s">
        <v>360</v>
      </c>
      <c r="D137" s="272"/>
      <c r="E137" s="272"/>
      <c r="F137" s="295" t="s">
        <v>338</v>
      </c>
      <c r="G137" s="272"/>
      <c r="H137" s="272" t="s">
        <v>385</v>
      </c>
      <c r="I137" s="272" t="s">
        <v>334</v>
      </c>
      <c r="J137" s="272">
        <v>255</v>
      </c>
      <c r="K137" s="320"/>
    </row>
    <row r="138" s="1" customFormat="1" ht="15" customHeight="1">
      <c r="B138" s="317"/>
      <c r="C138" s="272" t="s">
        <v>362</v>
      </c>
      <c r="D138" s="272"/>
      <c r="E138" s="272"/>
      <c r="F138" s="295" t="s">
        <v>332</v>
      </c>
      <c r="G138" s="272"/>
      <c r="H138" s="272" t="s">
        <v>386</v>
      </c>
      <c r="I138" s="272" t="s">
        <v>364</v>
      </c>
      <c r="J138" s="272"/>
      <c r="K138" s="320"/>
    </row>
    <row r="139" s="1" customFormat="1" ht="15" customHeight="1">
      <c r="B139" s="317"/>
      <c r="C139" s="272" t="s">
        <v>365</v>
      </c>
      <c r="D139" s="272"/>
      <c r="E139" s="272"/>
      <c r="F139" s="295" t="s">
        <v>332</v>
      </c>
      <c r="G139" s="272"/>
      <c r="H139" s="272" t="s">
        <v>387</v>
      </c>
      <c r="I139" s="272" t="s">
        <v>367</v>
      </c>
      <c r="J139" s="272"/>
      <c r="K139" s="320"/>
    </row>
    <row r="140" s="1" customFormat="1" ht="15" customHeight="1">
      <c r="B140" s="317"/>
      <c r="C140" s="272" t="s">
        <v>368</v>
      </c>
      <c r="D140" s="272"/>
      <c r="E140" s="272"/>
      <c r="F140" s="295" t="s">
        <v>332</v>
      </c>
      <c r="G140" s="272"/>
      <c r="H140" s="272" t="s">
        <v>368</v>
      </c>
      <c r="I140" s="272" t="s">
        <v>367</v>
      </c>
      <c r="J140" s="272"/>
      <c r="K140" s="320"/>
    </row>
    <row r="141" s="1" customFormat="1" ht="15" customHeight="1">
      <c r="B141" s="317"/>
      <c r="C141" s="272" t="s">
        <v>35</v>
      </c>
      <c r="D141" s="272"/>
      <c r="E141" s="272"/>
      <c r="F141" s="295" t="s">
        <v>332</v>
      </c>
      <c r="G141" s="272"/>
      <c r="H141" s="272" t="s">
        <v>388</v>
      </c>
      <c r="I141" s="272" t="s">
        <v>367</v>
      </c>
      <c r="J141" s="272"/>
      <c r="K141" s="320"/>
    </row>
    <row r="142" s="1" customFormat="1" ht="15" customHeight="1">
      <c r="B142" s="317"/>
      <c r="C142" s="272" t="s">
        <v>389</v>
      </c>
      <c r="D142" s="272"/>
      <c r="E142" s="272"/>
      <c r="F142" s="295" t="s">
        <v>332</v>
      </c>
      <c r="G142" s="272"/>
      <c r="H142" s="272" t="s">
        <v>390</v>
      </c>
      <c r="I142" s="272" t="s">
        <v>367</v>
      </c>
      <c r="J142" s="272"/>
      <c r="K142" s="320"/>
    </row>
    <row r="143" s="1" customFormat="1" ht="15" customHeight="1">
      <c r="B143" s="321"/>
      <c r="C143" s="322"/>
      <c r="D143" s="322"/>
      <c r="E143" s="322"/>
      <c r="F143" s="322"/>
      <c r="G143" s="322"/>
      <c r="H143" s="322"/>
      <c r="I143" s="322"/>
      <c r="J143" s="322"/>
      <c r="K143" s="323"/>
    </row>
    <row r="144" s="1" customFormat="1" ht="18.75" customHeight="1">
      <c r="B144" s="308"/>
      <c r="C144" s="308"/>
      <c r="D144" s="308"/>
      <c r="E144" s="308"/>
      <c r="F144" s="309"/>
      <c r="G144" s="308"/>
      <c r="H144" s="308"/>
      <c r="I144" s="308"/>
      <c r="J144" s="308"/>
      <c r="K144" s="308"/>
    </row>
    <row r="145" s="1" customFormat="1" ht="18.75" customHeight="1">
      <c r="B145" s="280"/>
      <c r="C145" s="280"/>
      <c r="D145" s="280"/>
      <c r="E145" s="280"/>
      <c r="F145" s="280"/>
      <c r="G145" s="280"/>
      <c r="H145" s="280"/>
      <c r="I145" s="280"/>
      <c r="J145" s="280"/>
      <c r="K145" s="280"/>
    </row>
    <row r="146" s="1" customFormat="1" ht="7.5" customHeight="1">
      <c r="B146" s="281"/>
      <c r="C146" s="282"/>
      <c r="D146" s="282"/>
      <c r="E146" s="282"/>
      <c r="F146" s="282"/>
      <c r="G146" s="282"/>
      <c r="H146" s="282"/>
      <c r="I146" s="282"/>
      <c r="J146" s="282"/>
      <c r="K146" s="283"/>
    </row>
    <row r="147" s="1" customFormat="1" ht="45" customHeight="1">
      <c r="B147" s="284"/>
      <c r="C147" s="285" t="s">
        <v>391</v>
      </c>
      <c r="D147" s="285"/>
      <c r="E147" s="285"/>
      <c r="F147" s="285"/>
      <c r="G147" s="285"/>
      <c r="H147" s="285"/>
      <c r="I147" s="285"/>
      <c r="J147" s="285"/>
      <c r="K147" s="286"/>
    </row>
    <row r="148" s="1" customFormat="1" ht="17.25" customHeight="1">
      <c r="B148" s="284"/>
      <c r="C148" s="287" t="s">
        <v>326</v>
      </c>
      <c r="D148" s="287"/>
      <c r="E148" s="287"/>
      <c r="F148" s="287" t="s">
        <v>327</v>
      </c>
      <c r="G148" s="288"/>
      <c r="H148" s="287" t="s">
        <v>51</v>
      </c>
      <c r="I148" s="287" t="s">
        <v>54</v>
      </c>
      <c r="J148" s="287" t="s">
        <v>328</v>
      </c>
      <c r="K148" s="286"/>
    </row>
    <row r="149" s="1" customFormat="1" ht="17.25" customHeight="1">
      <c r="B149" s="284"/>
      <c r="C149" s="289" t="s">
        <v>329</v>
      </c>
      <c r="D149" s="289"/>
      <c r="E149" s="289"/>
      <c r="F149" s="290" t="s">
        <v>330</v>
      </c>
      <c r="G149" s="291"/>
      <c r="H149" s="289"/>
      <c r="I149" s="289"/>
      <c r="J149" s="289" t="s">
        <v>331</v>
      </c>
      <c r="K149" s="286"/>
    </row>
    <row r="150" s="1" customFormat="1" ht="5.25" customHeight="1">
      <c r="B150" s="297"/>
      <c r="C150" s="292"/>
      <c r="D150" s="292"/>
      <c r="E150" s="292"/>
      <c r="F150" s="292"/>
      <c r="G150" s="293"/>
      <c r="H150" s="292"/>
      <c r="I150" s="292"/>
      <c r="J150" s="292"/>
      <c r="K150" s="320"/>
    </row>
    <row r="151" s="1" customFormat="1" ht="15" customHeight="1">
      <c r="B151" s="297"/>
      <c r="C151" s="324" t="s">
        <v>335</v>
      </c>
      <c r="D151" s="272"/>
      <c r="E151" s="272"/>
      <c r="F151" s="325" t="s">
        <v>332</v>
      </c>
      <c r="G151" s="272"/>
      <c r="H151" s="324" t="s">
        <v>372</v>
      </c>
      <c r="I151" s="324" t="s">
        <v>334</v>
      </c>
      <c r="J151" s="324">
        <v>120</v>
      </c>
      <c r="K151" s="320"/>
    </row>
    <row r="152" s="1" customFormat="1" ht="15" customHeight="1">
      <c r="B152" s="297"/>
      <c r="C152" s="324" t="s">
        <v>381</v>
      </c>
      <c r="D152" s="272"/>
      <c r="E152" s="272"/>
      <c r="F152" s="325" t="s">
        <v>332</v>
      </c>
      <c r="G152" s="272"/>
      <c r="H152" s="324" t="s">
        <v>392</v>
      </c>
      <c r="I152" s="324" t="s">
        <v>334</v>
      </c>
      <c r="J152" s="324" t="s">
        <v>383</v>
      </c>
      <c r="K152" s="320"/>
    </row>
    <row r="153" s="1" customFormat="1" ht="15" customHeight="1">
      <c r="B153" s="297"/>
      <c r="C153" s="324" t="s">
        <v>280</v>
      </c>
      <c r="D153" s="272"/>
      <c r="E153" s="272"/>
      <c r="F153" s="325" t="s">
        <v>332</v>
      </c>
      <c r="G153" s="272"/>
      <c r="H153" s="324" t="s">
        <v>393</v>
      </c>
      <c r="I153" s="324" t="s">
        <v>334</v>
      </c>
      <c r="J153" s="324" t="s">
        <v>383</v>
      </c>
      <c r="K153" s="320"/>
    </row>
    <row r="154" s="1" customFormat="1" ht="15" customHeight="1">
      <c r="B154" s="297"/>
      <c r="C154" s="324" t="s">
        <v>337</v>
      </c>
      <c r="D154" s="272"/>
      <c r="E154" s="272"/>
      <c r="F154" s="325" t="s">
        <v>338</v>
      </c>
      <c r="G154" s="272"/>
      <c r="H154" s="324" t="s">
        <v>372</v>
      </c>
      <c r="I154" s="324" t="s">
        <v>334</v>
      </c>
      <c r="J154" s="324">
        <v>50</v>
      </c>
      <c r="K154" s="320"/>
    </row>
    <row r="155" s="1" customFormat="1" ht="15" customHeight="1">
      <c r="B155" s="297"/>
      <c r="C155" s="324" t="s">
        <v>340</v>
      </c>
      <c r="D155" s="272"/>
      <c r="E155" s="272"/>
      <c r="F155" s="325" t="s">
        <v>332</v>
      </c>
      <c r="G155" s="272"/>
      <c r="H155" s="324" t="s">
        <v>372</v>
      </c>
      <c r="I155" s="324" t="s">
        <v>342</v>
      </c>
      <c r="J155" s="324"/>
      <c r="K155" s="320"/>
    </row>
    <row r="156" s="1" customFormat="1" ht="15" customHeight="1">
      <c r="B156" s="297"/>
      <c r="C156" s="324" t="s">
        <v>351</v>
      </c>
      <c r="D156" s="272"/>
      <c r="E156" s="272"/>
      <c r="F156" s="325" t="s">
        <v>338</v>
      </c>
      <c r="G156" s="272"/>
      <c r="H156" s="324" t="s">
        <v>372</v>
      </c>
      <c r="I156" s="324" t="s">
        <v>334</v>
      </c>
      <c r="J156" s="324">
        <v>50</v>
      </c>
      <c r="K156" s="320"/>
    </row>
    <row r="157" s="1" customFormat="1" ht="15" customHeight="1">
      <c r="B157" s="297"/>
      <c r="C157" s="324" t="s">
        <v>359</v>
      </c>
      <c r="D157" s="272"/>
      <c r="E157" s="272"/>
      <c r="F157" s="325" t="s">
        <v>338</v>
      </c>
      <c r="G157" s="272"/>
      <c r="H157" s="324" t="s">
        <v>372</v>
      </c>
      <c r="I157" s="324" t="s">
        <v>334</v>
      </c>
      <c r="J157" s="324">
        <v>50</v>
      </c>
      <c r="K157" s="320"/>
    </row>
    <row r="158" s="1" customFormat="1" ht="15" customHeight="1">
      <c r="B158" s="297"/>
      <c r="C158" s="324" t="s">
        <v>357</v>
      </c>
      <c r="D158" s="272"/>
      <c r="E158" s="272"/>
      <c r="F158" s="325" t="s">
        <v>338</v>
      </c>
      <c r="G158" s="272"/>
      <c r="H158" s="324" t="s">
        <v>372</v>
      </c>
      <c r="I158" s="324" t="s">
        <v>334</v>
      </c>
      <c r="J158" s="324">
        <v>50</v>
      </c>
      <c r="K158" s="320"/>
    </row>
    <row r="159" s="1" customFormat="1" ht="15" customHeight="1">
      <c r="B159" s="297"/>
      <c r="C159" s="324" t="s">
        <v>86</v>
      </c>
      <c r="D159" s="272"/>
      <c r="E159" s="272"/>
      <c r="F159" s="325" t="s">
        <v>332</v>
      </c>
      <c r="G159" s="272"/>
      <c r="H159" s="324" t="s">
        <v>394</v>
      </c>
      <c r="I159" s="324" t="s">
        <v>334</v>
      </c>
      <c r="J159" s="324" t="s">
        <v>395</v>
      </c>
      <c r="K159" s="320"/>
    </row>
    <row r="160" s="1" customFormat="1" ht="15" customHeight="1">
      <c r="B160" s="297"/>
      <c r="C160" s="324" t="s">
        <v>396</v>
      </c>
      <c r="D160" s="272"/>
      <c r="E160" s="272"/>
      <c r="F160" s="325" t="s">
        <v>332</v>
      </c>
      <c r="G160" s="272"/>
      <c r="H160" s="324" t="s">
        <v>397</v>
      </c>
      <c r="I160" s="324" t="s">
        <v>367</v>
      </c>
      <c r="J160" s="324"/>
      <c r="K160" s="320"/>
    </row>
    <row r="161" s="1" customFormat="1" ht="15" customHeight="1">
      <c r="B161" s="326"/>
      <c r="C161" s="306"/>
      <c r="D161" s="306"/>
      <c r="E161" s="306"/>
      <c r="F161" s="306"/>
      <c r="G161" s="306"/>
      <c r="H161" s="306"/>
      <c r="I161" s="306"/>
      <c r="J161" s="306"/>
      <c r="K161" s="327"/>
    </row>
    <row r="162" s="1" customFormat="1" ht="18.75" customHeight="1">
      <c r="B162" s="308"/>
      <c r="C162" s="318"/>
      <c r="D162" s="318"/>
      <c r="E162" s="318"/>
      <c r="F162" s="328"/>
      <c r="G162" s="318"/>
      <c r="H162" s="318"/>
      <c r="I162" s="318"/>
      <c r="J162" s="318"/>
      <c r="K162" s="308"/>
    </row>
    <row r="163" s="1" customFormat="1" ht="18.75" customHeight="1">
      <c r="B163" s="280"/>
      <c r="C163" s="280"/>
      <c r="D163" s="280"/>
      <c r="E163" s="280"/>
      <c r="F163" s="280"/>
      <c r="G163" s="280"/>
      <c r="H163" s="280"/>
      <c r="I163" s="280"/>
      <c r="J163" s="280"/>
      <c r="K163" s="280"/>
    </row>
    <row r="164" s="1" customFormat="1" ht="7.5" customHeight="1">
      <c r="B164" s="259"/>
      <c r="C164" s="260"/>
      <c r="D164" s="260"/>
      <c r="E164" s="260"/>
      <c r="F164" s="260"/>
      <c r="G164" s="260"/>
      <c r="H164" s="260"/>
      <c r="I164" s="260"/>
      <c r="J164" s="260"/>
      <c r="K164" s="261"/>
    </row>
    <row r="165" s="1" customFormat="1" ht="45" customHeight="1">
      <c r="B165" s="262"/>
      <c r="C165" s="263" t="s">
        <v>398</v>
      </c>
      <c r="D165" s="263"/>
      <c r="E165" s="263"/>
      <c r="F165" s="263"/>
      <c r="G165" s="263"/>
      <c r="H165" s="263"/>
      <c r="I165" s="263"/>
      <c r="J165" s="263"/>
      <c r="K165" s="264"/>
    </row>
    <row r="166" s="1" customFormat="1" ht="17.25" customHeight="1">
      <c r="B166" s="262"/>
      <c r="C166" s="287" t="s">
        <v>326</v>
      </c>
      <c r="D166" s="287"/>
      <c r="E166" s="287"/>
      <c r="F166" s="287" t="s">
        <v>327</v>
      </c>
      <c r="G166" s="329"/>
      <c r="H166" s="330" t="s">
        <v>51</v>
      </c>
      <c r="I166" s="330" t="s">
        <v>54</v>
      </c>
      <c r="J166" s="287" t="s">
        <v>328</v>
      </c>
      <c r="K166" s="264"/>
    </row>
    <row r="167" s="1" customFormat="1" ht="17.25" customHeight="1">
      <c r="B167" s="265"/>
      <c r="C167" s="289" t="s">
        <v>329</v>
      </c>
      <c r="D167" s="289"/>
      <c r="E167" s="289"/>
      <c r="F167" s="290" t="s">
        <v>330</v>
      </c>
      <c r="G167" s="331"/>
      <c r="H167" s="332"/>
      <c r="I167" s="332"/>
      <c r="J167" s="289" t="s">
        <v>331</v>
      </c>
      <c r="K167" s="267"/>
    </row>
    <row r="168" s="1" customFormat="1" ht="5.25" customHeight="1">
      <c r="B168" s="297"/>
      <c r="C168" s="292"/>
      <c r="D168" s="292"/>
      <c r="E168" s="292"/>
      <c r="F168" s="292"/>
      <c r="G168" s="293"/>
      <c r="H168" s="292"/>
      <c r="I168" s="292"/>
      <c r="J168" s="292"/>
      <c r="K168" s="320"/>
    </row>
    <row r="169" s="1" customFormat="1" ht="15" customHeight="1">
      <c r="B169" s="297"/>
      <c r="C169" s="272" t="s">
        <v>335</v>
      </c>
      <c r="D169" s="272"/>
      <c r="E169" s="272"/>
      <c r="F169" s="295" t="s">
        <v>332</v>
      </c>
      <c r="G169" s="272"/>
      <c r="H169" s="272" t="s">
        <v>372</v>
      </c>
      <c r="I169" s="272" t="s">
        <v>334</v>
      </c>
      <c r="J169" s="272">
        <v>120</v>
      </c>
      <c r="K169" s="320"/>
    </row>
    <row r="170" s="1" customFormat="1" ht="15" customHeight="1">
      <c r="B170" s="297"/>
      <c r="C170" s="272" t="s">
        <v>381</v>
      </c>
      <c r="D170" s="272"/>
      <c r="E170" s="272"/>
      <c r="F170" s="295" t="s">
        <v>332</v>
      </c>
      <c r="G170" s="272"/>
      <c r="H170" s="272" t="s">
        <v>382</v>
      </c>
      <c r="I170" s="272" t="s">
        <v>334</v>
      </c>
      <c r="J170" s="272" t="s">
        <v>383</v>
      </c>
      <c r="K170" s="320"/>
    </row>
    <row r="171" s="1" customFormat="1" ht="15" customHeight="1">
      <c r="B171" s="297"/>
      <c r="C171" s="272" t="s">
        <v>280</v>
      </c>
      <c r="D171" s="272"/>
      <c r="E171" s="272"/>
      <c r="F171" s="295" t="s">
        <v>332</v>
      </c>
      <c r="G171" s="272"/>
      <c r="H171" s="272" t="s">
        <v>399</v>
      </c>
      <c r="I171" s="272" t="s">
        <v>334</v>
      </c>
      <c r="J171" s="272" t="s">
        <v>383</v>
      </c>
      <c r="K171" s="320"/>
    </row>
    <row r="172" s="1" customFormat="1" ht="15" customHeight="1">
      <c r="B172" s="297"/>
      <c r="C172" s="272" t="s">
        <v>337</v>
      </c>
      <c r="D172" s="272"/>
      <c r="E172" s="272"/>
      <c r="F172" s="295" t="s">
        <v>338</v>
      </c>
      <c r="G172" s="272"/>
      <c r="H172" s="272" t="s">
        <v>399</v>
      </c>
      <c r="I172" s="272" t="s">
        <v>334</v>
      </c>
      <c r="J172" s="272">
        <v>50</v>
      </c>
      <c r="K172" s="320"/>
    </row>
    <row r="173" s="1" customFormat="1" ht="15" customHeight="1">
      <c r="B173" s="297"/>
      <c r="C173" s="272" t="s">
        <v>340</v>
      </c>
      <c r="D173" s="272"/>
      <c r="E173" s="272"/>
      <c r="F173" s="295" t="s">
        <v>332</v>
      </c>
      <c r="G173" s="272"/>
      <c r="H173" s="272" t="s">
        <v>399</v>
      </c>
      <c r="I173" s="272" t="s">
        <v>342</v>
      </c>
      <c r="J173" s="272"/>
      <c r="K173" s="320"/>
    </row>
    <row r="174" s="1" customFormat="1" ht="15" customHeight="1">
      <c r="B174" s="297"/>
      <c r="C174" s="272" t="s">
        <v>351</v>
      </c>
      <c r="D174" s="272"/>
      <c r="E174" s="272"/>
      <c r="F174" s="295" t="s">
        <v>338</v>
      </c>
      <c r="G174" s="272"/>
      <c r="H174" s="272" t="s">
        <v>399</v>
      </c>
      <c r="I174" s="272" t="s">
        <v>334</v>
      </c>
      <c r="J174" s="272">
        <v>50</v>
      </c>
      <c r="K174" s="320"/>
    </row>
    <row r="175" s="1" customFormat="1" ht="15" customHeight="1">
      <c r="B175" s="297"/>
      <c r="C175" s="272" t="s">
        <v>359</v>
      </c>
      <c r="D175" s="272"/>
      <c r="E175" s="272"/>
      <c r="F175" s="295" t="s">
        <v>338</v>
      </c>
      <c r="G175" s="272"/>
      <c r="H175" s="272" t="s">
        <v>399</v>
      </c>
      <c r="I175" s="272" t="s">
        <v>334</v>
      </c>
      <c r="J175" s="272">
        <v>50</v>
      </c>
      <c r="K175" s="320"/>
    </row>
    <row r="176" s="1" customFormat="1" ht="15" customHeight="1">
      <c r="B176" s="297"/>
      <c r="C176" s="272" t="s">
        <v>357</v>
      </c>
      <c r="D176" s="272"/>
      <c r="E176" s="272"/>
      <c r="F176" s="295" t="s">
        <v>338</v>
      </c>
      <c r="G176" s="272"/>
      <c r="H176" s="272" t="s">
        <v>399</v>
      </c>
      <c r="I176" s="272" t="s">
        <v>334</v>
      </c>
      <c r="J176" s="272">
        <v>50</v>
      </c>
      <c r="K176" s="320"/>
    </row>
    <row r="177" s="1" customFormat="1" ht="15" customHeight="1">
      <c r="B177" s="297"/>
      <c r="C177" s="272" t="s">
        <v>99</v>
      </c>
      <c r="D177" s="272"/>
      <c r="E177" s="272"/>
      <c r="F177" s="295" t="s">
        <v>332</v>
      </c>
      <c r="G177" s="272"/>
      <c r="H177" s="272" t="s">
        <v>400</v>
      </c>
      <c r="I177" s="272" t="s">
        <v>401</v>
      </c>
      <c r="J177" s="272"/>
      <c r="K177" s="320"/>
    </row>
    <row r="178" s="1" customFormat="1" ht="15" customHeight="1">
      <c r="B178" s="297"/>
      <c r="C178" s="272" t="s">
        <v>54</v>
      </c>
      <c r="D178" s="272"/>
      <c r="E178" s="272"/>
      <c r="F178" s="295" t="s">
        <v>332</v>
      </c>
      <c r="G178" s="272"/>
      <c r="H178" s="272" t="s">
        <v>402</v>
      </c>
      <c r="I178" s="272" t="s">
        <v>403</v>
      </c>
      <c r="J178" s="272">
        <v>1</v>
      </c>
      <c r="K178" s="320"/>
    </row>
    <row r="179" s="1" customFormat="1" ht="15" customHeight="1">
      <c r="B179" s="297"/>
      <c r="C179" s="272" t="s">
        <v>50</v>
      </c>
      <c r="D179" s="272"/>
      <c r="E179" s="272"/>
      <c r="F179" s="295" t="s">
        <v>332</v>
      </c>
      <c r="G179" s="272"/>
      <c r="H179" s="272" t="s">
        <v>404</v>
      </c>
      <c r="I179" s="272" t="s">
        <v>334</v>
      </c>
      <c r="J179" s="272">
        <v>20</v>
      </c>
      <c r="K179" s="320"/>
    </row>
    <row r="180" s="1" customFormat="1" ht="15" customHeight="1">
      <c r="B180" s="297"/>
      <c r="C180" s="272" t="s">
        <v>51</v>
      </c>
      <c r="D180" s="272"/>
      <c r="E180" s="272"/>
      <c r="F180" s="295" t="s">
        <v>332</v>
      </c>
      <c r="G180" s="272"/>
      <c r="H180" s="272" t="s">
        <v>405</v>
      </c>
      <c r="I180" s="272" t="s">
        <v>334</v>
      </c>
      <c r="J180" s="272">
        <v>255</v>
      </c>
      <c r="K180" s="320"/>
    </row>
    <row r="181" s="1" customFormat="1" ht="15" customHeight="1">
      <c r="B181" s="297"/>
      <c r="C181" s="272" t="s">
        <v>100</v>
      </c>
      <c r="D181" s="272"/>
      <c r="E181" s="272"/>
      <c r="F181" s="295" t="s">
        <v>332</v>
      </c>
      <c r="G181" s="272"/>
      <c r="H181" s="272" t="s">
        <v>296</v>
      </c>
      <c r="I181" s="272" t="s">
        <v>334</v>
      </c>
      <c r="J181" s="272">
        <v>10</v>
      </c>
      <c r="K181" s="320"/>
    </row>
    <row r="182" s="1" customFormat="1" ht="15" customHeight="1">
      <c r="B182" s="297"/>
      <c r="C182" s="272" t="s">
        <v>101</v>
      </c>
      <c r="D182" s="272"/>
      <c r="E182" s="272"/>
      <c r="F182" s="295" t="s">
        <v>332</v>
      </c>
      <c r="G182" s="272"/>
      <c r="H182" s="272" t="s">
        <v>406</v>
      </c>
      <c r="I182" s="272" t="s">
        <v>367</v>
      </c>
      <c r="J182" s="272"/>
      <c r="K182" s="320"/>
    </row>
    <row r="183" s="1" customFormat="1" ht="15" customHeight="1">
      <c r="B183" s="297"/>
      <c r="C183" s="272" t="s">
        <v>407</v>
      </c>
      <c r="D183" s="272"/>
      <c r="E183" s="272"/>
      <c r="F183" s="295" t="s">
        <v>332</v>
      </c>
      <c r="G183" s="272"/>
      <c r="H183" s="272" t="s">
        <v>408</v>
      </c>
      <c r="I183" s="272" t="s">
        <v>367</v>
      </c>
      <c r="J183" s="272"/>
      <c r="K183" s="320"/>
    </row>
    <row r="184" s="1" customFormat="1" ht="15" customHeight="1">
      <c r="B184" s="297"/>
      <c r="C184" s="272" t="s">
        <v>396</v>
      </c>
      <c r="D184" s="272"/>
      <c r="E184" s="272"/>
      <c r="F184" s="295" t="s">
        <v>332</v>
      </c>
      <c r="G184" s="272"/>
      <c r="H184" s="272" t="s">
        <v>409</v>
      </c>
      <c r="I184" s="272" t="s">
        <v>367</v>
      </c>
      <c r="J184" s="272"/>
      <c r="K184" s="320"/>
    </row>
    <row r="185" s="1" customFormat="1" ht="15" customHeight="1">
      <c r="B185" s="297"/>
      <c r="C185" s="272" t="s">
        <v>103</v>
      </c>
      <c r="D185" s="272"/>
      <c r="E185" s="272"/>
      <c r="F185" s="295" t="s">
        <v>338</v>
      </c>
      <c r="G185" s="272"/>
      <c r="H185" s="272" t="s">
        <v>410</v>
      </c>
      <c r="I185" s="272" t="s">
        <v>334</v>
      </c>
      <c r="J185" s="272">
        <v>50</v>
      </c>
      <c r="K185" s="320"/>
    </row>
    <row r="186" s="1" customFormat="1" ht="15" customHeight="1">
      <c r="B186" s="297"/>
      <c r="C186" s="272" t="s">
        <v>411</v>
      </c>
      <c r="D186" s="272"/>
      <c r="E186" s="272"/>
      <c r="F186" s="295" t="s">
        <v>338</v>
      </c>
      <c r="G186" s="272"/>
      <c r="H186" s="272" t="s">
        <v>412</v>
      </c>
      <c r="I186" s="272" t="s">
        <v>413</v>
      </c>
      <c r="J186" s="272"/>
      <c r="K186" s="320"/>
    </row>
    <row r="187" s="1" customFormat="1" ht="15" customHeight="1">
      <c r="B187" s="297"/>
      <c r="C187" s="272" t="s">
        <v>414</v>
      </c>
      <c r="D187" s="272"/>
      <c r="E187" s="272"/>
      <c r="F187" s="295" t="s">
        <v>338</v>
      </c>
      <c r="G187" s="272"/>
      <c r="H187" s="272" t="s">
        <v>415</v>
      </c>
      <c r="I187" s="272" t="s">
        <v>413</v>
      </c>
      <c r="J187" s="272"/>
      <c r="K187" s="320"/>
    </row>
    <row r="188" s="1" customFormat="1" ht="15" customHeight="1">
      <c r="B188" s="297"/>
      <c r="C188" s="272" t="s">
        <v>416</v>
      </c>
      <c r="D188" s="272"/>
      <c r="E188" s="272"/>
      <c r="F188" s="295" t="s">
        <v>338</v>
      </c>
      <c r="G188" s="272"/>
      <c r="H188" s="272" t="s">
        <v>417</v>
      </c>
      <c r="I188" s="272" t="s">
        <v>413</v>
      </c>
      <c r="J188" s="272"/>
      <c r="K188" s="320"/>
    </row>
    <row r="189" s="1" customFormat="1" ht="15" customHeight="1">
      <c r="B189" s="297"/>
      <c r="C189" s="333" t="s">
        <v>418</v>
      </c>
      <c r="D189" s="272"/>
      <c r="E189" s="272"/>
      <c r="F189" s="295" t="s">
        <v>338</v>
      </c>
      <c r="G189" s="272"/>
      <c r="H189" s="272" t="s">
        <v>419</v>
      </c>
      <c r="I189" s="272" t="s">
        <v>420</v>
      </c>
      <c r="J189" s="334" t="s">
        <v>421</v>
      </c>
      <c r="K189" s="320"/>
    </row>
    <row r="190" s="16" customFormat="1" ht="15" customHeight="1">
      <c r="B190" s="335"/>
      <c r="C190" s="336" t="s">
        <v>422</v>
      </c>
      <c r="D190" s="337"/>
      <c r="E190" s="337"/>
      <c r="F190" s="338" t="s">
        <v>338</v>
      </c>
      <c r="G190" s="337"/>
      <c r="H190" s="337" t="s">
        <v>423</v>
      </c>
      <c r="I190" s="337" t="s">
        <v>420</v>
      </c>
      <c r="J190" s="339" t="s">
        <v>421</v>
      </c>
      <c r="K190" s="340"/>
    </row>
    <row r="191" s="1" customFormat="1" ht="15" customHeight="1">
      <c r="B191" s="297"/>
      <c r="C191" s="333" t="s">
        <v>39</v>
      </c>
      <c r="D191" s="272"/>
      <c r="E191" s="272"/>
      <c r="F191" s="295" t="s">
        <v>332</v>
      </c>
      <c r="G191" s="272"/>
      <c r="H191" s="269" t="s">
        <v>424</v>
      </c>
      <c r="I191" s="272" t="s">
        <v>425</v>
      </c>
      <c r="J191" s="272"/>
      <c r="K191" s="320"/>
    </row>
    <row r="192" s="1" customFormat="1" ht="15" customHeight="1">
      <c r="B192" s="297"/>
      <c r="C192" s="333" t="s">
        <v>426</v>
      </c>
      <c r="D192" s="272"/>
      <c r="E192" s="272"/>
      <c r="F192" s="295" t="s">
        <v>332</v>
      </c>
      <c r="G192" s="272"/>
      <c r="H192" s="272" t="s">
        <v>427</v>
      </c>
      <c r="I192" s="272" t="s">
        <v>367</v>
      </c>
      <c r="J192" s="272"/>
      <c r="K192" s="320"/>
    </row>
    <row r="193" s="1" customFormat="1" ht="15" customHeight="1">
      <c r="B193" s="297"/>
      <c r="C193" s="333" t="s">
        <v>428</v>
      </c>
      <c r="D193" s="272"/>
      <c r="E193" s="272"/>
      <c r="F193" s="295" t="s">
        <v>332</v>
      </c>
      <c r="G193" s="272"/>
      <c r="H193" s="272" t="s">
        <v>429</v>
      </c>
      <c r="I193" s="272" t="s">
        <v>367</v>
      </c>
      <c r="J193" s="272"/>
      <c r="K193" s="320"/>
    </row>
    <row r="194" s="1" customFormat="1" ht="15" customHeight="1">
      <c r="B194" s="297"/>
      <c r="C194" s="333" t="s">
        <v>430</v>
      </c>
      <c r="D194" s="272"/>
      <c r="E194" s="272"/>
      <c r="F194" s="295" t="s">
        <v>338</v>
      </c>
      <c r="G194" s="272"/>
      <c r="H194" s="272" t="s">
        <v>431</v>
      </c>
      <c r="I194" s="272" t="s">
        <v>367</v>
      </c>
      <c r="J194" s="272"/>
      <c r="K194" s="320"/>
    </row>
    <row r="195" s="1" customFormat="1" ht="15" customHeight="1">
      <c r="B195" s="326"/>
      <c r="C195" s="341"/>
      <c r="D195" s="306"/>
      <c r="E195" s="306"/>
      <c r="F195" s="306"/>
      <c r="G195" s="306"/>
      <c r="H195" s="306"/>
      <c r="I195" s="306"/>
      <c r="J195" s="306"/>
      <c r="K195" s="327"/>
    </row>
    <row r="196" s="1" customFormat="1" ht="18.75" customHeight="1">
      <c r="B196" s="308"/>
      <c r="C196" s="318"/>
      <c r="D196" s="318"/>
      <c r="E196" s="318"/>
      <c r="F196" s="328"/>
      <c r="G196" s="318"/>
      <c r="H196" s="318"/>
      <c r="I196" s="318"/>
      <c r="J196" s="318"/>
      <c r="K196" s="308"/>
    </row>
    <row r="197" s="1" customFormat="1" ht="18.75" customHeight="1">
      <c r="B197" s="308"/>
      <c r="C197" s="318"/>
      <c r="D197" s="318"/>
      <c r="E197" s="318"/>
      <c r="F197" s="328"/>
      <c r="G197" s="318"/>
      <c r="H197" s="318"/>
      <c r="I197" s="318"/>
      <c r="J197" s="318"/>
      <c r="K197" s="308"/>
    </row>
    <row r="198" s="1" customFormat="1" ht="18.75" customHeight="1">
      <c r="B198" s="280"/>
      <c r="C198" s="280"/>
      <c r="D198" s="280"/>
      <c r="E198" s="280"/>
      <c r="F198" s="280"/>
      <c r="G198" s="280"/>
      <c r="H198" s="280"/>
      <c r="I198" s="280"/>
      <c r="J198" s="280"/>
      <c r="K198" s="280"/>
    </row>
    <row r="199" s="1" customFormat="1" ht="13.5">
      <c r="B199" s="259"/>
      <c r="C199" s="260"/>
      <c r="D199" s="260"/>
      <c r="E199" s="260"/>
      <c r="F199" s="260"/>
      <c r="G199" s="260"/>
      <c r="H199" s="260"/>
      <c r="I199" s="260"/>
      <c r="J199" s="260"/>
      <c r="K199" s="261"/>
    </row>
    <row r="200" s="1" customFormat="1" ht="21">
      <c r="B200" s="262"/>
      <c r="C200" s="263" t="s">
        <v>432</v>
      </c>
      <c r="D200" s="263"/>
      <c r="E200" s="263"/>
      <c r="F200" s="263"/>
      <c r="G200" s="263"/>
      <c r="H200" s="263"/>
      <c r="I200" s="263"/>
      <c r="J200" s="263"/>
      <c r="K200" s="264"/>
    </row>
    <row r="201" s="1" customFormat="1" ht="25.5" customHeight="1">
      <c r="B201" s="262"/>
      <c r="C201" s="342" t="s">
        <v>433</v>
      </c>
      <c r="D201" s="342"/>
      <c r="E201" s="342"/>
      <c r="F201" s="342" t="s">
        <v>434</v>
      </c>
      <c r="G201" s="343"/>
      <c r="H201" s="342" t="s">
        <v>435</v>
      </c>
      <c r="I201" s="342"/>
      <c r="J201" s="342"/>
      <c r="K201" s="264"/>
    </row>
    <row r="202" s="1" customFormat="1" ht="5.25" customHeight="1">
      <c r="B202" s="297"/>
      <c r="C202" s="292"/>
      <c r="D202" s="292"/>
      <c r="E202" s="292"/>
      <c r="F202" s="292"/>
      <c r="G202" s="318"/>
      <c r="H202" s="292"/>
      <c r="I202" s="292"/>
      <c r="J202" s="292"/>
      <c r="K202" s="320"/>
    </row>
    <row r="203" s="1" customFormat="1" ht="15" customHeight="1">
      <c r="B203" s="297"/>
      <c r="C203" s="272" t="s">
        <v>425</v>
      </c>
      <c r="D203" s="272"/>
      <c r="E203" s="272"/>
      <c r="F203" s="295" t="s">
        <v>40</v>
      </c>
      <c r="G203" s="272"/>
      <c r="H203" s="272" t="s">
        <v>436</v>
      </c>
      <c r="I203" s="272"/>
      <c r="J203" s="272"/>
      <c r="K203" s="320"/>
    </row>
    <row r="204" s="1" customFormat="1" ht="15" customHeight="1">
      <c r="B204" s="297"/>
      <c r="C204" s="272"/>
      <c r="D204" s="272"/>
      <c r="E204" s="272"/>
      <c r="F204" s="295" t="s">
        <v>41</v>
      </c>
      <c r="G204" s="272"/>
      <c r="H204" s="272" t="s">
        <v>437</v>
      </c>
      <c r="I204" s="272"/>
      <c r="J204" s="272"/>
      <c r="K204" s="320"/>
    </row>
    <row r="205" s="1" customFormat="1" ht="15" customHeight="1">
      <c r="B205" s="297"/>
      <c r="C205" s="272"/>
      <c r="D205" s="272"/>
      <c r="E205" s="272"/>
      <c r="F205" s="295" t="s">
        <v>44</v>
      </c>
      <c r="G205" s="272"/>
      <c r="H205" s="272" t="s">
        <v>438</v>
      </c>
      <c r="I205" s="272"/>
      <c r="J205" s="272"/>
      <c r="K205" s="320"/>
    </row>
    <row r="206" s="1" customFormat="1" ht="15" customHeight="1">
      <c r="B206" s="297"/>
      <c r="C206" s="272"/>
      <c r="D206" s="272"/>
      <c r="E206" s="272"/>
      <c r="F206" s="295" t="s">
        <v>42</v>
      </c>
      <c r="G206" s="272"/>
      <c r="H206" s="272" t="s">
        <v>439</v>
      </c>
      <c r="I206" s="272"/>
      <c r="J206" s="272"/>
      <c r="K206" s="320"/>
    </row>
    <row r="207" s="1" customFormat="1" ht="15" customHeight="1">
      <c r="B207" s="297"/>
      <c r="C207" s="272"/>
      <c r="D207" s="272"/>
      <c r="E207" s="272"/>
      <c r="F207" s="295" t="s">
        <v>43</v>
      </c>
      <c r="G207" s="272"/>
      <c r="H207" s="272" t="s">
        <v>440</v>
      </c>
      <c r="I207" s="272"/>
      <c r="J207" s="272"/>
      <c r="K207" s="320"/>
    </row>
    <row r="208" s="1" customFormat="1" ht="15" customHeight="1">
      <c r="B208" s="297"/>
      <c r="C208" s="272"/>
      <c r="D208" s="272"/>
      <c r="E208" s="272"/>
      <c r="F208" s="295"/>
      <c r="G208" s="272"/>
      <c r="H208" s="272"/>
      <c r="I208" s="272"/>
      <c r="J208" s="272"/>
      <c r="K208" s="320"/>
    </row>
    <row r="209" s="1" customFormat="1" ht="15" customHeight="1">
      <c r="B209" s="297"/>
      <c r="C209" s="272" t="s">
        <v>379</v>
      </c>
      <c r="D209" s="272"/>
      <c r="E209" s="272"/>
      <c r="F209" s="295" t="s">
        <v>76</v>
      </c>
      <c r="G209" s="272"/>
      <c r="H209" s="272" t="s">
        <v>441</v>
      </c>
      <c r="I209" s="272"/>
      <c r="J209" s="272"/>
      <c r="K209" s="320"/>
    </row>
    <row r="210" s="1" customFormat="1" ht="15" customHeight="1">
      <c r="B210" s="297"/>
      <c r="C210" s="272"/>
      <c r="D210" s="272"/>
      <c r="E210" s="272"/>
      <c r="F210" s="295" t="s">
        <v>274</v>
      </c>
      <c r="G210" s="272"/>
      <c r="H210" s="272" t="s">
        <v>275</v>
      </c>
      <c r="I210" s="272"/>
      <c r="J210" s="272"/>
      <c r="K210" s="320"/>
    </row>
    <row r="211" s="1" customFormat="1" ht="15" customHeight="1">
      <c r="B211" s="297"/>
      <c r="C211" s="272"/>
      <c r="D211" s="272"/>
      <c r="E211" s="272"/>
      <c r="F211" s="295" t="s">
        <v>272</v>
      </c>
      <c r="G211" s="272"/>
      <c r="H211" s="272" t="s">
        <v>442</v>
      </c>
      <c r="I211" s="272"/>
      <c r="J211" s="272"/>
      <c r="K211" s="320"/>
    </row>
    <row r="212" s="1" customFormat="1" ht="15" customHeight="1">
      <c r="B212" s="344"/>
      <c r="C212" s="272"/>
      <c r="D212" s="272"/>
      <c r="E212" s="272"/>
      <c r="F212" s="295" t="s">
        <v>276</v>
      </c>
      <c r="G212" s="333"/>
      <c r="H212" s="324" t="s">
        <v>277</v>
      </c>
      <c r="I212" s="324"/>
      <c r="J212" s="324"/>
      <c r="K212" s="345"/>
    </row>
    <row r="213" s="1" customFormat="1" ht="15" customHeight="1">
      <c r="B213" s="344"/>
      <c r="C213" s="272"/>
      <c r="D213" s="272"/>
      <c r="E213" s="272"/>
      <c r="F213" s="295" t="s">
        <v>278</v>
      </c>
      <c r="G213" s="333"/>
      <c r="H213" s="324" t="s">
        <v>443</v>
      </c>
      <c r="I213" s="324"/>
      <c r="J213" s="324"/>
      <c r="K213" s="345"/>
    </row>
    <row r="214" s="1" customFormat="1" ht="15" customHeight="1">
      <c r="B214" s="344"/>
      <c r="C214" s="272"/>
      <c r="D214" s="272"/>
      <c r="E214" s="272"/>
      <c r="F214" s="295"/>
      <c r="G214" s="333"/>
      <c r="H214" s="324"/>
      <c r="I214" s="324"/>
      <c r="J214" s="324"/>
      <c r="K214" s="345"/>
    </row>
    <row r="215" s="1" customFormat="1" ht="15" customHeight="1">
      <c r="B215" s="344"/>
      <c r="C215" s="272" t="s">
        <v>403</v>
      </c>
      <c r="D215" s="272"/>
      <c r="E215" s="272"/>
      <c r="F215" s="295">
        <v>1</v>
      </c>
      <c r="G215" s="333"/>
      <c r="H215" s="324" t="s">
        <v>444</v>
      </c>
      <c r="I215" s="324"/>
      <c r="J215" s="324"/>
      <c r="K215" s="345"/>
    </row>
    <row r="216" s="1" customFormat="1" ht="15" customHeight="1">
      <c r="B216" s="344"/>
      <c r="C216" s="272"/>
      <c r="D216" s="272"/>
      <c r="E216" s="272"/>
      <c r="F216" s="295">
        <v>2</v>
      </c>
      <c r="G216" s="333"/>
      <c r="H216" s="324" t="s">
        <v>445</v>
      </c>
      <c r="I216" s="324"/>
      <c r="J216" s="324"/>
      <c r="K216" s="345"/>
    </row>
    <row r="217" s="1" customFormat="1" ht="15" customHeight="1">
      <c r="B217" s="344"/>
      <c r="C217" s="272"/>
      <c r="D217" s="272"/>
      <c r="E217" s="272"/>
      <c r="F217" s="295">
        <v>3</v>
      </c>
      <c r="G217" s="333"/>
      <c r="H217" s="324" t="s">
        <v>446</v>
      </c>
      <c r="I217" s="324"/>
      <c r="J217" s="324"/>
      <c r="K217" s="345"/>
    </row>
    <row r="218" s="1" customFormat="1" ht="15" customHeight="1">
      <c r="B218" s="344"/>
      <c r="C218" s="272"/>
      <c r="D218" s="272"/>
      <c r="E218" s="272"/>
      <c r="F218" s="295">
        <v>4</v>
      </c>
      <c r="G218" s="333"/>
      <c r="H218" s="324" t="s">
        <v>447</v>
      </c>
      <c r="I218" s="324"/>
      <c r="J218" s="324"/>
      <c r="K218" s="345"/>
    </row>
    <row r="219" s="1" customFormat="1" ht="12.75" customHeight="1">
      <c r="B219" s="346"/>
      <c r="C219" s="347"/>
      <c r="D219" s="347"/>
      <c r="E219" s="347"/>
      <c r="F219" s="347"/>
      <c r="G219" s="347"/>
      <c r="H219" s="347"/>
      <c r="I219" s="347"/>
      <c r="J219" s="347"/>
      <c r="K219" s="34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2ed30507bde5883a590afdf1d5d9dc6b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742aaa7823a2d6ff6b23df8dd4790bc2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A2F85A-FDA1-4983-990F-DACE940A756A}"/>
</file>

<file path=customXml/itemProps2.xml><?xml version="1.0" encoding="utf-8"?>
<ds:datastoreItem xmlns:ds="http://schemas.openxmlformats.org/officeDocument/2006/customXml" ds:itemID="{14CDE343-F650-4874-B7D0-6921E1FA0107}"/>
</file>

<file path=customXml/itemProps3.xml><?xml version="1.0" encoding="utf-8"?>
<ds:datastoreItem xmlns:ds="http://schemas.openxmlformats.org/officeDocument/2006/customXml" ds:itemID="{E6BC1ED7-D294-4129-9F34-868345E529DC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Vopařil</dc:creator>
  <cp:lastModifiedBy>Milan Vopařil</cp:lastModifiedBy>
  <dcterms:created xsi:type="dcterms:W3CDTF">2025-08-01T10:42:59Z</dcterms:created>
  <dcterms:modified xsi:type="dcterms:W3CDTF">2025-08-01T10:43:01Z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