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Projekty 2025\79.-2025- INGTOP soutěž\2. - Zateplení podhledu střechy\"/>
    </mc:Choice>
  </mc:AlternateContent>
  <bookViews>
    <workbookView xWindow="0" yWindow="0" windowWidth="0" windowHeight="0"/>
  </bookViews>
  <sheets>
    <sheet name="Rekapitulace stavby" sheetId="1" r:id="rId1"/>
    <sheet name="02 - ZATEPLENÍ PODHLEDU S..." sheetId="2" r:id="rId2"/>
    <sheet name="Pokyny pro vyplnění" sheetId="3" r:id="rId3"/>
  </sheets>
  <definedNames>
    <definedName name="_xlnm.Print_Area" localSheetId="0">'Rekapitulace stavby'!$D$4:$AO$36,'Rekapitulace stavby'!$C$42:$AQ$56</definedName>
    <definedName name="_xlnm.Print_Titles" localSheetId="0">'Rekapitulace stavby'!$52:$52</definedName>
    <definedName name="_xlnm._FilterDatabase" localSheetId="1" hidden="1">'02 - ZATEPLENÍ PODHLEDU S...'!$C$88:$K$192</definedName>
    <definedName name="_xlnm.Print_Area" localSheetId="1">'02 - ZATEPLENÍ PODHLEDU S...'!$C$4:$J$39,'02 - ZATEPLENÍ PODHLEDU S...'!$C$45:$J$70,'02 - ZATEPLENÍ PODHLEDU S...'!$C$76:$K$192</definedName>
    <definedName name="_xlnm.Print_Titles" localSheetId="1">'02 - ZATEPLENÍ PODHLEDU S...'!$88:$88</definedName>
    <definedName name="_xlnm.Print_Area" localSheetId="2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2" l="1" r="J37"/>
  <c r="J36"/>
  <c i="1" r="AY55"/>
  <c i="2" r="J35"/>
  <c i="1" r="AX55"/>
  <c i="2" r="BI189"/>
  <c r="BH189"/>
  <c r="BG189"/>
  <c r="BF189"/>
  <c r="T189"/>
  <c r="T188"/>
  <c r="R189"/>
  <c r="R188"/>
  <c r="P189"/>
  <c r="P188"/>
  <c r="BI185"/>
  <c r="BH185"/>
  <c r="BG185"/>
  <c r="BF185"/>
  <c r="T185"/>
  <c r="R185"/>
  <c r="P185"/>
  <c r="BI182"/>
  <c r="BH182"/>
  <c r="BG182"/>
  <c r="BF182"/>
  <c r="T182"/>
  <c r="R182"/>
  <c r="P182"/>
  <c r="BI178"/>
  <c r="BH178"/>
  <c r="BG178"/>
  <c r="BF178"/>
  <c r="T178"/>
  <c r="R178"/>
  <c r="P178"/>
  <c r="BI175"/>
  <c r="BH175"/>
  <c r="BG175"/>
  <c r="BF175"/>
  <c r="T175"/>
  <c r="R175"/>
  <c r="P175"/>
  <c r="BI171"/>
  <c r="BH171"/>
  <c r="BG171"/>
  <c r="BF171"/>
  <c r="T171"/>
  <c r="R171"/>
  <c r="P171"/>
  <c r="BI167"/>
  <c r="BH167"/>
  <c r="BG167"/>
  <c r="BF167"/>
  <c r="T167"/>
  <c r="R167"/>
  <c r="P167"/>
  <c r="BI162"/>
  <c r="BH162"/>
  <c r="BG162"/>
  <c r="BF162"/>
  <c r="T162"/>
  <c r="R162"/>
  <c r="P162"/>
  <c r="BI159"/>
  <c r="BH159"/>
  <c r="BG159"/>
  <c r="BF159"/>
  <c r="T159"/>
  <c r="R159"/>
  <c r="P159"/>
  <c r="BI152"/>
  <c r="BH152"/>
  <c r="BG152"/>
  <c r="BF152"/>
  <c r="T152"/>
  <c r="R152"/>
  <c r="P152"/>
  <c r="BI150"/>
  <c r="BH150"/>
  <c r="BG150"/>
  <c r="BF150"/>
  <c r="T150"/>
  <c r="R150"/>
  <c r="P150"/>
  <c r="BI148"/>
  <c r="BH148"/>
  <c r="BG148"/>
  <c r="BF148"/>
  <c r="T148"/>
  <c r="R148"/>
  <c r="P148"/>
  <c r="BI145"/>
  <c r="BH145"/>
  <c r="BG145"/>
  <c r="BF145"/>
  <c r="T145"/>
  <c r="R145"/>
  <c r="P145"/>
  <c r="BI138"/>
  <c r="BH138"/>
  <c r="BG138"/>
  <c r="BF138"/>
  <c r="T138"/>
  <c r="R138"/>
  <c r="P138"/>
  <c r="BI135"/>
  <c r="BH135"/>
  <c r="BG135"/>
  <c r="BF135"/>
  <c r="T135"/>
  <c r="R135"/>
  <c r="P135"/>
  <c r="BI132"/>
  <c r="BH132"/>
  <c r="BG132"/>
  <c r="BF132"/>
  <c r="T132"/>
  <c r="R132"/>
  <c r="P132"/>
  <c r="BI130"/>
  <c r="BH130"/>
  <c r="BG130"/>
  <c r="BF130"/>
  <c r="T130"/>
  <c r="R130"/>
  <c r="P130"/>
  <c r="BI124"/>
  <c r="BH124"/>
  <c r="BG124"/>
  <c r="BF124"/>
  <c r="T124"/>
  <c r="R124"/>
  <c r="P124"/>
  <c r="BI119"/>
  <c r="BH119"/>
  <c r="BG119"/>
  <c r="BF119"/>
  <c r="T119"/>
  <c r="T118"/>
  <c r="R119"/>
  <c r="R118"/>
  <c r="P119"/>
  <c r="P118"/>
  <c r="BI116"/>
  <c r="BH116"/>
  <c r="BG116"/>
  <c r="BF116"/>
  <c r="T116"/>
  <c r="R116"/>
  <c r="P116"/>
  <c r="BI113"/>
  <c r="BH113"/>
  <c r="BG113"/>
  <c r="BF113"/>
  <c r="T113"/>
  <c r="R113"/>
  <c r="P113"/>
  <c r="BI107"/>
  <c r="BH107"/>
  <c r="BG107"/>
  <c r="BF107"/>
  <c r="T107"/>
  <c r="R107"/>
  <c r="P107"/>
  <c r="BI102"/>
  <c r="BH102"/>
  <c r="BG102"/>
  <c r="BF102"/>
  <c r="T102"/>
  <c r="R102"/>
  <c r="P102"/>
  <c r="BI98"/>
  <c r="BH98"/>
  <c r="BG98"/>
  <c r="BF98"/>
  <c r="T98"/>
  <c r="R98"/>
  <c r="P98"/>
  <c r="BI92"/>
  <c r="BH92"/>
  <c r="BG92"/>
  <c r="BF92"/>
  <c r="T92"/>
  <c r="R92"/>
  <c r="P92"/>
  <c r="J86"/>
  <c r="F85"/>
  <c r="F83"/>
  <c r="E81"/>
  <c r="J55"/>
  <c r="F54"/>
  <c r="F52"/>
  <c r="E50"/>
  <c r="J21"/>
  <c r="E21"/>
  <c r="J85"/>
  <c r="J20"/>
  <c r="J18"/>
  <c r="E18"/>
  <c r="F86"/>
  <c r="J17"/>
  <c r="J12"/>
  <c r="J52"/>
  <c r="E7"/>
  <c r="E48"/>
  <c i="1" r="L50"/>
  <c r="AM50"/>
  <c r="AM49"/>
  <c r="L49"/>
  <c r="AM47"/>
  <c r="L47"/>
  <c r="L45"/>
  <c r="L44"/>
  <c i="2" r="BK152"/>
  <c r="BK107"/>
  <c r="J124"/>
  <c r="J162"/>
  <c r="J189"/>
  <c r="J116"/>
  <c r="BK148"/>
  <c r="BK185"/>
  <c r="BK162"/>
  <c r="J135"/>
  <c r="J159"/>
  <c r="J167"/>
  <c i="1" r="AS54"/>
  <c i="2" r="J171"/>
  <c r="J119"/>
  <c r="BK102"/>
  <c r="J148"/>
  <c r="BK182"/>
  <c r="BK138"/>
  <c r="BK130"/>
  <c r="J102"/>
  <c r="BK119"/>
  <c r="J175"/>
  <c r="BK113"/>
  <c r="BK189"/>
  <c r="J130"/>
  <c r="J132"/>
  <c r="J182"/>
  <c r="BK150"/>
  <c r="BK167"/>
  <c r="BK159"/>
  <c r="BK98"/>
  <c r="BK145"/>
  <c r="BK124"/>
  <c r="BK92"/>
  <c r="J113"/>
  <c r="J138"/>
  <c r="BK175"/>
  <c r="BK135"/>
  <c r="J185"/>
  <c r="BK178"/>
  <c r="J152"/>
  <c r="J98"/>
  <c r="BK132"/>
  <c r="J92"/>
  <c r="BK171"/>
  <c r="J145"/>
  <c r="J107"/>
  <c r="BK116"/>
  <c r="J178"/>
  <c r="J150"/>
  <c l="1" r="P91"/>
  <c r="BK91"/>
  <c r="T101"/>
  <c r="BK101"/>
  <c r="J101"/>
  <c r="J62"/>
  <c r="P123"/>
  <c r="P122"/>
  <c r="R166"/>
  <c r="T123"/>
  <c r="T122"/>
  <c r="T174"/>
  <c r="P101"/>
  <c r="P174"/>
  <c r="R91"/>
  <c r="BK123"/>
  <c r="J123"/>
  <c r="J65"/>
  <c r="BK166"/>
  <c r="J166"/>
  <c r="J67"/>
  <c r="R174"/>
  <c r="R101"/>
  <c r="BK174"/>
  <c r="J174"/>
  <c r="J68"/>
  <c r="T91"/>
  <c r="T90"/>
  <c r="R123"/>
  <c r="R122"/>
  <c r="P166"/>
  <c r="P165"/>
  <c r="T166"/>
  <c r="T165"/>
  <c r="BK118"/>
  <c r="J118"/>
  <c r="J63"/>
  <c r="BK188"/>
  <c r="J188"/>
  <c r="J69"/>
  <c r="BE119"/>
  <c r="BE148"/>
  <c r="BE189"/>
  <c r="BE113"/>
  <c r="BE116"/>
  <c r="BE130"/>
  <c r="BE145"/>
  <c r="J54"/>
  <c r="J83"/>
  <c r="BE102"/>
  <c r="BE124"/>
  <c r="BE175"/>
  <c r="E79"/>
  <c r="BE152"/>
  <c r="BE162"/>
  <c r="BE150"/>
  <c r="BE98"/>
  <c r="BE132"/>
  <c r="BE138"/>
  <c r="BE178"/>
  <c r="BE182"/>
  <c r="BE92"/>
  <c r="BE107"/>
  <c r="BE135"/>
  <c r="BE159"/>
  <c r="BE185"/>
  <c r="F55"/>
  <c r="BE167"/>
  <c r="BE171"/>
  <c r="F35"/>
  <c i="1" r="BB55"/>
  <c r="BB54"/>
  <c r="AX54"/>
  <c i="2" r="F36"/>
  <c i="1" r="BC55"/>
  <c r="BC54"/>
  <c r="W32"/>
  <c i="2" r="J34"/>
  <c i="1" r="AW55"/>
  <c i="2" r="F34"/>
  <c i="1" r="BA55"/>
  <c r="BA54"/>
  <c r="AW54"/>
  <c r="AK30"/>
  <c i="2" r="F37"/>
  <c i="1" r="BD55"/>
  <c r="BD54"/>
  <c r="W33"/>
  <c i="2" l="1" r="R90"/>
  <c r="BK90"/>
  <c r="J90"/>
  <c r="J60"/>
  <c r="T89"/>
  <c r="R165"/>
  <c r="P90"/>
  <c r="P89"/>
  <c i="1" r="AU55"/>
  <c i="2" r="J91"/>
  <c r="J61"/>
  <c r="BK165"/>
  <c r="J165"/>
  <c r="J66"/>
  <c r="BK122"/>
  <c r="J122"/>
  <c r="J64"/>
  <c r="F33"/>
  <c i="1" r="AZ55"/>
  <c r="AZ54"/>
  <c r="AV54"/>
  <c r="AK29"/>
  <c r="W30"/>
  <c r="AY54"/>
  <c i="2" r="J33"/>
  <c i="1" r="AV55"/>
  <c r="AT55"/>
  <c r="AU54"/>
  <c r="W31"/>
  <c i="2" l="1" r="R89"/>
  <c r="BK89"/>
  <c r="J89"/>
  <c r="J30"/>
  <c i="1" r="AG55"/>
  <c r="AG54"/>
  <c r="AK26"/>
  <c r="W29"/>
  <c r="AT54"/>
  <c r="AN54"/>
  <c i="2" l="1" r="J39"/>
  <c r="J59"/>
  <c i="1" r="AK35"/>
  <c r="AN5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<sst xmlns="http://schemas.openxmlformats.org/spreadsheetml/2006/main">
  <si>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</si>
  <si>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</si>
  <si>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</si>
  <si>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</si>
  <si>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</si>
  <si>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{266fa5e0-48b8-49b4-a86d-50298a1d3264}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</si>
  <si>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</si>
  <si>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</si>
  <si>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</si>
  <si>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</si>
  <si>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</si>
  <si>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</si>
  <si>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</si>
  <si>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</si>
  <si>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79/2025-II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</si>
  <si>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</si>
  <si>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</si>
  <si>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ČÁST II. - Snížení energetické náročnosti budovy parc. č. 2037/2, Týniště nad Orlicí</t>
  </si>
  <si>
    <t>KSO:</t>
  </si>
  <si>
    <t/>
  </si>
  <si>
    <t>CC-CZ:</t>
  </si>
  <si>
    <t>Místo:</t>
  </si>
  <si>
    <t xml:space="preserve"> </t>
  </si>
  <si>
    <t>Datum:</t>
  </si>
  <si>
    <t>30. 7. 2025</t>
  </si>
  <si>
    <t>Zadavatel:</t>
  </si>
  <si>
    <t>IČ:</t>
  </si>
  <si>
    <t>INGTOP METAL, s.r.o.</t>
  </si>
  <si>
    <t>DIČ:</t>
  </si>
  <si>
    <t>Účastník:</t>
  </si>
  <si>
    <t>Vyplň údaj</t>
  </si>
  <si>
    <t>Projektant:</t>
  </si>
  <si>
    <t>True</t>
  </si>
  <si>
    <t>Zpracovatel:</t>
  </si>
  <si>
    <t>ING MILAN VOPAŘIL, DIS.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</si>
  <si>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</si>
  <si>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</si>
  <si>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</si>
  <si>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</si>
  <si>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</si>
  <si>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</si>
  <si>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</si>
  <si>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</si>
  <si>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</si>
  <si>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</si>
  <si>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</si>
  <si>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</si>
  <si>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</si>
  <si>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</si>
  <si>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</si>
  <si>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</si>
  <si>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</si>
  <si>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</si>
  <si>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</si>
  <si>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</si>
  <si>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</si>
  <si>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</si>
  <si>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</si>
  <si>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</si>
  <si>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</si>
  <si>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</si>
  <si>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</si>
  <si>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</si>
  <si>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</si>
  <si>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</si>
  <si>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</si>
  <si>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</si>
  <si>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</si>
  <si>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</si>
  <si>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</si>
  <si>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</si>
  <si>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</si>
  <si>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</si>
  <si>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</si>
  <si>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</si>
  <si>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</si>
  <si>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02</t>
  </si>
  <si>
    <t>ZATEPLENÍ PODHLEDU STŘECHY</t>
  </si>
  <si>
    <t>STA</t>
  </si>
  <si>
    <t>1</t>
  </si>
  <si>
    <t>{9fc3b78f-0c30-413f-9d53-f51d22211300}</t>
  </si>
  <si>
    <t>2</t>
  </si>
  <si>
    <t>KRYCÍ LIST SOUPISU PRACÍ</t>
  </si>
  <si>
    <t>Objekt:</t>
  </si>
  <si>
    <t>02 - ZATEPLENÍ PODHLEDU STŘECHY</t>
  </si>
  <si>
    <t xml:space="preserve">Celá stavba pro snížení energetické náročnosti budovy parc. č. 2037/2, Týniště nad Orlicí je rozdělena do ucelených dílčích celků pro: I.	Opláštění budovy II.	Zateplení podhledu střechy  III.	Výměna oken IV.	Výměna vrat V.	Výměna světlíků VI.	Rekonstrukce vytápění, filtrace a náhrada vzduchu VII.	 Elektroinstalace – napojení technologií, vytápění, filtrace a osvětlení Zhotovitel bere na vědomí koordinaci profesí a výstavbu s ostatními částmi dílčích celků.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</si>
  <si>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</si>
  <si>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</si>
  <si>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</si>
  <si>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</si>
  <si>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</si>
  <si>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3 - Svislé a kompletní konstrukce</t>
  </si>
  <si>
    <t xml:space="preserve">    9 - Ostatní konstrukce a práce, bourání</t>
  </si>
  <si>
    <t xml:space="preserve">    998 - Přesun hmot</t>
  </si>
  <si>
    <t>PSV - Práce a dodávky PSV</t>
  </si>
  <si>
    <t xml:space="preserve">    767 - Konstrukce zámečnické</t>
  </si>
  <si>
    <t>VRN - Vedlejší rozpočtové náklady</t>
  </si>
  <si>
    <t xml:space="preserve">    VRN1 - Průzkumné, zeměměřičské a projektové práce</t>
  </si>
  <si>
    <t xml:space="preserve">    VRN3 - Zařízení staveniště</t>
  </si>
  <si>
    <t xml:space="preserve">    VRN4 -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</si>
  <si>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</si>
  <si>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</si>
  <si>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</si>
  <si>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</si>
  <si>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</si>
  <si>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</si>
  <si>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</si>
  <si>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</si>
  <si>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</si>
  <si>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</si>
  <si>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</si>
  <si>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</si>
  <si>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</si>
  <si>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</si>
  <si>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</si>
  <si>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</si>
  <si>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</si>
  <si>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</si>
  <si>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16</t>
  </si>
  <si>
    <t>K</t>
  </si>
  <si>
    <t>342151112R00</t>
  </si>
  <si>
    <t>Montáž opláštění podhledů ŽB konstrukce ze sendvičových panelů s izolací z minerální vlny šroubovaných, výšky budovy přes 6 do 12 m</t>
  </si>
  <si>
    <t>m2</t>
  </si>
  <si>
    <t>4</t>
  </si>
  <si>
    <t>2084540908</t>
  </si>
  <si>
    <t>PP</t>
  </si>
  <si>
    <t>P</t>
  </si>
  <si>
    <t>Poznámka k položce:_x000d_
Montáž panelů do spodní částI ŽB vazníků</t>
  </si>
  <si>
    <t>VV</t>
  </si>
  <si>
    <t>"panel šířky 1150" (6,33*6+6,033*6+6,16*28+5,86*28)*1,100</t>
  </si>
  <si>
    <t>"panel šířky 1000" (6,33*12+6,033*12+6,160*44+5,86*44)*1,100</t>
  </si>
  <si>
    <t>Součet</t>
  </si>
  <si>
    <t>17</t>
  </si>
  <si>
    <t>M</t>
  </si>
  <si>
    <t>RMAT0009</t>
  </si>
  <si>
    <t>panel sendvičový tl. 150 mm, izolační jádro minerální vlna U=0,26 W/m2K, hmotnost 22,52 kg/m2</t>
  </si>
  <si>
    <t>8</t>
  </si>
  <si>
    <t>1334199620</t>
  </si>
  <si>
    <t>panel sendvičový, izolační jádro minerální vlna U=0,26 W/m2K, hmotnost 22,52 kg/m2</t>
  </si>
  <si>
    <t>1196,772*1,1 'Přepočtené koeficientem množství</t>
  </si>
  <si>
    <t>9</t>
  </si>
  <si>
    <t>Ostatní konstrukce a práce, bourání</t>
  </si>
  <si>
    <t>32</t>
  </si>
  <si>
    <t>945412111</t>
  </si>
  <si>
    <t>Teleskopická hydraulická montážní plošina výška zdvihu do 8 m</t>
  </si>
  <si>
    <t>den</t>
  </si>
  <si>
    <t>CS ÚRS 2025 01</t>
  </si>
  <si>
    <t>679475691</t>
  </si>
  <si>
    <t>Teleskopická hydraulická montážní plošina na samohybném podvozku, s otočným košem výšky zdvihu do 8 m</t>
  </si>
  <si>
    <t>Online PSC</t>
  </si>
  <si>
    <t>https://podminky.urs.cz/item/CS_URS_2025_01/945412111</t>
  </si>
  <si>
    <t>Poznámka k položce:_x000d_
Hydraulická montážní plošina proprovádění opláštění, elektroinstalací a vzduchotechniky_x000d_
Plošiny budou využívány po celou dobu výstavby - počet dní 4*90 je pouze předpoklad</t>
  </si>
  <si>
    <t>"doba výstavby 3 měsíce - 4 plošiny" 4*90</t>
  </si>
  <si>
    <t>171</t>
  </si>
  <si>
    <t>953946121</t>
  </si>
  <si>
    <t>Montáž atypických ocelových kcí hmotnosti přes 0,5 do 1 t z profilů hmotnosti přes 13 do 30 kg/m</t>
  </si>
  <si>
    <t>t</t>
  </si>
  <si>
    <t>-582528692</t>
  </si>
  <si>
    <t>Montáž atypických ocelových konstrukcí profilů hmotnosti přes 13 do 30 kg/m, hmotnosti konstrukce přes 0,5 do 1 t</t>
  </si>
  <si>
    <t>https://podminky.urs.cz/item/CS_URS_2025_01/953946121</t>
  </si>
  <si>
    <t xml:space="preserve">Poznámka k položce:_x000d_
Montáž  ocelových L profilů pro šikmou část podhledu u světlíku</t>
  </si>
  <si>
    <t>"L profil" 0,528</t>
  </si>
  <si>
    <t>176</t>
  </si>
  <si>
    <t>13010432</t>
  </si>
  <si>
    <t>úhelník ocelový rovnostranný jakost S235JR (11 375) 80x80x6mm</t>
  </si>
  <si>
    <t>-285568948</t>
  </si>
  <si>
    <t>"L profil" 36*2,0*0,00734</t>
  </si>
  <si>
    <t>40</t>
  </si>
  <si>
    <t>977271211R00</t>
  </si>
  <si>
    <t>Řezání ocelových profilů na staveništi</t>
  </si>
  <si>
    <t>kus</t>
  </si>
  <si>
    <t>1264343373</t>
  </si>
  <si>
    <t>998</t>
  </si>
  <si>
    <t>Přesun hmot</t>
  </si>
  <si>
    <t>182</t>
  </si>
  <si>
    <t>998014211</t>
  </si>
  <si>
    <t>Přesun hmot pro budovy jednopodlažní z kovových dílců</t>
  </si>
  <si>
    <t>1616742777</t>
  </si>
  <si>
    <t>Přesun hmot pro budovy a haly občanské výstavby, bydlení, výrobu a služby s nosnou svislou konstrukcí montovanou z dílců kovových vodorovná dopravní vzdálenost do 100 m, pro budovy a haly jednopodlažní</t>
  </si>
  <si>
    <t>https://podminky.urs.cz/item/CS_URS_2025_01/998014211</t>
  </si>
  <si>
    <t>PSV</t>
  </si>
  <si>
    <t>Práce a dodávky PSV</t>
  </si>
  <si>
    <t>767</t>
  </si>
  <si>
    <t>Konstrukce zámečnické</t>
  </si>
  <si>
    <t>103</t>
  </si>
  <si>
    <t>767190122</t>
  </si>
  <si>
    <t>Montáž oplechování a lemování ocelových kcí stěn a střech ocelovým plechem rš přes 100 do 330 mm</t>
  </si>
  <si>
    <t>m</t>
  </si>
  <si>
    <t>1140755725</t>
  </si>
  <si>
    <t>Montáž oplechování a lemování ocelových konstrukcí stěn, příček a střech z ocelových plechů, rš přes 100 do 330 mm</t>
  </si>
  <si>
    <t>https://podminky.urs.cz/item/CS_URS_2025_01/767190122</t>
  </si>
  <si>
    <t>"ŠIKMÁ ČÁST PODHLEDU - ROHY" 4*48+2*5,96</t>
  </si>
  <si>
    <t>"ŠIKMÁ ČÁST PODHLEDU - KOUTY" 4*2,138+4*0,785</t>
  </si>
  <si>
    <t>179</t>
  </si>
  <si>
    <t>30909100</t>
  </si>
  <si>
    <t>šroub samovrtný do ocelového plechu, dřeva a deskových materiálů s korozní odolností 15 cyklů šestihranná hlava, D 4,8x35mm</t>
  </si>
  <si>
    <t>soubor</t>
  </si>
  <si>
    <t>1458335793</t>
  </si>
  <si>
    <t>177</t>
  </si>
  <si>
    <t>13880025</t>
  </si>
  <si>
    <t xml:space="preserve">lišta L rohová vnější z poplastovaného plechu  rš 100mm</t>
  </si>
  <si>
    <t>-739428497</t>
  </si>
  <si>
    <t>203,92*1,05 'Přepočtené koeficientem množství</t>
  </si>
  <si>
    <t>178</t>
  </si>
  <si>
    <t>55344006</t>
  </si>
  <si>
    <t xml:space="preserve">lišta L koutová vnitřní z poplastovaného plechu  rš 100mm</t>
  </si>
  <si>
    <t>695561048</t>
  </si>
  <si>
    <t>11,692*1,05 'Přepočtené koeficientem množství</t>
  </si>
  <si>
    <t>114</t>
  </si>
  <si>
    <t>767428105</t>
  </si>
  <si>
    <t>Montáž lemování svislého ukončení koutového kovových fasád</t>
  </si>
  <si>
    <t>-313036168</t>
  </si>
  <si>
    <t>Montáž lemovacích prvků kovových fasádních obkladů svislého ukončení koutového</t>
  </si>
  <si>
    <t>https://podminky.urs.cz/item/CS_URS_2025_01/767428105</t>
  </si>
  <si>
    <t>Poznámka k položce:_x000d_
Uknčení koutů u stávajících stěn</t>
  </si>
  <si>
    <t>"vnitřní sloupy" (0,35+0,35)*22</t>
  </si>
  <si>
    <t>"rohy podhledu" 2*18,4+2*60,443</t>
  </si>
  <si>
    <t>115</t>
  </si>
  <si>
    <t>19112073</t>
  </si>
  <si>
    <t>ukončení svislé koutové r. š. 300mm TiZn plech tl 0,6-0,8mm</t>
  </si>
  <si>
    <t>2118117190</t>
  </si>
  <si>
    <t>173,086*1,08 'Přepočtené koeficientem množství</t>
  </si>
  <si>
    <t>116</t>
  </si>
  <si>
    <t>767428106R00</t>
  </si>
  <si>
    <t>Montáž lemování mezilamelových vložek</t>
  </si>
  <si>
    <t>kpl</t>
  </si>
  <si>
    <t>-1291880558</t>
  </si>
  <si>
    <t>117</t>
  </si>
  <si>
    <t>RMAT0008</t>
  </si>
  <si>
    <t>lemování mezilamelové vložky</t>
  </si>
  <si>
    <t>1323540846</t>
  </si>
  <si>
    <t>118</t>
  </si>
  <si>
    <t>767428107</t>
  </si>
  <si>
    <t>Montáž lemování dělícího T profilu</t>
  </si>
  <si>
    <t>886146303</t>
  </si>
  <si>
    <t>Montáž lemovacích prvků kovových fasádních obkladů dělícího T profilu</t>
  </si>
  <si>
    <t>https://podminky.urs.cz/item/CS_URS_2025_01/767428107</t>
  </si>
  <si>
    <t xml:space="preserve">Poznámka k položce:_x000d_
Dělící liště spoje např. K191_x000d_
včetně provedení PE těsnící pásky, nýtování  a dalších prvků na základě detailů výrobce panelů </t>
  </si>
  <si>
    <t>"podhled" (6,456+5,956)*9</t>
  </si>
  <si>
    <t>"šikmá část u světlíku" (2*2,150+2*0,785)*7</t>
  </si>
  <si>
    <t>119</t>
  </si>
  <si>
    <t>19112081</t>
  </si>
  <si>
    <t>dělící T profil TiZn plech tl 0,6-0,8mm</t>
  </si>
  <si>
    <t>-1005363769</t>
  </si>
  <si>
    <t>152,798*1,08 'Přepočtené koeficientem množství</t>
  </si>
  <si>
    <t>185</t>
  </si>
  <si>
    <t>998767102</t>
  </si>
  <si>
    <t>Přesun hmot tonážní pro zámečnické konstrukce v objektech v přes 6 do 12 m</t>
  </si>
  <si>
    <t>448088658</t>
  </si>
  <si>
    <t>Přesun hmot pro zámečnické konstrukce stanovený z hmotnosti přesunovaného materiálu vodorovná dopravní vzdálenost do 50 m základní v objektech výšky přes 6 do 12 m</t>
  </si>
  <si>
    <t>https://podminky.urs.cz/item/CS_URS_2025_01/998767102</t>
  </si>
  <si>
    <t>VRN</t>
  </si>
  <si>
    <t>Vedlejší rozpočtové náklady</t>
  </si>
  <si>
    <t>5</t>
  </si>
  <si>
    <t>VRN1</t>
  </si>
  <si>
    <t>Průzkumné, zeměměřičské a projektové práce</t>
  </si>
  <si>
    <t>165</t>
  </si>
  <si>
    <t>013244000</t>
  </si>
  <si>
    <t>Výrobní dokumentace tepelněizolačních panelů</t>
  </si>
  <si>
    <t>1024</t>
  </si>
  <si>
    <t>-1843947354</t>
  </si>
  <si>
    <t>Dokumentace pro provádění stavby</t>
  </si>
  <si>
    <t>https://podminky.urs.cz/item/CS_URS_2025_01/013244000</t>
  </si>
  <si>
    <t>Poznámka k položce:_x000d_
Zaměření stavby technikem pro _x000d_
Minimální obsah dokumentace:_x000d_
1) Kladecí plány podhledových panelů s vyznačením montážních detailů_x000d_
2) Kladecí plány lemovacích plechů s vyznačením montážních detailů_x000d_
3) Podrobné montážní detaily_x000d_
4) Výrobní výkresy lemovacích plechů_x000d_
5) Podrobné výkazy panelů, lemovacích plechů, spojovacího a těsnícího materiálu_x000d_
6) Tisk 2 paré + elektronický návrh rozmístění podhledu.</t>
  </si>
  <si>
    <t>166</t>
  </si>
  <si>
    <t>013254000</t>
  </si>
  <si>
    <t>Dokumentace skutečného provedení stavby</t>
  </si>
  <si>
    <t>-1250033541</t>
  </si>
  <si>
    <t>https://podminky.urs.cz/item/CS_URS_2025_01/013254000</t>
  </si>
  <si>
    <t>VRN3</t>
  </si>
  <si>
    <t>Zařízení staveniště</t>
  </si>
  <si>
    <t>167</t>
  </si>
  <si>
    <t>032103000</t>
  </si>
  <si>
    <t>Náklady na stavební buňky, úpravu stávajících objektů</t>
  </si>
  <si>
    <t>1827290205</t>
  </si>
  <si>
    <t>https://podminky.urs.cz/item/CS_URS_2025_01/032103000</t>
  </si>
  <si>
    <t>168</t>
  </si>
  <si>
    <t>032803000</t>
  </si>
  <si>
    <t>Ostatní vybavení staveniště</t>
  </si>
  <si>
    <t>-1183409923</t>
  </si>
  <si>
    <t>https://podminky.urs.cz/item/CS_URS_2025_01/032803000</t>
  </si>
  <si>
    <t>Poznámka k položce:_x000d_
Přidružená mechanizace (jeřáby, vysokozdvižné vozíky, manipulátory aod.) pro dopravu panelů apod.</t>
  </si>
  <si>
    <t>169</t>
  </si>
  <si>
    <t>033103000</t>
  </si>
  <si>
    <t>Připojení energií pro zařízení staveniště</t>
  </si>
  <si>
    <t>152600303</t>
  </si>
  <si>
    <t>https://podminky.urs.cz/item/CS_URS_2025_01/033103000</t>
  </si>
  <si>
    <t>170</t>
  </si>
  <si>
    <t>034703000</t>
  </si>
  <si>
    <t>Ochranné konstrukce</t>
  </si>
  <si>
    <t>-1885372543</t>
  </si>
  <si>
    <t>https://podminky.urs.cz/item/CS_URS_2025_01/034703000</t>
  </si>
  <si>
    <t>VRN4</t>
  </si>
  <si>
    <t>Inženýrská činnost</t>
  </si>
  <si>
    <t>186</t>
  </si>
  <si>
    <t>045303000</t>
  </si>
  <si>
    <t>Koordinační činnost - předávání a přebírán staveniště mezi jednotlivými dílčími částmi</t>
  </si>
  <si>
    <t>983987220</t>
  </si>
  <si>
    <t>https://podminky.urs.cz/item/CS_URS_2025_01/045303000</t>
  </si>
  <si>
    <t>Poznámka k položce:_x000d_
Koordinační činnost profesí pro části:_x000d_
V. Výměna světlíku: stavební příprava pro osazení _x000d_
VI. - Rekonstrukce vtápění, filtrace a náhrada vzduchu: prostupy pro potrubí a kotvení_x000d_
VII. - Elektroinstalace: demontáž staávajících zařízení, zajištění prostupů, montáž kabelových žabů a osvětlení_x000d_
*Při přejímce bude vyhotoven montážní a předávací protokol, jehož součástí budou záznamy o kontrole kotvení, těsnosti, funkčnosti prvků a použitých materiálech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</si>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</sst>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4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7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5" fillId="0" borderId="0" xfId="0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6" fillId="0" borderId="23" xfId="0" applyFont="1" applyBorder="1" applyAlignment="1" applyProtection="1">
      <alignment horizontal="center" vertical="center"/>
    </xf>
    <xf numFmtId="49" fontId="36" fillId="0" borderId="23" xfId="0" applyNumberFormat="1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center" vertical="center" wrapText="1"/>
    </xf>
    <xf numFmtId="167" fontId="36" fillId="0" borderId="23" xfId="0" applyNumberFormat="1" applyFont="1" applyBorder="1" applyAlignment="1" applyProtection="1">
      <alignment vertical="center"/>
    </xf>
    <xf numFmtId="4" fontId="36" fillId="2" borderId="23" xfId="0" applyNumberFormat="1" applyFont="1" applyFill="1" applyBorder="1" applyAlignment="1" applyProtection="1">
      <alignment vertical="center"/>
      <protection locked="0"/>
    </xf>
    <xf numFmtId="4" fontId="36" fillId="0" borderId="23" xfId="0" applyNumberFormat="1" applyFont="1" applyBorder="1" applyAlignment="1" applyProtection="1">
      <alignment vertical="center"/>
    </xf>
    <xf numFmtId="0" fontId="37" fillId="0" borderId="4" xfId="0" applyFont="1" applyBorder="1" applyAlignment="1">
      <alignment vertical="center"/>
    </xf>
    <xf numFmtId="0" fontId="36" fillId="2" borderId="15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38" fillId="0" borderId="0" xfId="0" applyFont="1" applyAlignment="1" applyProtection="1">
      <alignment horizontal="left" vertical="center"/>
    </xf>
    <xf numFmtId="0" fontId="39" fillId="0" borderId="0" xfId="1" applyFont="1" applyAlignment="1" applyProtection="1">
      <alignment vertical="center" wrapText="1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2" fillId="0" borderId="29" xfId="0" applyFont="1" applyBorder="1" applyAlignment="1">
      <alignment horizontal="left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horizontal="left" vertical="center" wrapText="1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vertical="top"/>
    </xf>
    <xf numFmtId="0" fontId="50" fillId="0" borderId="1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horizontal="center" vertical="center"/>
    </xf>
    <xf numFmtId="49" fontId="50" fillId="0" borderId="1" xfId="0" applyNumberFormat="1" applyFont="1" applyBorder="1" applyAlignment="1" applyProtection="1">
      <alignment horizontal="left" vertical="center"/>
    </xf>
    <xf numFmtId="0" fontId="49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945412111" TargetMode="External" /><Relationship Id="rId2" Type="http://schemas.openxmlformats.org/officeDocument/2006/relationships/hyperlink" Target="https://podminky.urs.cz/item/CS_URS_2025_01/953946121" TargetMode="External" /><Relationship Id="rId3" Type="http://schemas.openxmlformats.org/officeDocument/2006/relationships/hyperlink" Target="https://podminky.urs.cz/item/CS_URS_2025_01/998014211" TargetMode="External" /><Relationship Id="rId4" Type="http://schemas.openxmlformats.org/officeDocument/2006/relationships/hyperlink" Target="https://podminky.urs.cz/item/CS_URS_2025_01/767190122" TargetMode="External" /><Relationship Id="rId5" Type="http://schemas.openxmlformats.org/officeDocument/2006/relationships/hyperlink" Target="https://podminky.urs.cz/item/CS_URS_2025_01/767428105" TargetMode="External" /><Relationship Id="rId6" Type="http://schemas.openxmlformats.org/officeDocument/2006/relationships/hyperlink" Target="https://podminky.urs.cz/item/CS_URS_2025_01/767428107" TargetMode="External" /><Relationship Id="rId7" Type="http://schemas.openxmlformats.org/officeDocument/2006/relationships/hyperlink" Target="https://podminky.urs.cz/item/CS_URS_2025_01/998767102" TargetMode="External" /><Relationship Id="rId8" Type="http://schemas.openxmlformats.org/officeDocument/2006/relationships/hyperlink" Target="https://podminky.urs.cz/item/CS_URS_2025_01/013244000" TargetMode="External" /><Relationship Id="rId9" Type="http://schemas.openxmlformats.org/officeDocument/2006/relationships/hyperlink" Target="https://podminky.urs.cz/item/CS_URS_2025_01/013254000" TargetMode="External" /><Relationship Id="rId10" Type="http://schemas.openxmlformats.org/officeDocument/2006/relationships/hyperlink" Target="https://podminky.urs.cz/item/CS_URS_2025_01/032103000" TargetMode="External" /><Relationship Id="rId11" Type="http://schemas.openxmlformats.org/officeDocument/2006/relationships/hyperlink" Target="https://podminky.urs.cz/item/CS_URS_2025_01/032803000" TargetMode="External" /><Relationship Id="rId12" Type="http://schemas.openxmlformats.org/officeDocument/2006/relationships/hyperlink" Target="https://podminky.urs.cz/item/CS_URS_2025_01/033103000" TargetMode="External" /><Relationship Id="rId13" Type="http://schemas.openxmlformats.org/officeDocument/2006/relationships/hyperlink" Target="https://podminky.urs.cz/item/CS_URS_2025_01/034703000" TargetMode="External" /><Relationship Id="rId14" Type="http://schemas.openxmlformats.org/officeDocument/2006/relationships/hyperlink" Target="https://podminky.urs.cz/item/CS_URS_2025_01/045303000" TargetMode="External" /><Relationship Id="rId15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19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23</v>
      </c>
      <c r="AL8" s="23"/>
      <c r="AM8" s="23"/>
      <c r="AN8" s="34" t="s">
        <v>24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26</v>
      </c>
      <c r="AL10" s="23"/>
      <c r="AM10" s="23"/>
      <c r="AN10" s="28" t="s">
        <v>19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27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28</v>
      </c>
      <c r="AL11" s="23"/>
      <c r="AM11" s="23"/>
      <c r="AN11" s="28" t="s">
        <v>19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29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26</v>
      </c>
      <c r="AL13" s="23"/>
      <c r="AM13" s="23"/>
      <c r="AN13" s="35" t="s">
        <v>30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30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28</v>
      </c>
      <c r="AL14" s="23"/>
      <c r="AM14" s="23"/>
      <c r="AN14" s="35" t="s">
        <v>30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31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26</v>
      </c>
      <c r="AL16" s="23"/>
      <c r="AM16" s="23"/>
      <c r="AN16" s="28" t="s">
        <v>19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22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28</v>
      </c>
      <c r="AL17" s="23"/>
      <c r="AM17" s="23"/>
      <c r="AN17" s="28" t="s">
        <v>19</v>
      </c>
      <c r="AO17" s="23"/>
      <c r="AP17" s="23"/>
      <c r="AQ17" s="23"/>
      <c r="AR17" s="21"/>
      <c r="BE17" s="32"/>
      <c r="BS17" s="18" t="s">
        <v>32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33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26</v>
      </c>
      <c r="AL19" s="23"/>
      <c r="AM19" s="23"/>
      <c r="AN19" s="28" t="s">
        <v>19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28</v>
      </c>
      <c r="AL20" s="23"/>
      <c r="AM20" s="23"/>
      <c r="AN20" s="28" t="s">
        <v>19</v>
      </c>
      <c r="AO20" s="23"/>
      <c r="AP20" s="23"/>
      <c r="AQ20" s="23"/>
      <c r="AR20" s="21"/>
      <c r="BE20" s="32"/>
      <c r="BS20" s="18" t="s">
        <v>32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35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47.25" customHeight="1">
      <c r="B23" s="22"/>
      <c r="C23" s="23"/>
      <c r="D23" s="23"/>
      <c r="E23" s="37" t="s">
        <v>36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37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ROUND(AG54,2)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38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39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40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41</v>
      </c>
      <c r="E29" s="48"/>
      <c r="F29" s="33" t="s">
        <v>42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ROUND(AZ54,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ROUND(AV54,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43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ROUND(BA54,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ROUND(AW54,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44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ROUND(BB54,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45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ROUND(BC54,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46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ROUND(BD54,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3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9"/>
    </row>
    <row r="35" s="2" customFormat="1" ht="25.92" customHeight="1">
      <c r="A35" s="39"/>
      <c r="B35" s="40"/>
      <c r="C35" s="53"/>
      <c r="D35" s="54" t="s">
        <v>47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48</v>
      </c>
      <c r="U35" s="55"/>
      <c r="V35" s="55"/>
      <c r="W35" s="55"/>
      <c r="X35" s="57" t="s">
        <v>49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6.96" customHeight="1">
      <c r="A37" s="39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45"/>
      <c r="BE37" s="39"/>
    </row>
    <row r="41" s="2" customFormat="1" ht="6.96" customHeight="1">
      <c r="A41" s="39"/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45"/>
      <c r="BE41" s="39"/>
    </row>
    <row r="42" s="2" customFormat="1" ht="24.96" customHeight="1">
      <c r="A42" s="39"/>
      <c r="B42" s="40"/>
      <c r="C42" s="24" t="s">
        <v>50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5"/>
      <c r="BE42" s="39"/>
    </row>
    <row r="43" s="2" customFormat="1" ht="6.96" customHeight="1">
      <c r="A43" s="39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5"/>
      <c r="BE43" s="39"/>
    </row>
    <row r="44" s="4" customFormat="1" ht="12" customHeight="1">
      <c r="A44" s="4"/>
      <c r="B44" s="64"/>
      <c r="C44" s="33" t="s">
        <v>13</v>
      </c>
      <c r="D44" s="65"/>
      <c r="E44" s="65"/>
      <c r="F44" s="65"/>
      <c r="G44" s="65"/>
      <c r="H44" s="65"/>
      <c r="I44" s="65"/>
      <c r="J44" s="65"/>
      <c r="K44" s="65"/>
      <c r="L44" s="65" t="str">
        <f>K5</f>
        <v>79/2025-II</v>
      </c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6"/>
      <c r="BE44" s="4"/>
    </row>
    <row r="45" s="5" customFormat="1" ht="36.96" customHeight="1">
      <c r="A45" s="5"/>
      <c r="B45" s="67"/>
      <c r="C45" s="68" t="s">
        <v>16</v>
      </c>
      <c r="D45" s="69"/>
      <c r="E45" s="69"/>
      <c r="F45" s="69"/>
      <c r="G45" s="69"/>
      <c r="H45" s="69"/>
      <c r="I45" s="69"/>
      <c r="J45" s="69"/>
      <c r="K45" s="69"/>
      <c r="L45" s="70" t="str">
        <f>K6</f>
        <v>ČÁST II. - Snížení energetické náročnosti budovy parc. č. 2037/2, Týniště nad Orlicí</v>
      </c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71"/>
      <c r="BE45" s="5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5"/>
      <c r="BE46" s="39"/>
    </row>
    <row r="47" s="2" customFormat="1" ht="12" customHeight="1">
      <c r="A47" s="39"/>
      <c r="B47" s="40"/>
      <c r="C47" s="33" t="s">
        <v>21</v>
      </c>
      <c r="D47" s="41"/>
      <c r="E47" s="41"/>
      <c r="F47" s="41"/>
      <c r="G47" s="41"/>
      <c r="H47" s="41"/>
      <c r="I47" s="41"/>
      <c r="J47" s="41"/>
      <c r="K47" s="41"/>
      <c r="L47" s="72" t="str">
        <f>IF(K8="","",K8)</f>
        <v xml:space="preserve"> 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33" t="s">
        <v>23</v>
      </c>
      <c r="AJ47" s="41"/>
      <c r="AK47" s="41"/>
      <c r="AL47" s="41"/>
      <c r="AM47" s="73" t="str">
        <f>IF(AN8= "","",AN8)</f>
        <v>30. 7. 2025</v>
      </c>
      <c r="AN47" s="73"/>
      <c r="AO47" s="41"/>
      <c r="AP47" s="41"/>
      <c r="AQ47" s="41"/>
      <c r="AR47" s="45"/>
      <c r="B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5"/>
      <c r="BE48" s="39"/>
    </row>
    <row r="49" s="2" customFormat="1" ht="15.15" customHeight="1">
      <c r="A49" s="39"/>
      <c r="B49" s="40"/>
      <c r="C49" s="33" t="s">
        <v>25</v>
      </c>
      <c r="D49" s="41"/>
      <c r="E49" s="41"/>
      <c r="F49" s="41"/>
      <c r="G49" s="41"/>
      <c r="H49" s="41"/>
      <c r="I49" s="41"/>
      <c r="J49" s="41"/>
      <c r="K49" s="41"/>
      <c r="L49" s="65" t="str">
        <f>IF(E11= "","",E11)</f>
        <v>INGTOP METAL, s.r.o.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33" t="s">
        <v>31</v>
      </c>
      <c r="AJ49" s="41"/>
      <c r="AK49" s="41"/>
      <c r="AL49" s="41"/>
      <c r="AM49" s="74" t="str">
        <f>IF(E17="","",E17)</f>
        <v xml:space="preserve"> </v>
      </c>
      <c r="AN49" s="65"/>
      <c r="AO49" s="65"/>
      <c r="AP49" s="65"/>
      <c r="AQ49" s="41"/>
      <c r="AR49" s="45"/>
      <c r="AS49" s="75" t="s">
        <v>51</v>
      </c>
      <c r="AT49" s="76"/>
      <c r="AU49" s="77"/>
      <c r="AV49" s="77"/>
      <c r="AW49" s="77"/>
      <c r="AX49" s="77"/>
      <c r="AY49" s="77"/>
      <c r="AZ49" s="77"/>
      <c r="BA49" s="77"/>
      <c r="BB49" s="77"/>
      <c r="BC49" s="77"/>
      <c r="BD49" s="78"/>
      <c r="BE49" s="39"/>
    </row>
    <row r="50" s="2" customFormat="1" ht="15.15" customHeight="1">
      <c r="A50" s="39"/>
      <c r="B50" s="40"/>
      <c r="C50" s="33" t="s">
        <v>29</v>
      </c>
      <c r="D50" s="41"/>
      <c r="E50" s="41"/>
      <c r="F50" s="41"/>
      <c r="G50" s="41"/>
      <c r="H50" s="41"/>
      <c r="I50" s="41"/>
      <c r="J50" s="41"/>
      <c r="K50" s="41"/>
      <c r="L50" s="65" t="str">
        <f>IF(E14= "Vyplň údaj","",E14)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33" t="s">
        <v>33</v>
      </c>
      <c r="AJ50" s="41"/>
      <c r="AK50" s="41"/>
      <c r="AL50" s="41"/>
      <c r="AM50" s="74" t="str">
        <f>IF(E20="","",E20)</f>
        <v>ING MILAN VOPAŘIL, DIS.</v>
      </c>
      <c r="AN50" s="65"/>
      <c r="AO50" s="65"/>
      <c r="AP50" s="65"/>
      <c r="AQ50" s="41"/>
      <c r="AR50" s="45"/>
      <c r="AS50" s="79"/>
      <c r="AT50" s="80"/>
      <c r="AU50" s="81"/>
      <c r="AV50" s="81"/>
      <c r="AW50" s="81"/>
      <c r="AX50" s="81"/>
      <c r="AY50" s="81"/>
      <c r="AZ50" s="81"/>
      <c r="BA50" s="81"/>
      <c r="BB50" s="81"/>
      <c r="BC50" s="81"/>
      <c r="BD50" s="82"/>
      <c r="BE50" s="39"/>
    </row>
    <row r="51" s="2" customFormat="1" ht="10.8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5"/>
      <c r="AS51" s="83"/>
      <c r="AT51" s="84"/>
      <c r="AU51" s="85"/>
      <c r="AV51" s="85"/>
      <c r="AW51" s="85"/>
      <c r="AX51" s="85"/>
      <c r="AY51" s="85"/>
      <c r="AZ51" s="85"/>
      <c r="BA51" s="85"/>
      <c r="BB51" s="85"/>
      <c r="BC51" s="85"/>
      <c r="BD51" s="86"/>
      <c r="BE51" s="39"/>
    </row>
    <row r="52" s="2" customFormat="1" ht="29.28" customHeight="1">
      <c r="A52" s="39"/>
      <c r="B52" s="40"/>
      <c r="C52" s="87" t="s">
        <v>52</v>
      </c>
      <c r="D52" s="88"/>
      <c r="E52" s="88"/>
      <c r="F52" s="88"/>
      <c r="G52" s="88"/>
      <c r="H52" s="89"/>
      <c r="I52" s="90" t="s">
        <v>53</v>
      </c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91" t="s">
        <v>54</v>
      </c>
      <c r="AH52" s="88"/>
      <c r="AI52" s="88"/>
      <c r="AJ52" s="88"/>
      <c r="AK52" s="88"/>
      <c r="AL52" s="88"/>
      <c r="AM52" s="88"/>
      <c r="AN52" s="90" t="s">
        <v>55</v>
      </c>
      <c r="AO52" s="88"/>
      <c r="AP52" s="88"/>
      <c r="AQ52" s="92" t="s">
        <v>56</v>
      </c>
      <c r="AR52" s="45"/>
      <c r="AS52" s="93" t="s">
        <v>57</v>
      </c>
      <c r="AT52" s="94" t="s">
        <v>58</v>
      </c>
      <c r="AU52" s="94" t="s">
        <v>59</v>
      </c>
      <c r="AV52" s="94" t="s">
        <v>60</v>
      </c>
      <c r="AW52" s="94" t="s">
        <v>61</v>
      </c>
      <c r="AX52" s="94" t="s">
        <v>62</v>
      </c>
      <c r="AY52" s="94" t="s">
        <v>63</v>
      </c>
      <c r="AZ52" s="94" t="s">
        <v>64</v>
      </c>
      <c r="BA52" s="94" t="s">
        <v>65</v>
      </c>
      <c r="BB52" s="94" t="s">
        <v>66</v>
      </c>
      <c r="BC52" s="94" t="s">
        <v>67</v>
      </c>
      <c r="BD52" s="95" t="s">
        <v>68</v>
      </c>
      <c r="BE52" s="39"/>
    </row>
    <row r="53" s="2" customFormat="1" ht="10.8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5"/>
      <c r="AS53" s="96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8"/>
      <c r="BE53" s="39"/>
    </row>
    <row r="54" s="6" customFormat="1" ht="32.4" customHeight="1">
      <c r="A54" s="6"/>
      <c r="B54" s="99"/>
      <c r="C54" s="100" t="s">
        <v>69</v>
      </c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2">
        <f>ROUND(AG55,2)</f>
        <v>0</v>
      </c>
      <c r="AH54" s="102"/>
      <c r="AI54" s="102"/>
      <c r="AJ54" s="102"/>
      <c r="AK54" s="102"/>
      <c r="AL54" s="102"/>
      <c r="AM54" s="102"/>
      <c r="AN54" s="103">
        <f>SUM(AG54,AT54)</f>
        <v>0</v>
      </c>
      <c r="AO54" s="103"/>
      <c r="AP54" s="103"/>
      <c r="AQ54" s="104" t="s">
        <v>19</v>
      </c>
      <c r="AR54" s="105"/>
      <c r="AS54" s="106">
        <f>ROUND(AS55,2)</f>
        <v>0</v>
      </c>
      <c r="AT54" s="107">
        <f>ROUND(SUM(AV54:AW54),2)</f>
        <v>0</v>
      </c>
      <c r="AU54" s="108">
        <f>ROUND(AU55,5)</f>
        <v>0</v>
      </c>
      <c r="AV54" s="107">
        <f>ROUND(AZ54*L29,2)</f>
        <v>0</v>
      </c>
      <c r="AW54" s="107">
        <f>ROUND(BA54*L30,2)</f>
        <v>0</v>
      </c>
      <c r="AX54" s="107">
        <f>ROUND(BB54*L29,2)</f>
        <v>0</v>
      </c>
      <c r="AY54" s="107">
        <f>ROUND(BC54*L30,2)</f>
        <v>0</v>
      </c>
      <c r="AZ54" s="107">
        <f>ROUND(AZ55,2)</f>
        <v>0</v>
      </c>
      <c r="BA54" s="107">
        <f>ROUND(BA55,2)</f>
        <v>0</v>
      </c>
      <c r="BB54" s="107">
        <f>ROUND(BB55,2)</f>
        <v>0</v>
      </c>
      <c r="BC54" s="107">
        <f>ROUND(BC55,2)</f>
        <v>0</v>
      </c>
      <c r="BD54" s="109">
        <f>ROUND(BD55,2)</f>
        <v>0</v>
      </c>
      <c r="BE54" s="6"/>
      <c r="BS54" s="110" t="s">
        <v>70</v>
      </c>
      <c r="BT54" s="110" t="s">
        <v>71</v>
      </c>
      <c r="BU54" s="111" t="s">
        <v>72</v>
      </c>
      <c r="BV54" s="110" t="s">
        <v>73</v>
      </c>
      <c r="BW54" s="110" t="s">
        <v>5</v>
      </c>
      <c r="BX54" s="110" t="s">
        <v>74</v>
      </c>
      <c r="CL54" s="110" t="s">
        <v>19</v>
      </c>
    </row>
    <row r="55" s="7" customFormat="1" ht="16.5" customHeight="1">
      <c r="A55" s="112" t="s">
        <v>75</v>
      </c>
      <c r="B55" s="113"/>
      <c r="C55" s="114"/>
      <c r="D55" s="115" t="s">
        <v>76</v>
      </c>
      <c r="E55" s="115"/>
      <c r="F55" s="115"/>
      <c r="G55" s="115"/>
      <c r="H55" s="115"/>
      <c r="I55" s="116"/>
      <c r="J55" s="115" t="s">
        <v>77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7">
        <f>'02 - ZATEPLENÍ PODHLEDU S...'!J30</f>
        <v>0</v>
      </c>
      <c r="AH55" s="116"/>
      <c r="AI55" s="116"/>
      <c r="AJ55" s="116"/>
      <c r="AK55" s="116"/>
      <c r="AL55" s="116"/>
      <c r="AM55" s="116"/>
      <c r="AN55" s="117">
        <f>SUM(AG55,AT55)</f>
        <v>0</v>
      </c>
      <c r="AO55" s="116"/>
      <c r="AP55" s="116"/>
      <c r="AQ55" s="118" t="s">
        <v>78</v>
      </c>
      <c r="AR55" s="119"/>
      <c r="AS55" s="120">
        <v>0</v>
      </c>
      <c r="AT55" s="121">
        <f>ROUND(SUM(AV55:AW55),2)</f>
        <v>0</v>
      </c>
      <c r="AU55" s="122">
        <f>'02 - ZATEPLENÍ PODHLEDU S...'!P89</f>
        <v>0</v>
      </c>
      <c r="AV55" s="121">
        <f>'02 - ZATEPLENÍ PODHLEDU S...'!J33</f>
        <v>0</v>
      </c>
      <c r="AW55" s="121">
        <f>'02 - ZATEPLENÍ PODHLEDU S...'!J34</f>
        <v>0</v>
      </c>
      <c r="AX55" s="121">
        <f>'02 - ZATEPLENÍ PODHLEDU S...'!J35</f>
        <v>0</v>
      </c>
      <c r="AY55" s="121">
        <f>'02 - ZATEPLENÍ PODHLEDU S...'!J36</f>
        <v>0</v>
      </c>
      <c r="AZ55" s="121">
        <f>'02 - ZATEPLENÍ PODHLEDU S...'!F33</f>
        <v>0</v>
      </c>
      <c r="BA55" s="121">
        <f>'02 - ZATEPLENÍ PODHLEDU S...'!F34</f>
        <v>0</v>
      </c>
      <c r="BB55" s="121">
        <f>'02 - ZATEPLENÍ PODHLEDU S...'!F35</f>
        <v>0</v>
      </c>
      <c r="BC55" s="121">
        <f>'02 - ZATEPLENÍ PODHLEDU S...'!F36</f>
        <v>0</v>
      </c>
      <c r="BD55" s="123">
        <f>'02 - ZATEPLENÍ PODHLEDU S...'!F37</f>
        <v>0</v>
      </c>
      <c r="BE55" s="7"/>
      <c r="BT55" s="124" t="s">
        <v>79</v>
      </c>
      <c r="BV55" s="124" t="s">
        <v>73</v>
      </c>
      <c r="BW55" s="124" t="s">
        <v>80</v>
      </c>
      <c r="BX55" s="124" t="s">
        <v>5</v>
      </c>
      <c r="CL55" s="124" t="s">
        <v>19</v>
      </c>
      <c r="CM55" s="124" t="s">
        <v>81</v>
      </c>
    </row>
    <row r="56" s="2" customFormat="1" ht="30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5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</row>
    <row r="57" s="2" customFormat="1" ht="6.96" customHeight="1">
      <c r="A57" s="39"/>
      <c r="B57" s="60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45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</row>
  </sheetData>
  <sheetProtection sheet="1" formatColumns="0" formatRows="0" objects="1" scenarios="1" spinCount="100000" saltValue="Mm2LL3NOclobBF2mLG3q22Wxoby+owNSv4RL8T/8Cj4C7NlqCHvRI0OnzHH5FGm8XYJoOZmOhDVnA1IwQe25CA==" hashValue="4Lk1qq2zTvpFv0/UMPGNxUxOURbTv6SveUCfey/HL3x15/wy2rtt0jsx4iv/GA2V8QMtEfmUnINCWii5kEnkrw==" algorithmName="SHA-512" password="CC35"/>
  <mergeCells count="42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AR2:BE2"/>
  </mergeCells>
  <hyperlinks>
    <hyperlink ref="A55" location="'02 - ZATEPLENÍ PODHLEDU S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80</v>
      </c>
    </row>
    <row r="3" s="1" customFormat="1" ht="6.96" customHeight="1">
      <c r="B3" s="125"/>
      <c r="C3" s="126"/>
      <c r="D3" s="126"/>
      <c r="E3" s="126"/>
      <c r="F3" s="126"/>
      <c r="G3" s="126"/>
      <c r="H3" s="126"/>
      <c r="I3" s="126"/>
      <c r="J3" s="126"/>
      <c r="K3" s="126"/>
      <c r="L3" s="21"/>
      <c r="AT3" s="18" t="s">
        <v>81</v>
      </c>
    </row>
    <row r="4" s="1" customFormat="1" ht="24.96" customHeight="1">
      <c r="B4" s="21"/>
      <c r="D4" s="127" t="s">
        <v>82</v>
      </c>
      <c r="L4" s="21"/>
      <c r="M4" s="128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29" t="s">
        <v>16</v>
      </c>
      <c r="L6" s="21"/>
    </row>
    <row r="7" s="1" customFormat="1" ht="16.5" customHeight="1">
      <c r="B7" s="21"/>
      <c r="E7" s="130" t="str">
        <f>'Rekapitulace stavby'!K6</f>
        <v>ČÁST II. - Snížení energetické náročnosti budovy parc. č. 2037/2, Týniště nad Orlicí</v>
      </c>
      <c r="F7" s="129"/>
      <c r="G7" s="129"/>
      <c r="H7" s="129"/>
      <c r="L7" s="21"/>
    </row>
    <row r="8" s="2" customFormat="1" ht="12" customHeight="1">
      <c r="A8" s="39"/>
      <c r="B8" s="45"/>
      <c r="C8" s="39"/>
      <c r="D8" s="129" t="s">
        <v>83</v>
      </c>
      <c r="E8" s="39"/>
      <c r="F8" s="39"/>
      <c r="G8" s="39"/>
      <c r="H8" s="39"/>
      <c r="I8" s="39"/>
      <c r="J8" s="39"/>
      <c r="K8" s="39"/>
      <c r="L8" s="131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2" t="s">
        <v>84</v>
      </c>
      <c r="F9" s="39"/>
      <c r="G9" s="39"/>
      <c r="H9" s="39"/>
      <c r="I9" s="39"/>
      <c r="J9" s="39"/>
      <c r="K9" s="39"/>
      <c r="L9" s="131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1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29" t="s">
        <v>18</v>
      </c>
      <c r="E11" s="39"/>
      <c r="F11" s="133" t="s">
        <v>19</v>
      </c>
      <c r="G11" s="39"/>
      <c r="H11" s="39"/>
      <c r="I11" s="129" t="s">
        <v>20</v>
      </c>
      <c r="J11" s="133" t="s">
        <v>19</v>
      </c>
      <c r="K11" s="39"/>
      <c r="L11" s="131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29" t="s">
        <v>21</v>
      </c>
      <c r="E12" s="39"/>
      <c r="F12" s="133" t="s">
        <v>22</v>
      </c>
      <c r="G12" s="39"/>
      <c r="H12" s="39"/>
      <c r="I12" s="129" t="s">
        <v>23</v>
      </c>
      <c r="J12" s="134" t="str">
        <f>'Rekapitulace stavby'!AN8</f>
        <v>30. 7. 2025</v>
      </c>
      <c r="K12" s="39"/>
      <c r="L12" s="131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1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29" t="s">
        <v>25</v>
      </c>
      <c r="E14" s="39"/>
      <c r="F14" s="39"/>
      <c r="G14" s="39"/>
      <c r="H14" s="39"/>
      <c r="I14" s="129" t="s">
        <v>26</v>
      </c>
      <c r="J14" s="133" t="s">
        <v>19</v>
      </c>
      <c r="K14" s="39"/>
      <c r="L14" s="131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3" t="s">
        <v>27</v>
      </c>
      <c r="F15" s="39"/>
      <c r="G15" s="39"/>
      <c r="H15" s="39"/>
      <c r="I15" s="129" t="s">
        <v>28</v>
      </c>
      <c r="J15" s="133" t="s">
        <v>19</v>
      </c>
      <c r="K15" s="39"/>
      <c r="L15" s="131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1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29" t="s">
        <v>29</v>
      </c>
      <c r="E17" s="39"/>
      <c r="F17" s="39"/>
      <c r="G17" s="39"/>
      <c r="H17" s="39"/>
      <c r="I17" s="129" t="s">
        <v>26</v>
      </c>
      <c r="J17" s="34" t="str">
        <f>'Rekapitulace stavby'!AN13</f>
        <v>Vyplň údaj</v>
      </c>
      <c r="K17" s="39"/>
      <c r="L17" s="131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3"/>
      <c r="G18" s="133"/>
      <c r="H18" s="133"/>
      <c r="I18" s="129" t="s">
        <v>28</v>
      </c>
      <c r="J18" s="34" t="str">
        <f>'Rekapitulace stavby'!AN14</f>
        <v>Vyplň údaj</v>
      </c>
      <c r="K18" s="39"/>
      <c r="L18" s="131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1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29" t="s">
        <v>31</v>
      </c>
      <c r="E20" s="39"/>
      <c r="F20" s="39"/>
      <c r="G20" s="39"/>
      <c r="H20" s="39"/>
      <c r="I20" s="129" t="s">
        <v>26</v>
      </c>
      <c r="J20" s="133" t="str">
        <f>IF('Rekapitulace stavby'!AN16="","",'Rekapitulace stavby'!AN16)</f>
        <v/>
      </c>
      <c r="K20" s="39"/>
      <c r="L20" s="131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3" t="str">
        <f>IF('Rekapitulace stavby'!E17="","",'Rekapitulace stavby'!E17)</f>
        <v xml:space="preserve"> </v>
      </c>
      <c r="F21" s="39"/>
      <c r="G21" s="39"/>
      <c r="H21" s="39"/>
      <c r="I21" s="129" t="s">
        <v>28</v>
      </c>
      <c r="J21" s="133" t="str">
        <f>IF('Rekapitulace stavby'!AN17="","",'Rekapitulace stavby'!AN17)</f>
        <v/>
      </c>
      <c r="K21" s="39"/>
      <c r="L21" s="131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1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29" t="s">
        <v>33</v>
      </c>
      <c r="E23" s="39"/>
      <c r="F23" s="39"/>
      <c r="G23" s="39"/>
      <c r="H23" s="39"/>
      <c r="I23" s="129" t="s">
        <v>26</v>
      </c>
      <c r="J23" s="133" t="s">
        <v>19</v>
      </c>
      <c r="K23" s="39"/>
      <c r="L23" s="131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3" t="s">
        <v>34</v>
      </c>
      <c r="F24" s="39"/>
      <c r="G24" s="39"/>
      <c r="H24" s="39"/>
      <c r="I24" s="129" t="s">
        <v>28</v>
      </c>
      <c r="J24" s="133" t="s">
        <v>19</v>
      </c>
      <c r="K24" s="39"/>
      <c r="L24" s="131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1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29" t="s">
        <v>35</v>
      </c>
      <c r="E26" s="39"/>
      <c r="F26" s="39"/>
      <c r="G26" s="39"/>
      <c r="H26" s="39"/>
      <c r="I26" s="39"/>
      <c r="J26" s="39"/>
      <c r="K26" s="39"/>
      <c r="L26" s="131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47.25" customHeight="1">
      <c r="A27" s="135"/>
      <c r="B27" s="136"/>
      <c r="C27" s="135"/>
      <c r="D27" s="135"/>
      <c r="E27" s="137" t="s">
        <v>85</v>
      </c>
      <c r="F27" s="137"/>
      <c r="G27" s="137"/>
      <c r="H27" s="137"/>
      <c r="I27" s="135"/>
      <c r="J27" s="135"/>
      <c r="K27" s="135"/>
      <c r="L27" s="138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1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39"/>
      <c r="E29" s="139"/>
      <c r="F29" s="139"/>
      <c r="G29" s="139"/>
      <c r="H29" s="139"/>
      <c r="I29" s="139"/>
      <c r="J29" s="139"/>
      <c r="K29" s="139"/>
      <c r="L29" s="131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0" t="s">
        <v>37</v>
      </c>
      <c r="E30" s="39"/>
      <c r="F30" s="39"/>
      <c r="G30" s="39"/>
      <c r="H30" s="39"/>
      <c r="I30" s="39"/>
      <c r="J30" s="141">
        <f>ROUND(J89, 2)</f>
        <v>0</v>
      </c>
      <c r="K30" s="39"/>
      <c r="L30" s="131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39"/>
      <c r="E31" s="139"/>
      <c r="F31" s="139"/>
      <c r="G31" s="139"/>
      <c r="H31" s="139"/>
      <c r="I31" s="139"/>
      <c r="J31" s="139"/>
      <c r="K31" s="139"/>
      <c r="L31" s="131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2" t="s">
        <v>39</v>
      </c>
      <c r="G32" s="39"/>
      <c r="H32" s="39"/>
      <c r="I32" s="142" t="s">
        <v>38</v>
      </c>
      <c r="J32" s="142" t="s">
        <v>40</v>
      </c>
      <c r="K32" s="39"/>
      <c r="L32" s="131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3" t="s">
        <v>41</v>
      </c>
      <c r="E33" s="129" t="s">
        <v>42</v>
      </c>
      <c r="F33" s="144">
        <f>ROUND((SUM(BE89:BE192)),  2)</f>
        <v>0</v>
      </c>
      <c r="G33" s="39"/>
      <c r="H33" s="39"/>
      <c r="I33" s="145">
        <v>0.20999999999999999</v>
      </c>
      <c r="J33" s="144">
        <f>ROUND(((SUM(BE89:BE192))*I33),  2)</f>
        <v>0</v>
      </c>
      <c r="K33" s="39"/>
      <c r="L33" s="131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29" t="s">
        <v>43</v>
      </c>
      <c r="F34" s="144">
        <f>ROUND((SUM(BF89:BF192)),  2)</f>
        <v>0</v>
      </c>
      <c r="G34" s="39"/>
      <c r="H34" s="39"/>
      <c r="I34" s="145">
        <v>0.12</v>
      </c>
      <c r="J34" s="144">
        <f>ROUND(((SUM(BF89:BF192))*I34),  2)</f>
        <v>0</v>
      </c>
      <c r="K34" s="39"/>
      <c r="L34" s="131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29" t="s">
        <v>44</v>
      </c>
      <c r="F35" s="144">
        <f>ROUND((SUM(BG89:BG192)),  2)</f>
        <v>0</v>
      </c>
      <c r="G35" s="39"/>
      <c r="H35" s="39"/>
      <c r="I35" s="145">
        <v>0.20999999999999999</v>
      </c>
      <c r="J35" s="144">
        <f>0</f>
        <v>0</v>
      </c>
      <c r="K35" s="39"/>
      <c r="L35" s="131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29" t="s">
        <v>45</v>
      </c>
      <c r="F36" s="144">
        <f>ROUND((SUM(BH89:BH192)),  2)</f>
        <v>0</v>
      </c>
      <c r="G36" s="39"/>
      <c r="H36" s="39"/>
      <c r="I36" s="145">
        <v>0.12</v>
      </c>
      <c r="J36" s="144">
        <f>0</f>
        <v>0</v>
      </c>
      <c r="K36" s="39"/>
      <c r="L36" s="131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29" t="s">
        <v>46</v>
      </c>
      <c r="F37" s="144">
        <f>ROUND((SUM(BI89:BI192)),  2)</f>
        <v>0</v>
      </c>
      <c r="G37" s="39"/>
      <c r="H37" s="39"/>
      <c r="I37" s="145">
        <v>0</v>
      </c>
      <c r="J37" s="144">
        <f>0</f>
        <v>0</v>
      </c>
      <c r="K37" s="39"/>
      <c r="L37" s="131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1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46"/>
      <c r="D39" s="147" t="s">
        <v>47</v>
      </c>
      <c r="E39" s="148"/>
      <c r="F39" s="148"/>
      <c r="G39" s="149" t="s">
        <v>48</v>
      </c>
      <c r="H39" s="150" t="s">
        <v>49</v>
      </c>
      <c r="I39" s="148"/>
      <c r="J39" s="151">
        <f>SUM(J30:J37)</f>
        <v>0</v>
      </c>
      <c r="K39" s="152"/>
      <c r="L39" s="131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3"/>
      <c r="C40" s="154"/>
      <c r="D40" s="154"/>
      <c r="E40" s="154"/>
      <c r="F40" s="154"/>
      <c r="G40" s="154"/>
      <c r="H40" s="154"/>
      <c r="I40" s="154"/>
      <c r="J40" s="154"/>
      <c r="K40" s="154"/>
      <c r="L40" s="131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5"/>
      <c r="C44" s="156"/>
      <c r="D44" s="156"/>
      <c r="E44" s="156"/>
      <c r="F44" s="156"/>
      <c r="G44" s="156"/>
      <c r="H44" s="156"/>
      <c r="I44" s="156"/>
      <c r="J44" s="156"/>
      <c r="K44" s="156"/>
      <c r="L44" s="131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86</v>
      </c>
      <c r="D45" s="41"/>
      <c r="E45" s="41"/>
      <c r="F45" s="41"/>
      <c r="G45" s="41"/>
      <c r="H45" s="41"/>
      <c r="I45" s="41"/>
      <c r="J45" s="41"/>
      <c r="K45" s="41"/>
      <c r="L45" s="131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1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1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57" t="str">
        <f>E7</f>
        <v>ČÁST II. - Snížení energetické náročnosti budovy parc. č. 2037/2, Týniště nad Orlicí</v>
      </c>
      <c r="F48" s="33"/>
      <c r="G48" s="33"/>
      <c r="H48" s="33"/>
      <c r="I48" s="41"/>
      <c r="J48" s="41"/>
      <c r="K48" s="41"/>
      <c r="L48" s="131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83</v>
      </c>
      <c r="D49" s="41"/>
      <c r="E49" s="41"/>
      <c r="F49" s="41"/>
      <c r="G49" s="41"/>
      <c r="H49" s="41"/>
      <c r="I49" s="41"/>
      <c r="J49" s="41"/>
      <c r="K49" s="41"/>
      <c r="L49" s="131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02 - ZATEPLENÍ PODHLEDU STŘECHY</v>
      </c>
      <c r="F50" s="41"/>
      <c r="G50" s="41"/>
      <c r="H50" s="41"/>
      <c r="I50" s="41"/>
      <c r="J50" s="41"/>
      <c r="K50" s="41"/>
      <c r="L50" s="131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1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 xml:space="preserve"> </v>
      </c>
      <c r="G52" s="41"/>
      <c r="H52" s="41"/>
      <c r="I52" s="33" t="s">
        <v>23</v>
      </c>
      <c r="J52" s="73" t="str">
        <f>IF(J12="","",J12)</f>
        <v>30. 7. 2025</v>
      </c>
      <c r="K52" s="41"/>
      <c r="L52" s="131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1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>INGTOP METAL, s.r.o.</v>
      </c>
      <c r="G54" s="41"/>
      <c r="H54" s="41"/>
      <c r="I54" s="33" t="s">
        <v>31</v>
      </c>
      <c r="J54" s="37" t="str">
        <f>E21</f>
        <v xml:space="preserve"> </v>
      </c>
      <c r="K54" s="41"/>
      <c r="L54" s="131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25.65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33</v>
      </c>
      <c r="J55" s="37" t="str">
        <f>E24</f>
        <v>ING MILAN VOPAŘIL, DIS.</v>
      </c>
      <c r="K55" s="41"/>
      <c r="L55" s="131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1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58" t="s">
        <v>87</v>
      </c>
      <c r="D57" s="159"/>
      <c r="E57" s="159"/>
      <c r="F57" s="159"/>
      <c r="G57" s="159"/>
      <c r="H57" s="159"/>
      <c r="I57" s="159"/>
      <c r="J57" s="160" t="s">
        <v>88</v>
      </c>
      <c r="K57" s="159"/>
      <c r="L57" s="131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1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1" t="s">
        <v>69</v>
      </c>
      <c r="D59" s="41"/>
      <c r="E59" s="41"/>
      <c r="F59" s="41"/>
      <c r="G59" s="41"/>
      <c r="H59" s="41"/>
      <c r="I59" s="41"/>
      <c r="J59" s="103">
        <f>J89</f>
        <v>0</v>
      </c>
      <c r="K59" s="41"/>
      <c r="L59" s="131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89</v>
      </c>
    </row>
    <row r="60" s="9" customFormat="1" ht="24.96" customHeight="1">
      <c r="A60" s="9"/>
      <c r="B60" s="162"/>
      <c r="C60" s="163"/>
      <c r="D60" s="164" t="s">
        <v>90</v>
      </c>
      <c r="E60" s="165"/>
      <c r="F60" s="165"/>
      <c r="G60" s="165"/>
      <c r="H60" s="165"/>
      <c r="I60" s="165"/>
      <c r="J60" s="166">
        <f>J90</f>
        <v>0</v>
      </c>
      <c r="K60" s="163"/>
      <c r="L60" s="167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68"/>
      <c r="C61" s="169"/>
      <c r="D61" s="170" t="s">
        <v>91</v>
      </c>
      <c r="E61" s="171"/>
      <c r="F61" s="171"/>
      <c r="G61" s="171"/>
      <c r="H61" s="171"/>
      <c r="I61" s="171"/>
      <c r="J61" s="172">
        <f>J91</f>
        <v>0</v>
      </c>
      <c r="K61" s="169"/>
      <c r="L61" s="173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68"/>
      <c r="C62" s="169"/>
      <c r="D62" s="170" t="s">
        <v>92</v>
      </c>
      <c r="E62" s="171"/>
      <c r="F62" s="171"/>
      <c r="G62" s="171"/>
      <c r="H62" s="171"/>
      <c r="I62" s="171"/>
      <c r="J62" s="172">
        <f>J101</f>
        <v>0</v>
      </c>
      <c r="K62" s="169"/>
      <c r="L62" s="173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68"/>
      <c r="C63" s="169"/>
      <c r="D63" s="170" t="s">
        <v>93</v>
      </c>
      <c r="E63" s="171"/>
      <c r="F63" s="171"/>
      <c r="G63" s="171"/>
      <c r="H63" s="171"/>
      <c r="I63" s="171"/>
      <c r="J63" s="172">
        <f>J118</f>
        <v>0</v>
      </c>
      <c r="K63" s="169"/>
      <c r="L63" s="173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9" customFormat="1" ht="24.96" customHeight="1">
      <c r="A64" s="9"/>
      <c r="B64" s="162"/>
      <c r="C64" s="163"/>
      <c r="D64" s="164" t="s">
        <v>94</v>
      </c>
      <c r="E64" s="165"/>
      <c r="F64" s="165"/>
      <c r="G64" s="165"/>
      <c r="H64" s="165"/>
      <c r="I64" s="165"/>
      <c r="J64" s="166">
        <f>J122</f>
        <v>0</v>
      </c>
      <c r="K64" s="163"/>
      <c r="L64" s="167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68"/>
      <c r="C65" s="169"/>
      <c r="D65" s="170" t="s">
        <v>95</v>
      </c>
      <c r="E65" s="171"/>
      <c r="F65" s="171"/>
      <c r="G65" s="171"/>
      <c r="H65" s="171"/>
      <c r="I65" s="171"/>
      <c r="J65" s="172">
        <f>J123</f>
        <v>0</v>
      </c>
      <c r="K65" s="169"/>
      <c r="L65" s="173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9" customFormat="1" ht="24.96" customHeight="1">
      <c r="A66" s="9"/>
      <c r="B66" s="162"/>
      <c r="C66" s="163"/>
      <c r="D66" s="164" t="s">
        <v>96</v>
      </c>
      <c r="E66" s="165"/>
      <c r="F66" s="165"/>
      <c r="G66" s="165"/>
      <c r="H66" s="165"/>
      <c r="I66" s="165"/>
      <c r="J66" s="166">
        <f>J165</f>
        <v>0</v>
      </c>
      <c r="K66" s="163"/>
      <c r="L66" s="167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10" customFormat="1" ht="19.92" customHeight="1">
      <c r="A67" s="10"/>
      <c r="B67" s="168"/>
      <c r="C67" s="169"/>
      <c r="D67" s="170" t="s">
        <v>97</v>
      </c>
      <c r="E67" s="171"/>
      <c r="F67" s="171"/>
      <c r="G67" s="171"/>
      <c r="H67" s="171"/>
      <c r="I67" s="171"/>
      <c r="J67" s="172">
        <f>J166</f>
        <v>0</v>
      </c>
      <c r="K67" s="169"/>
      <c r="L67" s="173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68"/>
      <c r="C68" s="169"/>
      <c r="D68" s="170" t="s">
        <v>98</v>
      </c>
      <c r="E68" s="171"/>
      <c r="F68" s="171"/>
      <c r="G68" s="171"/>
      <c r="H68" s="171"/>
      <c r="I68" s="171"/>
      <c r="J68" s="172">
        <f>J174</f>
        <v>0</v>
      </c>
      <c r="K68" s="169"/>
      <c r="L68" s="173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68"/>
      <c r="C69" s="169"/>
      <c r="D69" s="170" t="s">
        <v>99</v>
      </c>
      <c r="E69" s="171"/>
      <c r="F69" s="171"/>
      <c r="G69" s="171"/>
      <c r="H69" s="171"/>
      <c r="I69" s="171"/>
      <c r="J69" s="172">
        <f>J188</f>
        <v>0</v>
      </c>
      <c r="K69" s="169"/>
      <c r="L69" s="173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2" customFormat="1" ht="21.84" customHeight="1">
      <c r="A70" s="39"/>
      <c r="B70" s="40"/>
      <c r="C70" s="41"/>
      <c r="D70" s="41"/>
      <c r="E70" s="41"/>
      <c r="F70" s="41"/>
      <c r="G70" s="41"/>
      <c r="H70" s="41"/>
      <c r="I70" s="41"/>
      <c r="J70" s="41"/>
      <c r="K70" s="41"/>
      <c r="L70" s="131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6.96" customHeight="1">
      <c r="A71" s="39"/>
      <c r="B71" s="60"/>
      <c r="C71" s="61"/>
      <c r="D71" s="61"/>
      <c r="E71" s="61"/>
      <c r="F71" s="61"/>
      <c r="G71" s="61"/>
      <c r="H71" s="61"/>
      <c r="I71" s="61"/>
      <c r="J71" s="61"/>
      <c r="K71" s="61"/>
      <c r="L71" s="131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5" s="2" customFormat="1" ht="6.96" customHeight="1">
      <c r="A75" s="39"/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131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24.96" customHeight="1">
      <c r="A76" s="39"/>
      <c r="B76" s="40"/>
      <c r="C76" s="24" t="s">
        <v>100</v>
      </c>
      <c r="D76" s="41"/>
      <c r="E76" s="41"/>
      <c r="F76" s="41"/>
      <c r="G76" s="41"/>
      <c r="H76" s="41"/>
      <c r="I76" s="41"/>
      <c r="J76" s="41"/>
      <c r="K76" s="41"/>
      <c r="L76" s="131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6.96" customHeight="1">
      <c r="A77" s="39"/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131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2" customHeight="1">
      <c r="A78" s="39"/>
      <c r="B78" s="40"/>
      <c r="C78" s="33" t="s">
        <v>16</v>
      </c>
      <c r="D78" s="41"/>
      <c r="E78" s="41"/>
      <c r="F78" s="41"/>
      <c r="G78" s="41"/>
      <c r="H78" s="41"/>
      <c r="I78" s="41"/>
      <c r="J78" s="41"/>
      <c r="K78" s="41"/>
      <c r="L78" s="131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6.5" customHeight="1">
      <c r="A79" s="39"/>
      <c r="B79" s="40"/>
      <c r="C79" s="41"/>
      <c r="D79" s="41"/>
      <c r="E79" s="157" t="str">
        <f>E7</f>
        <v>ČÁST II. - Snížení energetické náročnosti budovy parc. č. 2037/2, Týniště nad Orlicí</v>
      </c>
      <c r="F79" s="33"/>
      <c r="G79" s="33"/>
      <c r="H79" s="33"/>
      <c r="I79" s="41"/>
      <c r="J79" s="41"/>
      <c r="K79" s="41"/>
      <c r="L79" s="131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2" customHeight="1">
      <c r="A80" s="39"/>
      <c r="B80" s="40"/>
      <c r="C80" s="33" t="s">
        <v>83</v>
      </c>
      <c r="D80" s="41"/>
      <c r="E80" s="41"/>
      <c r="F80" s="41"/>
      <c r="G80" s="41"/>
      <c r="H80" s="41"/>
      <c r="I80" s="41"/>
      <c r="J80" s="41"/>
      <c r="K80" s="41"/>
      <c r="L80" s="131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6.5" customHeight="1">
      <c r="A81" s="39"/>
      <c r="B81" s="40"/>
      <c r="C81" s="41"/>
      <c r="D81" s="41"/>
      <c r="E81" s="70" t="str">
        <f>E9</f>
        <v>02 - ZATEPLENÍ PODHLEDU STŘECHY</v>
      </c>
      <c r="F81" s="41"/>
      <c r="G81" s="41"/>
      <c r="H81" s="41"/>
      <c r="I81" s="41"/>
      <c r="J81" s="41"/>
      <c r="K81" s="41"/>
      <c r="L81" s="131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6.96" customHeight="1">
      <c r="A82" s="39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131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12" customHeight="1">
      <c r="A83" s="39"/>
      <c r="B83" s="40"/>
      <c r="C83" s="33" t="s">
        <v>21</v>
      </c>
      <c r="D83" s="41"/>
      <c r="E83" s="41"/>
      <c r="F83" s="28" t="str">
        <f>F12</f>
        <v xml:space="preserve"> </v>
      </c>
      <c r="G83" s="41"/>
      <c r="H83" s="41"/>
      <c r="I83" s="33" t="s">
        <v>23</v>
      </c>
      <c r="J83" s="73" t="str">
        <f>IF(J12="","",J12)</f>
        <v>30. 7. 2025</v>
      </c>
      <c r="K83" s="41"/>
      <c r="L83" s="131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6.96" customHeight="1">
      <c r="A84" s="39"/>
      <c r="B84" s="40"/>
      <c r="C84" s="41"/>
      <c r="D84" s="41"/>
      <c r="E84" s="41"/>
      <c r="F84" s="41"/>
      <c r="G84" s="41"/>
      <c r="H84" s="41"/>
      <c r="I84" s="41"/>
      <c r="J84" s="41"/>
      <c r="K84" s="41"/>
      <c r="L84" s="131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5.15" customHeight="1">
      <c r="A85" s="39"/>
      <c r="B85" s="40"/>
      <c r="C85" s="33" t="s">
        <v>25</v>
      </c>
      <c r="D85" s="41"/>
      <c r="E85" s="41"/>
      <c r="F85" s="28" t="str">
        <f>E15</f>
        <v>INGTOP METAL, s.r.o.</v>
      </c>
      <c r="G85" s="41"/>
      <c r="H85" s="41"/>
      <c r="I85" s="33" t="s">
        <v>31</v>
      </c>
      <c r="J85" s="37" t="str">
        <f>E21</f>
        <v xml:space="preserve"> </v>
      </c>
      <c r="K85" s="41"/>
      <c r="L85" s="131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25.65" customHeight="1">
      <c r="A86" s="39"/>
      <c r="B86" s="40"/>
      <c r="C86" s="33" t="s">
        <v>29</v>
      </c>
      <c r="D86" s="41"/>
      <c r="E86" s="41"/>
      <c r="F86" s="28" t="str">
        <f>IF(E18="","",E18)</f>
        <v>Vyplň údaj</v>
      </c>
      <c r="G86" s="41"/>
      <c r="H86" s="41"/>
      <c r="I86" s="33" t="s">
        <v>33</v>
      </c>
      <c r="J86" s="37" t="str">
        <f>E24</f>
        <v>ING MILAN VOPAŘIL, DIS.</v>
      </c>
      <c r="K86" s="41"/>
      <c r="L86" s="131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0.32" customHeight="1">
      <c r="A87" s="39"/>
      <c r="B87" s="40"/>
      <c r="C87" s="41"/>
      <c r="D87" s="41"/>
      <c r="E87" s="41"/>
      <c r="F87" s="41"/>
      <c r="G87" s="41"/>
      <c r="H87" s="41"/>
      <c r="I87" s="41"/>
      <c r="J87" s="41"/>
      <c r="K87" s="41"/>
      <c r="L87" s="131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11" customFormat="1" ht="29.28" customHeight="1">
      <c r="A88" s="174"/>
      <c r="B88" s="175"/>
      <c r="C88" s="176" t="s">
        <v>101</v>
      </c>
      <c r="D88" s="177" t="s">
        <v>56</v>
      </c>
      <c r="E88" s="177" t="s">
        <v>52</v>
      </c>
      <c r="F88" s="177" t="s">
        <v>53</v>
      </c>
      <c r="G88" s="177" t="s">
        <v>102</v>
      </c>
      <c r="H88" s="177" t="s">
        <v>103</v>
      </c>
      <c r="I88" s="177" t="s">
        <v>104</v>
      </c>
      <c r="J88" s="177" t="s">
        <v>88</v>
      </c>
      <c r="K88" s="178" t="s">
        <v>105</v>
      </c>
      <c r="L88" s="179"/>
      <c r="M88" s="93" t="s">
        <v>19</v>
      </c>
      <c r="N88" s="94" t="s">
        <v>41</v>
      </c>
      <c r="O88" s="94" t="s">
        <v>106</v>
      </c>
      <c r="P88" s="94" t="s">
        <v>107</v>
      </c>
      <c r="Q88" s="94" t="s">
        <v>108</v>
      </c>
      <c r="R88" s="94" t="s">
        <v>109</v>
      </c>
      <c r="S88" s="94" t="s">
        <v>110</v>
      </c>
      <c r="T88" s="95" t="s">
        <v>111</v>
      </c>
      <c r="U88" s="174"/>
      <c r="V88" s="174"/>
      <c r="W88" s="174"/>
      <c r="X88" s="174"/>
      <c r="Y88" s="174"/>
      <c r="Z88" s="174"/>
      <c r="AA88" s="174"/>
      <c r="AB88" s="174"/>
      <c r="AC88" s="174"/>
      <c r="AD88" s="174"/>
      <c r="AE88" s="174"/>
    </row>
    <row r="89" s="2" customFormat="1" ht="22.8" customHeight="1">
      <c r="A89" s="39"/>
      <c r="B89" s="40"/>
      <c r="C89" s="100" t="s">
        <v>112</v>
      </c>
      <c r="D89" s="41"/>
      <c r="E89" s="41"/>
      <c r="F89" s="41"/>
      <c r="G89" s="41"/>
      <c r="H89" s="41"/>
      <c r="I89" s="41"/>
      <c r="J89" s="180">
        <f>BK89</f>
        <v>0</v>
      </c>
      <c r="K89" s="41"/>
      <c r="L89" s="45"/>
      <c r="M89" s="96"/>
      <c r="N89" s="181"/>
      <c r="O89" s="97"/>
      <c r="P89" s="182">
        <f>P90+P122+P165</f>
        <v>0</v>
      </c>
      <c r="Q89" s="97"/>
      <c r="R89" s="182">
        <f>R90+R122+R165</f>
        <v>1.1771115000000001</v>
      </c>
      <c r="S89" s="97"/>
      <c r="T89" s="183">
        <f>T90+T122+T165</f>
        <v>0</v>
      </c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T89" s="18" t="s">
        <v>70</v>
      </c>
      <c r="AU89" s="18" t="s">
        <v>89</v>
      </c>
      <c r="BK89" s="184">
        <f>BK90+BK122+BK165</f>
        <v>0</v>
      </c>
    </row>
    <row r="90" s="12" customFormat="1" ht="25.92" customHeight="1">
      <c r="A90" s="12"/>
      <c r="B90" s="185"/>
      <c r="C90" s="186"/>
      <c r="D90" s="187" t="s">
        <v>70</v>
      </c>
      <c r="E90" s="188" t="s">
        <v>113</v>
      </c>
      <c r="F90" s="188" t="s">
        <v>114</v>
      </c>
      <c r="G90" s="186"/>
      <c r="H90" s="186"/>
      <c r="I90" s="189"/>
      <c r="J90" s="190">
        <f>BK90</f>
        <v>0</v>
      </c>
      <c r="K90" s="186"/>
      <c r="L90" s="191"/>
      <c r="M90" s="192"/>
      <c r="N90" s="193"/>
      <c r="O90" s="193"/>
      <c r="P90" s="194">
        <f>P91+P101+P118</f>
        <v>0</v>
      </c>
      <c r="Q90" s="193"/>
      <c r="R90" s="194">
        <f>R91+R101+R118</f>
        <v>0.52907999999999999</v>
      </c>
      <c r="S90" s="193"/>
      <c r="T90" s="195">
        <f>T91+T101+T118</f>
        <v>0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196" t="s">
        <v>79</v>
      </c>
      <c r="AT90" s="197" t="s">
        <v>70</v>
      </c>
      <c r="AU90" s="197" t="s">
        <v>71</v>
      </c>
      <c r="AY90" s="196" t="s">
        <v>115</v>
      </c>
      <c r="BK90" s="198">
        <f>BK91+BK101+BK118</f>
        <v>0</v>
      </c>
    </row>
    <row r="91" s="12" customFormat="1" ht="22.8" customHeight="1">
      <c r="A91" s="12"/>
      <c r="B91" s="185"/>
      <c r="C91" s="186"/>
      <c r="D91" s="187" t="s">
        <v>70</v>
      </c>
      <c r="E91" s="199" t="s">
        <v>116</v>
      </c>
      <c r="F91" s="199" t="s">
        <v>117</v>
      </c>
      <c r="G91" s="186"/>
      <c r="H91" s="186"/>
      <c r="I91" s="189"/>
      <c r="J91" s="200">
        <f>BK91</f>
        <v>0</v>
      </c>
      <c r="K91" s="186"/>
      <c r="L91" s="191"/>
      <c r="M91" s="192"/>
      <c r="N91" s="193"/>
      <c r="O91" s="193"/>
      <c r="P91" s="194">
        <f>SUM(P92:P100)</f>
        <v>0</v>
      </c>
      <c r="Q91" s="193"/>
      <c r="R91" s="194">
        <f>SUM(R92:R100)</f>
        <v>0</v>
      </c>
      <c r="S91" s="193"/>
      <c r="T91" s="195">
        <f>SUM(T92:T100)</f>
        <v>0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196" t="s">
        <v>79</v>
      </c>
      <c r="AT91" s="197" t="s">
        <v>70</v>
      </c>
      <c r="AU91" s="197" t="s">
        <v>79</v>
      </c>
      <c r="AY91" s="196" t="s">
        <v>115</v>
      </c>
      <c r="BK91" s="198">
        <f>SUM(BK92:BK100)</f>
        <v>0</v>
      </c>
    </row>
    <row r="92" s="2" customFormat="1" ht="24.15" customHeight="1">
      <c r="A92" s="39"/>
      <c r="B92" s="40"/>
      <c r="C92" s="201" t="s">
        <v>118</v>
      </c>
      <c r="D92" s="201" t="s">
        <v>119</v>
      </c>
      <c r="E92" s="202" t="s">
        <v>120</v>
      </c>
      <c r="F92" s="203" t="s">
        <v>121</v>
      </c>
      <c r="G92" s="204" t="s">
        <v>122</v>
      </c>
      <c r="H92" s="205">
        <v>1196.7719999999999</v>
      </c>
      <c r="I92" s="206"/>
      <c r="J92" s="207">
        <f>ROUND(I92*H92,2)</f>
        <v>0</v>
      </c>
      <c r="K92" s="203" t="s">
        <v>19</v>
      </c>
      <c r="L92" s="45"/>
      <c r="M92" s="208" t="s">
        <v>19</v>
      </c>
      <c r="N92" s="209" t="s">
        <v>42</v>
      </c>
      <c r="O92" s="85"/>
      <c r="P92" s="210">
        <f>O92*H92</f>
        <v>0</v>
      </c>
      <c r="Q92" s="210">
        <v>0</v>
      </c>
      <c r="R92" s="210">
        <f>Q92*H92</f>
        <v>0</v>
      </c>
      <c r="S92" s="210">
        <v>0</v>
      </c>
      <c r="T92" s="211">
        <f>S92*H92</f>
        <v>0</v>
      </c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R92" s="212" t="s">
        <v>123</v>
      </c>
      <c r="AT92" s="212" t="s">
        <v>119</v>
      </c>
      <c r="AU92" s="212" t="s">
        <v>81</v>
      </c>
      <c r="AY92" s="18" t="s">
        <v>115</v>
      </c>
      <c r="BE92" s="213">
        <f>IF(N92="základní",J92,0)</f>
        <v>0</v>
      </c>
      <c r="BF92" s="213">
        <f>IF(N92="snížená",J92,0)</f>
        <v>0</v>
      </c>
      <c r="BG92" s="213">
        <f>IF(N92="zákl. přenesená",J92,0)</f>
        <v>0</v>
      </c>
      <c r="BH92" s="213">
        <f>IF(N92="sníž. přenesená",J92,0)</f>
        <v>0</v>
      </c>
      <c r="BI92" s="213">
        <f>IF(N92="nulová",J92,0)</f>
        <v>0</v>
      </c>
      <c r="BJ92" s="18" t="s">
        <v>79</v>
      </c>
      <c r="BK92" s="213">
        <f>ROUND(I92*H92,2)</f>
        <v>0</v>
      </c>
      <c r="BL92" s="18" t="s">
        <v>123</v>
      </c>
      <c r="BM92" s="212" t="s">
        <v>124</v>
      </c>
    </row>
    <row r="93" s="2" customFormat="1">
      <c r="A93" s="39"/>
      <c r="B93" s="40"/>
      <c r="C93" s="41"/>
      <c r="D93" s="214" t="s">
        <v>125</v>
      </c>
      <c r="E93" s="41"/>
      <c r="F93" s="215" t="s">
        <v>121</v>
      </c>
      <c r="G93" s="41"/>
      <c r="H93" s="41"/>
      <c r="I93" s="216"/>
      <c r="J93" s="41"/>
      <c r="K93" s="41"/>
      <c r="L93" s="45"/>
      <c r="M93" s="217"/>
      <c r="N93" s="218"/>
      <c r="O93" s="85"/>
      <c r="P93" s="85"/>
      <c r="Q93" s="85"/>
      <c r="R93" s="85"/>
      <c r="S93" s="85"/>
      <c r="T93" s="86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T93" s="18" t="s">
        <v>125</v>
      </c>
      <c r="AU93" s="18" t="s">
        <v>81</v>
      </c>
    </row>
    <row r="94" s="2" customFormat="1">
      <c r="A94" s="39"/>
      <c r="B94" s="40"/>
      <c r="C94" s="41"/>
      <c r="D94" s="214" t="s">
        <v>126</v>
      </c>
      <c r="E94" s="41"/>
      <c r="F94" s="219" t="s">
        <v>127</v>
      </c>
      <c r="G94" s="41"/>
      <c r="H94" s="41"/>
      <c r="I94" s="216"/>
      <c r="J94" s="41"/>
      <c r="K94" s="41"/>
      <c r="L94" s="45"/>
      <c r="M94" s="217"/>
      <c r="N94" s="218"/>
      <c r="O94" s="85"/>
      <c r="P94" s="85"/>
      <c r="Q94" s="85"/>
      <c r="R94" s="85"/>
      <c r="S94" s="85"/>
      <c r="T94" s="86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T94" s="18" t="s">
        <v>126</v>
      </c>
      <c r="AU94" s="18" t="s">
        <v>81</v>
      </c>
    </row>
    <row r="95" s="13" customFormat="1">
      <c r="A95" s="13"/>
      <c r="B95" s="220"/>
      <c r="C95" s="221"/>
      <c r="D95" s="214" t="s">
        <v>128</v>
      </c>
      <c r="E95" s="222" t="s">
        <v>19</v>
      </c>
      <c r="F95" s="223" t="s">
        <v>129</v>
      </c>
      <c r="G95" s="221"/>
      <c r="H95" s="224">
        <v>451.81200000000001</v>
      </c>
      <c r="I95" s="225"/>
      <c r="J95" s="221"/>
      <c r="K95" s="221"/>
      <c r="L95" s="226"/>
      <c r="M95" s="227"/>
      <c r="N95" s="228"/>
      <c r="O95" s="228"/>
      <c r="P95" s="228"/>
      <c r="Q95" s="228"/>
      <c r="R95" s="228"/>
      <c r="S95" s="228"/>
      <c r="T95" s="229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T95" s="230" t="s">
        <v>128</v>
      </c>
      <c r="AU95" s="230" t="s">
        <v>81</v>
      </c>
      <c r="AV95" s="13" t="s">
        <v>81</v>
      </c>
      <c r="AW95" s="13" t="s">
        <v>32</v>
      </c>
      <c r="AX95" s="13" t="s">
        <v>71</v>
      </c>
      <c r="AY95" s="230" t="s">
        <v>115</v>
      </c>
    </row>
    <row r="96" s="13" customFormat="1">
      <c r="A96" s="13"/>
      <c r="B96" s="220"/>
      <c r="C96" s="221"/>
      <c r="D96" s="214" t="s">
        <v>128</v>
      </c>
      <c r="E96" s="222" t="s">
        <v>19</v>
      </c>
      <c r="F96" s="223" t="s">
        <v>130</v>
      </c>
      <c r="G96" s="221"/>
      <c r="H96" s="224">
        <v>744.96000000000004</v>
      </c>
      <c r="I96" s="225"/>
      <c r="J96" s="221"/>
      <c r="K96" s="221"/>
      <c r="L96" s="226"/>
      <c r="M96" s="227"/>
      <c r="N96" s="228"/>
      <c r="O96" s="228"/>
      <c r="P96" s="228"/>
      <c r="Q96" s="228"/>
      <c r="R96" s="228"/>
      <c r="S96" s="228"/>
      <c r="T96" s="229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30" t="s">
        <v>128</v>
      </c>
      <c r="AU96" s="230" t="s">
        <v>81</v>
      </c>
      <c r="AV96" s="13" t="s">
        <v>81</v>
      </c>
      <c r="AW96" s="13" t="s">
        <v>32</v>
      </c>
      <c r="AX96" s="13" t="s">
        <v>71</v>
      </c>
      <c r="AY96" s="230" t="s">
        <v>115</v>
      </c>
    </row>
    <row r="97" s="14" customFormat="1">
      <c r="A97" s="14"/>
      <c r="B97" s="231"/>
      <c r="C97" s="232"/>
      <c r="D97" s="214" t="s">
        <v>128</v>
      </c>
      <c r="E97" s="233" t="s">
        <v>19</v>
      </c>
      <c r="F97" s="234" t="s">
        <v>131</v>
      </c>
      <c r="G97" s="232"/>
      <c r="H97" s="235">
        <v>1196.7719999999999</v>
      </c>
      <c r="I97" s="236"/>
      <c r="J97" s="232"/>
      <c r="K97" s="232"/>
      <c r="L97" s="237"/>
      <c r="M97" s="238"/>
      <c r="N97" s="239"/>
      <c r="O97" s="239"/>
      <c r="P97" s="239"/>
      <c r="Q97" s="239"/>
      <c r="R97" s="239"/>
      <c r="S97" s="239"/>
      <c r="T97" s="240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T97" s="241" t="s">
        <v>128</v>
      </c>
      <c r="AU97" s="241" t="s">
        <v>81</v>
      </c>
      <c r="AV97" s="14" t="s">
        <v>123</v>
      </c>
      <c r="AW97" s="14" t="s">
        <v>32</v>
      </c>
      <c r="AX97" s="14" t="s">
        <v>79</v>
      </c>
      <c r="AY97" s="241" t="s">
        <v>115</v>
      </c>
    </row>
    <row r="98" s="2" customFormat="1" ht="21.75" customHeight="1">
      <c r="A98" s="39"/>
      <c r="B98" s="40"/>
      <c r="C98" s="242" t="s">
        <v>132</v>
      </c>
      <c r="D98" s="242" t="s">
        <v>133</v>
      </c>
      <c r="E98" s="243" t="s">
        <v>134</v>
      </c>
      <c r="F98" s="244" t="s">
        <v>135</v>
      </c>
      <c r="G98" s="245" t="s">
        <v>122</v>
      </c>
      <c r="H98" s="246">
        <v>1316.4490000000001</v>
      </c>
      <c r="I98" s="247"/>
      <c r="J98" s="248">
        <f>ROUND(I98*H98,2)</f>
        <v>0</v>
      </c>
      <c r="K98" s="244" t="s">
        <v>19</v>
      </c>
      <c r="L98" s="249"/>
      <c r="M98" s="250" t="s">
        <v>19</v>
      </c>
      <c r="N98" s="251" t="s">
        <v>42</v>
      </c>
      <c r="O98" s="85"/>
      <c r="P98" s="210">
        <f>O98*H98</f>
        <v>0</v>
      </c>
      <c r="Q98" s="210">
        <v>0</v>
      </c>
      <c r="R98" s="210">
        <f>Q98*H98</f>
        <v>0</v>
      </c>
      <c r="S98" s="210">
        <v>0</v>
      </c>
      <c r="T98" s="211">
        <f>S98*H98</f>
        <v>0</v>
      </c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R98" s="212" t="s">
        <v>136</v>
      </c>
      <c r="AT98" s="212" t="s">
        <v>133</v>
      </c>
      <c r="AU98" s="212" t="s">
        <v>81</v>
      </c>
      <c r="AY98" s="18" t="s">
        <v>115</v>
      </c>
      <c r="BE98" s="213">
        <f>IF(N98="základní",J98,0)</f>
        <v>0</v>
      </c>
      <c r="BF98" s="213">
        <f>IF(N98="snížená",J98,0)</f>
        <v>0</v>
      </c>
      <c r="BG98" s="213">
        <f>IF(N98="zákl. přenesená",J98,0)</f>
        <v>0</v>
      </c>
      <c r="BH98" s="213">
        <f>IF(N98="sníž. přenesená",J98,0)</f>
        <v>0</v>
      </c>
      <c r="BI98" s="213">
        <f>IF(N98="nulová",J98,0)</f>
        <v>0</v>
      </c>
      <c r="BJ98" s="18" t="s">
        <v>79</v>
      </c>
      <c r="BK98" s="213">
        <f>ROUND(I98*H98,2)</f>
        <v>0</v>
      </c>
      <c r="BL98" s="18" t="s">
        <v>123</v>
      </c>
      <c r="BM98" s="212" t="s">
        <v>137</v>
      </c>
    </row>
    <row r="99" s="2" customFormat="1">
      <c r="A99" s="39"/>
      <c r="B99" s="40"/>
      <c r="C99" s="41"/>
      <c r="D99" s="214" t="s">
        <v>125</v>
      </c>
      <c r="E99" s="41"/>
      <c r="F99" s="215" t="s">
        <v>138</v>
      </c>
      <c r="G99" s="41"/>
      <c r="H99" s="41"/>
      <c r="I99" s="216"/>
      <c r="J99" s="41"/>
      <c r="K99" s="41"/>
      <c r="L99" s="45"/>
      <c r="M99" s="217"/>
      <c r="N99" s="218"/>
      <c r="O99" s="85"/>
      <c r="P99" s="85"/>
      <c r="Q99" s="85"/>
      <c r="R99" s="85"/>
      <c r="S99" s="85"/>
      <c r="T99" s="86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T99" s="18" t="s">
        <v>125</v>
      </c>
      <c r="AU99" s="18" t="s">
        <v>81</v>
      </c>
    </row>
    <row r="100" s="13" customFormat="1">
      <c r="A100" s="13"/>
      <c r="B100" s="220"/>
      <c r="C100" s="221"/>
      <c r="D100" s="214" t="s">
        <v>128</v>
      </c>
      <c r="E100" s="221"/>
      <c r="F100" s="223" t="s">
        <v>139</v>
      </c>
      <c r="G100" s="221"/>
      <c r="H100" s="224">
        <v>1316.4490000000001</v>
      </c>
      <c r="I100" s="225"/>
      <c r="J100" s="221"/>
      <c r="K100" s="221"/>
      <c r="L100" s="226"/>
      <c r="M100" s="227"/>
      <c r="N100" s="228"/>
      <c r="O100" s="228"/>
      <c r="P100" s="228"/>
      <c r="Q100" s="228"/>
      <c r="R100" s="228"/>
      <c r="S100" s="228"/>
      <c r="T100" s="229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0" t="s">
        <v>128</v>
      </c>
      <c r="AU100" s="230" t="s">
        <v>81</v>
      </c>
      <c r="AV100" s="13" t="s">
        <v>81</v>
      </c>
      <c r="AW100" s="13" t="s">
        <v>4</v>
      </c>
      <c r="AX100" s="13" t="s">
        <v>79</v>
      </c>
      <c r="AY100" s="230" t="s">
        <v>115</v>
      </c>
    </row>
    <row r="101" s="12" customFormat="1" ht="22.8" customHeight="1">
      <c r="A101" s="12"/>
      <c r="B101" s="185"/>
      <c r="C101" s="186"/>
      <c r="D101" s="187" t="s">
        <v>70</v>
      </c>
      <c r="E101" s="199" t="s">
        <v>140</v>
      </c>
      <c r="F101" s="199" t="s">
        <v>141</v>
      </c>
      <c r="G101" s="186"/>
      <c r="H101" s="186"/>
      <c r="I101" s="189"/>
      <c r="J101" s="200">
        <f>BK101</f>
        <v>0</v>
      </c>
      <c r="K101" s="186"/>
      <c r="L101" s="191"/>
      <c r="M101" s="192"/>
      <c r="N101" s="193"/>
      <c r="O101" s="193"/>
      <c r="P101" s="194">
        <f>SUM(P102:P117)</f>
        <v>0</v>
      </c>
      <c r="Q101" s="193"/>
      <c r="R101" s="194">
        <f>SUM(R102:R117)</f>
        <v>0.52907999999999999</v>
      </c>
      <c r="S101" s="193"/>
      <c r="T101" s="195">
        <f>SUM(T102:T117)</f>
        <v>0</v>
      </c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R101" s="196" t="s">
        <v>79</v>
      </c>
      <c r="AT101" s="197" t="s">
        <v>70</v>
      </c>
      <c r="AU101" s="197" t="s">
        <v>79</v>
      </c>
      <c r="AY101" s="196" t="s">
        <v>115</v>
      </c>
      <c r="BK101" s="198">
        <f>SUM(BK102:BK117)</f>
        <v>0</v>
      </c>
    </row>
    <row r="102" s="2" customFormat="1" ht="16.5" customHeight="1">
      <c r="A102" s="39"/>
      <c r="B102" s="40"/>
      <c r="C102" s="201" t="s">
        <v>142</v>
      </c>
      <c r="D102" s="201" t="s">
        <v>119</v>
      </c>
      <c r="E102" s="202" t="s">
        <v>143</v>
      </c>
      <c r="F102" s="203" t="s">
        <v>144</v>
      </c>
      <c r="G102" s="204" t="s">
        <v>145</v>
      </c>
      <c r="H102" s="205">
        <v>360</v>
      </c>
      <c r="I102" s="206"/>
      <c r="J102" s="207">
        <f>ROUND(I102*H102,2)</f>
        <v>0</v>
      </c>
      <c r="K102" s="203" t="s">
        <v>146</v>
      </c>
      <c r="L102" s="45"/>
      <c r="M102" s="208" t="s">
        <v>19</v>
      </c>
      <c r="N102" s="209" t="s">
        <v>42</v>
      </c>
      <c r="O102" s="85"/>
      <c r="P102" s="210">
        <f>O102*H102</f>
        <v>0</v>
      </c>
      <c r="Q102" s="210">
        <v>0</v>
      </c>
      <c r="R102" s="210">
        <f>Q102*H102</f>
        <v>0</v>
      </c>
      <c r="S102" s="210">
        <v>0</v>
      </c>
      <c r="T102" s="211">
        <f>S102*H102</f>
        <v>0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R102" s="212" t="s">
        <v>123</v>
      </c>
      <c r="AT102" s="212" t="s">
        <v>119</v>
      </c>
      <c r="AU102" s="212" t="s">
        <v>81</v>
      </c>
      <c r="AY102" s="18" t="s">
        <v>115</v>
      </c>
      <c r="BE102" s="213">
        <f>IF(N102="základní",J102,0)</f>
        <v>0</v>
      </c>
      <c r="BF102" s="213">
        <f>IF(N102="snížená",J102,0)</f>
        <v>0</v>
      </c>
      <c r="BG102" s="213">
        <f>IF(N102="zákl. přenesená",J102,0)</f>
        <v>0</v>
      </c>
      <c r="BH102" s="213">
        <f>IF(N102="sníž. přenesená",J102,0)</f>
        <v>0</v>
      </c>
      <c r="BI102" s="213">
        <f>IF(N102="nulová",J102,0)</f>
        <v>0</v>
      </c>
      <c r="BJ102" s="18" t="s">
        <v>79</v>
      </c>
      <c r="BK102" s="213">
        <f>ROUND(I102*H102,2)</f>
        <v>0</v>
      </c>
      <c r="BL102" s="18" t="s">
        <v>123</v>
      </c>
      <c r="BM102" s="212" t="s">
        <v>147</v>
      </c>
    </row>
    <row r="103" s="2" customFormat="1">
      <c r="A103" s="39"/>
      <c r="B103" s="40"/>
      <c r="C103" s="41"/>
      <c r="D103" s="214" t="s">
        <v>125</v>
      </c>
      <c r="E103" s="41"/>
      <c r="F103" s="215" t="s">
        <v>148</v>
      </c>
      <c r="G103" s="41"/>
      <c r="H103" s="41"/>
      <c r="I103" s="216"/>
      <c r="J103" s="41"/>
      <c r="K103" s="41"/>
      <c r="L103" s="45"/>
      <c r="M103" s="217"/>
      <c r="N103" s="218"/>
      <c r="O103" s="85"/>
      <c r="P103" s="85"/>
      <c r="Q103" s="85"/>
      <c r="R103" s="85"/>
      <c r="S103" s="85"/>
      <c r="T103" s="86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T103" s="18" t="s">
        <v>125</v>
      </c>
      <c r="AU103" s="18" t="s">
        <v>81</v>
      </c>
    </row>
    <row r="104" s="2" customFormat="1">
      <c r="A104" s="39"/>
      <c r="B104" s="40"/>
      <c r="C104" s="41"/>
      <c r="D104" s="252" t="s">
        <v>149</v>
      </c>
      <c r="E104" s="41"/>
      <c r="F104" s="253" t="s">
        <v>150</v>
      </c>
      <c r="G104" s="41"/>
      <c r="H104" s="41"/>
      <c r="I104" s="216"/>
      <c r="J104" s="41"/>
      <c r="K104" s="41"/>
      <c r="L104" s="45"/>
      <c r="M104" s="217"/>
      <c r="N104" s="218"/>
      <c r="O104" s="85"/>
      <c r="P104" s="85"/>
      <c r="Q104" s="85"/>
      <c r="R104" s="85"/>
      <c r="S104" s="85"/>
      <c r="T104" s="86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T104" s="18" t="s">
        <v>149</v>
      </c>
      <c r="AU104" s="18" t="s">
        <v>81</v>
      </c>
    </row>
    <row r="105" s="2" customFormat="1">
      <c r="A105" s="39"/>
      <c r="B105" s="40"/>
      <c r="C105" s="41"/>
      <c r="D105" s="214" t="s">
        <v>126</v>
      </c>
      <c r="E105" s="41"/>
      <c r="F105" s="219" t="s">
        <v>151</v>
      </c>
      <c r="G105" s="41"/>
      <c r="H105" s="41"/>
      <c r="I105" s="216"/>
      <c r="J105" s="41"/>
      <c r="K105" s="41"/>
      <c r="L105" s="45"/>
      <c r="M105" s="217"/>
      <c r="N105" s="218"/>
      <c r="O105" s="85"/>
      <c r="P105" s="85"/>
      <c r="Q105" s="85"/>
      <c r="R105" s="85"/>
      <c r="S105" s="85"/>
      <c r="T105" s="86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T105" s="18" t="s">
        <v>126</v>
      </c>
      <c r="AU105" s="18" t="s">
        <v>81</v>
      </c>
    </row>
    <row r="106" s="13" customFormat="1">
      <c r="A106" s="13"/>
      <c r="B106" s="220"/>
      <c r="C106" s="221"/>
      <c r="D106" s="214" t="s">
        <v>128</v>
      </c>
      <c r="E106" s="222" t="s">
        <v>19</v>
      </c>
      <c r="F106" s="223" t="s">
        <v>152</v>
      </c>
      <c r="G106" s="221"/>
      <c r="H106" s="224">
        <v>360</v>
      </c>
      <c r="I106" s="225"/>
      <c r="J106" s="221"/>
      <c r="K106" s="221"/>
      <c r="L106" s="226"/>
      <c r="M106" s="227"/>
      <c r="N106" s="228"/>
      <c r="O106" s="228"/>
      <c r="P106" s="228"/>
      <c r="Q106" s="228"/>
      <c r="R106" s="228"/>
      <c r="S106" s="228"/>
      <c r="T106" s="229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30" t="s">
        <v>128</v>
      </c>
      <c r="AU106" s="230" t="s">
        <v>81</v>
      </c>
      <c r="AV106" s="13" t="s">
        <v>81</v>
      </c>
      <c r="AW106" s="13" t="s">
        <v>32</v>
      </c>
      <c r="AX106" s="13" t="s">
        <v>79</v>
      </c>
      <c r="AY106" s="230" t="s">
        <v>115</v>
      </c>
    </row>
    <row r="107" s="2" customFormat="1" ht="21.75" customHeight="1">
      <c r="A107" s="39"/>
      <c r="B107" s="40"/>
      <c r="C107" s="201" t="s">
        <v>153</v>
      </c>
      <c r="D107" s="201" t="s">
        <v>119</v>
      </c>
      <c r="E107" s="202" t="s">
        <v>154</v>
      </c>
      <c r="F107" s="203" t="s">
        <v>155</v>
      </c>
      <c r="G107" s="204" t="s">
        <v>156</v>
      </c>
      <c r="H107" s="205">
        <v>0.52800000000000002</v>
      </c>
      <c r="I107" s="206"/>
      <c r="J107" s="207">
        <f>ROUND(I107*H107,2)</f>
        <v>0</v>
      </c>
      <c r="K107" s="203" t="s">
        <v>146</v>
      </c>
      <c r="L107" s="45"/>
      <c r="M107" s="208" t="s">
        <v>19</v>
      </c>
      <c r="N107" s="209" t="s">
        <v>42</v>
      </c>
      <c r="O107" s="85"/>
      <c r="P107" s="210">
        <f>O107*H107</f>
        <v>0</v>
      </c>
      <c r="Q107" s="210">
        <v>0</v>
      </c>
      <c r="R107" s="210">
        <f>Q107*H107</f>
        <v>0</v>
      </c>
      <c r="S107" s="210">
        <v>0</v>
      </c>
      <c r="T107" s="211">
        <f>S107*H107</f>
        <v>0</v>
      </c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R107" s="212" t="s">
        <v>123</v>
      </c>
      <c r="AT107" s="212" t="s">
        <v>119</v>
      </c>
      <c r="AU107" s="212" t="s">
        <v>81</v>
      </c>
      <c r="AY107" s="18" t="s">
        <v>115</v>
      </c>
      <c r="BE107" s="213">
        <f>IF(N107="základní",J107,0)</f>
        <v>0</v>
      </c>
      <c r="BF107" s="213">
        <f>IF(N107="snížená",J107,0)</f>
        <v>0</v>
      </c>
      <c r="BG107" s="213">
        <f>IF(N107="zákl. přenesená",J107,0)</f>
        <v>0</v>
      </c>
      <c r="BH107" s="213">
        <f>IF(N107="sníž. přenesená",J107,0)</f>
        <v>0</v>
      </c>
      <c r="BI107" s="213">
        <f>IF(N107="nulová",J107,0)</f>
        <v>0</v>
      </c>
      <c r="BJ107" s="18" t="s">
        <v>79</v>
      </c>
      <c r="BK107" s="213">
        <f>ROUND(I107*H107,2)</f>
        <v>0</v>
      </c>
      <c r="BL107" s="18" t="s">
        <v>123</v>
      </c>
      <c r="BM107" s="212" t="s">
        <v>157</v>
      </c>
    </row>
    <row r="108" s="2" customFormat="1">
      <c r="A108" s="39"/>
      <c r="B108" s="40"/>
      <c r="C108" s="41"/>
      <c r="D108" s="214" t="s">
        <v>125</v>
      </c>
      <c r="E108" s="41"/>
      <c r="F108" s="215" t="s">
        <v>158</v>
      </c>
      <c r="G108" s="41"/>
      <c r="H108" s="41"/>
      <c r="I108" s="216"/>
      <c r="J108" s="41"/>
      <c r="K108" s="41"/>
      <c r="L108" s="45"/>
      <c r="M108" s="217"/>
      <c r="N108" s="218"/>
      <c r="O108" s="85"/>
      <c r="P108" s="85"/>
      <c r="Q108" s="85"/>
      <c r="R108" s="85"/>
      <c r="S108" s="85"/>
      <c r="T108" s="86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T108" s="18" t="s">
        <v>125</v>
      </c>
      <c r="AU108" s="18" t="s">
        <v>81</v>
      </c>
    </row>
    <row r="109" s="2" customFormat="1">
      <c r="A109" s="39"/>
      <c r="B109" s="40"/>
      <c r="C109" s="41"/>
      <c r="D109" s="252" t="s">
        <v>149</v>
      </c>
      <c r="E109" s="41"/>
      <c r="F109" s="253" t="s">
        <v>159</v>
      </c>
      <c r="G109" s="41"/>
      <c r="H109" s="41"/>
      <c r="I109" s="216"/>
      <c r="J109" s="41"/>
      <c r="K109" s="41"/>
      <c r="L109" s="45"/>
      <c r="M109" s="217"/>
      <c r="N109" s="218"/>
      <c r="O109" s="85"/>
      <c r="P109" s="85"/>
      <c r="Q109" s="85"/>
      <c r="R109" s="85"/>
      <c r="S109" s="85"/>
      <c r="T109" s="86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T109" s="18" t="s">
        <v>149</v>
      </c>
      <c r="AU109" s="18" t="s">
        <v>81</v>
      </c>
    </row>
    <row r="110" s="2" customFormat="1">
      <c r="A110" s="39"/>
      <c r="B110" s="40"/>
      <c r="C110" s="41"/>
      <c r="D110" s="214" t="s">
        <v>126</v>
      </c>
      <c r="E110" s="41"/>
      <c r="F110" s="219" t="s">
        <v>160</v>
      </c>
      <c r="G110" s="41"/>
      <c r="H110" s="41"/>
      <c r="I110" s="216"/>
      <c r="J110" s="41"/>
      <c r="K110" s="41"/>
      <c r="L110" s="45"/>
      <c r="M110" s="217"/>
      <c r="N110" s="218"/>
      <c r="O110" s="85"/>
      <c r="P110" s="85"/>
      <c r="Q110" s="85"/>
      <c r="R110" s="85"/>
      <c r="S110" s="85"/>
      <c r="T110" s="86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T110" s="18" t="s">
        <v>126</v>
      </c>
      <c r="AU110" s="18" t="s">
        <v>81</v>
      </c>
    </row>
    <row r="111" s="13" customFormat="1">
      <c r="A111" s="13"/>
      <c r="B111" s="220"/>
      <c r="C111" s="221"/>
      <c r="D111" s="214" t="s">
        <v>128</v>
      </c>
      <c r="E111" s="222" t="s">
        <v>19</v>
      </c>
      <c r="F111" s="223" t="s">
        <v>161</v>
      </c>
      <c r="G111" s="221"/>
      <c r="H111" s="224">
        <v>0.52800000000000002</v>
      </c>
      <c r="I111" s="225"/>
      <c r="J111" s="221"/>
      <c r="K111" s="221"/>
      <c r="L111" s="226"/>
      <c r="M111" s="227"/>
      <c r="N111" s="228"/>
      <c r="O111" s="228"/>
      <c r="P111" s="228"/>
      <c r="Q111" s="228"/>
      <c r="R111" s="228"/>
      <c r="S111" s="228"/>
      <c r="T111" s="229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0" t="s">
        <v>128</v>
      </c>
      <c r="AU111" s="230" t="s">
        <v>81</v>
      </c>
      <c r="AV111" s="13" t="s">
        <v>81</v>
      </c>
      <c r="AW111" s="13" t="s">
        <v>32</v>
      </c>
      <c r="AX111" s="13" t="s">
        <v>71</v>
      </c>
      <c r="AY111" s="230" t="s">
        <v>115</v>
      </c>
    </row>
    <row r="112" s="14" customFormat="1">
      <c r="A112" s="14"/>
      <c r="B112" s="231"/>
      <c r="C112" s="232"/>
      <c r="D112" s="214" t="s">
        <v>128</v>
      </c>
      <c r="E112" s="233" t="s">
        <v>19</v>
      </c>
      <c r="F112" s="234" t="s">
        <v>131</v>
      </c>
      <c r="G112" s="232"/>
      <c r="H112" s="235">
        <v>0.52800000000000002</v>
      </c>
      <c r="I112" s="236"/>
      <c r="J112" s="232"/>
      <c r="K112" s="232"/>
      <c r="L112" s="237"/>
      <c r="M112" s="238"/>
      <c r="N112" s="239"/>
      <c r="O112" s="239"/>
      <c r="P112" s="239"/>
      <c r="Q112" s="239"/>
      <c r="R112" s="239"/>
      <c r="S112" s="239"/>
      <c r="T112" s="240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241" t="s">
        <v>128</v>
      </c>
      <c r="AU112" s="241" t="s">
        <v>81</v>
      </c>
      <c r="AV112" s="14" t="s">
        <v>123</v>
      </c>
      <c r="AW112" s="14" t="s">
        <v>32</v>
      </c>
      <c r="AX112" s="14" t="s">
        <v>79</v>
      </c>
      <c r="AY112" s="241" t="s">
        <v>115</v>
      </c>
    </row>
    <row r="113" s="2" customFormat="1" ht="16.5" customHeight="1">
      <c r="A113" s="39"/>
      <c r="B113" s="40"/>
      <c r="C113" s="242" t="s">
        <v>162</v>
      </c>
      <c r="D113" s="242" t="s">
        <v>133</v>
      </c>
      <c r="E113" s="243" t="s">
        <v>163</v>
      </c>
      <c r="F113" s="244" t="s">
        <v>164</v>
      </c>
      <c r="G113" s="245" t="s">
        <v>156</v>
      </c>
      <c r="H113" s="246">
        <v>0.52800000000000002</v>
      </c>
      <c r="I113" s="247"/>
      <c r="J113" s="248">
        <f>ROUND(I113*H113,2)</f>
        <v>0</v>
      </c>
      <c r="K113" s="244" t="s">
        <v>146</v>
      </c>
      <c r="L113" s="249"/>
      <c r="M113" s="250" t="s">
        <v>19</v>
      </c>
      <c r="N113" s="251" t="s">
        <v>42</v>
      </c>
      <c r="O113" s="85"/>
      <c r="P113" s="210">
        <f>O113*H113</f>
        <v>0</v>
      </c>
      <c r="Q113" s="210">
        <v>1</v>
      </c>
      <c r="R113" s="210">
        <f>Q113*H113</f>
        <v>0.52800000000000002</v>
      </c>
      <c r="S113" s="210">
        <v>0</v>
      </c>
      <c r="T113" s="211">
        <f>S113*H113</f>
        <v>0</v>
      </c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R113" s="212" t="s">
        <v>136</v>
      </c>
      <c r="AT113" s="212" t="s">
        <v>133</v>
      </c>
      <c r="AU113" s="212" t="s">
        <v>81</v>
      </c>
      <c r="AY113" s="18" t="s">
        <v>115</v>
      </c>
      <c r="BE113" s="213">
        <f>IF(N113="základní",J113,0)</f>
        <v>0</v>
      </c>
      <c r="BF113" s="213">
        <f>IF(N113="snížená",J113,0)</f>
        <v>0</v>
      </c>
      <c r="BG113" s="213">
        <f>IF(N113="zákl. přenesená",J113,0)</f>
        <v>0</v>
      </c>
      <c r="BH113" s="213">
        <f>IF(N113="sníž. přenesená",J113,0)</f>
        <v>0</v>
      </c>
      <c r="BI113" s="213">
        <f>IF(N113="nulová",J113,0)</f>
        <v>0</v>
      </c>
      <c r="BJ113" s="18" t="s">
        <v>79</v>
      </c>
      <c r="BK113" s="213">
        <f>ROUND(I113*H113,2)</f>
        <v>0</v>
      </c>
      <c r="BL113" s="18" t="s">
        <v>123</v>
      </c>
      <c r="BM113" s="212" t="s">
        <v>165</v>
      </c>
    </row>
    <row r="114" s="2" customFormat="1">
      <c r="A114" s="39"/>
      <c r="B114" s="40"/>
      <c r="C114" s="41"/>
      <c r="D114" s="214" t="s">
        <v>125</v>
      </c>
      <c r="E114" s="41"/>
      <c r="F114" s="215" t="s">
        <v>164</v>
      </c>
      <c r="G114" s="41"/>
      <c r="H114" s="41"/>
      <c r="I114" s="216"/>
      <c r="J114" s="41"/>
      <c r="K114" s="41"/>
      <c r="L114" s="45"/>
      <c r="M114" s="217"/>
      <c r="N114" s="218"/>
      <c r="O114" s="85"/>
      <c r="P114" s="85"/>
      <c r="Q114" s="85"/>
      <c r="R114" s="85"/>
      <c r="S114" s="85"/>
      <c r="T114" s="86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T114" s="18" t="s">
        <v>125</v>
      </c>
      <c r="AU114" s="18" t="s">
        <v>81</v>
      </c>
    </row>
    <row r="115" s="13" customFormat="1">
      <c r="A115" s="13"/>
      <c r="B115" s="220"/>
      <c r="C115" s="221"/>
      <c r="D115" s="214" t="s">
        <v>128</v>
      </c>
      <c r="E115" s="222" t="s">
        <v>19</v>
      </c>
      <c r="F115" s="223" t="s">
        <v>166</v>
      </c>
      <c r="G115" s="221"/>
      <c r="H115" s="224">
        <v>0.52800000000000002</v>
      </c>
      <c r="I115" s="225"/>
      <c r="J115" s="221"/>
      <c r="K115" s="221"/>
      <c r="L115" s="226"/>
      <c r="M115" s="227"/>
      <c r="N115" s="228"/>
      <c r="O115" s="228"/>
      <c r="P115" s="228"/>
      <c r="Q115" s="228"/>
      <c r="R115" s="228"/>
      <c r="S115" s="228"/>
      <c r="T115" s="229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30" t="s">
        <v>128</v>
      </c>
      <c r="AU115" s="230" t="s">
        <v>81</v>
      </c>
      <c r="AV115" s="13" t="s">
        <v>81</v>
      </c>
      <c r="AW115" s="13" t="s">
        <v>32</v>
      </c>
      <c r="AX115" s="13" t="s">
        <v>79</v>
      </c>
      <c r="AY115" s="230" t="s">
        <v>115</v>
      </c>
    </row>
    <row r="116" s="2" customFormat="1" ht="16.5" customHeight="1">
      <c r="A116" s="39"/>
      <c r="B116" s="40"/>
      <c r="C116" s="201" t="s">
        <v>167</v>
      </c>
      <c r="D116" s="201" t="s">
        <v>119</v>
      </c>
      <c r="E116" s="202" t="s">
        <v>168</v>
      </c>
      <c r="F116" s="203" t="s">
        <v>169</v>
      </c>
      <c r="G116" s="204" t="s">
        <v>170</v>
      </c>
      <c r="H116" s="205">
        <v>36</v>
      </c>
      <c r="I116" s="206"/>
      <c r="J116" s="207">
        <f>ROUND(I116*H116,2)</f>
        <v>0</v>
      </c>
      <c r="K116" s="203" t="s">
        <v>19</v>
      </c>
      <c r="L116" s="45"/>
      <c r="M116" s="208" t="s">
        <v>19</v>
      </c>
      <c r="N116" s="209" t="s">
        <v>42</v>
      </c>
      <c r="O116" s="85"/>
      <c r="P116" s="210">
        <f>O116*H116</f>
        <v>0</v>
      </c>
      <c r="Q116" s="210">
        <v>3.0000000000000001E-05</v>
      </c>
      <c r="R116" s="210">
        <f>Q116*H116</f>
        <v>0.00108</v>
      </c>
      <c r="S116" s="210">
        <v>0</v>
      </c>
      <c r="T116" s="211">
        <f>S116*H116</f>
        <v>0</v>
      </c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R116" s="212" t="s">
        <v>123</v>
      </c>
      <c r="AT116" s="212" t="s">
        <v>119</v>
      </c>
      <c r="AU116" s="212" t="s">
        <v>81</v>
      </c>
      <c r="AY116" s="18" t="s">
        <v>115</v>
      </c>
      <c r="BE116" s="213">
        <f>IF(N116="základní",J116,0)</f>
        <v>0</v>
      </c>
      <c r="BF116" s="213">
        <f>IF(N116="snížená",J116,0)</f>
        <v>0</v>
      </c>
      <c r="BG116" s="213">
        <f>IF(N116="zákl. přenesená",J116,0)</f>
        <v>0</v>
      </c>
      <c r="BH116" s="213">
        <f>IF(N116="sníž. přenesená",J116,0)</f>
        <v>0</v>
      </c>
      <c r="BI116" s="213">
        <f>IF(N116="nulová",J116,0)</f>
        <v>0</v>
      </c>
      <c r="BJ116" s="18" t="s">
        <v>79</v>
      </c>
      <c r="BK116" s="213">
        <f>ROUND(I116*H116,2)</f>
        <v>0</v>
      </c>
      <c r="BL116" s="18" t="s">
        <v>123</v>
      </c>
      <c r="BM116" s="212" t="s">
        <v>171</v>
      </c>
    </row>
    <row r="117" s="2" customFormat="1">
      <c r="A117" s="39"/>
      <c r="B117" s="40"/>
      <c r="C117" s="41"/>
      <c r="D117" s="214" t="s">
        <v>125</v>
      </c>
      <c r="E117" s="41"/>
      <c r="F117" s="215" t="s">
        <v>169</v>
      </c>
      <c r="G117" s="41"/>
      <c r="H117" s="41"/>
      <c r="I117" s="216"/>
      <c r="J117" s="41"/>
      <c r="K117" s="41"/>
      <c r="L117" s="45"/>
      <c r="M117" s="217"/>
      <c r="N117" s="218"/>
      <c r="O117" s="85"/>
      <c r="P117" s="85"/>
      <c r="Q117" s="85"/>
      <c r="R117" s="85"/>
      <c r="S117" s="85"/>
      <c r="T117" s="86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T117" s="18" t="s">
        <v>125</v>
      </c>
      <c r="AU117" s="18" t="s">
        <v>81</v>
      </c>
    </row>
    <row r="118" s="12" customFormat="1" ht="22.8" customHeight="1">
      <c r="A118" s="12"/>
      <c r="B118" s="185"/>
      <c r="C118" s="186"/>
      <c r="D118" s="187" t="s">
        <v>70</v>
      </c>
      <c r="E118" s="199" t="s">
        <v>172</v>
      </c>
      <c r="F118" s="199" t="s">
        <v>173</v>
      </c>
      <c r="G118" s="186"/>
      <c r="H118" s="186"/>
      <c r="I118" s="189"/>
      <c r="J118" s="200">
        <f>BK118</f>
        <v>0</v>
      </c>
      <c r="K118" s="186"/>
      <c r="L118" s="191"/>
      <c r="M118" s="192"/>
      <c r="N118" s="193"/>
      <c r="O118" s="193"/>
      <c r="P118" s="194">
        <f>SUM(P119:P121)</f>
        <v>0</v>
      </c>
      <c r="Q118" s="193"/>
      <c r="R118" s="194">
        <f>SUM(R119:R121)</f>
        <v>0</v>
      </c>
      <c r="S118" s="193"/>
      <c r="T118" s="195">
        <f>SUM(T119:T121)</f>
        <v>0</v>
      </c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R118" s="196" t="s">
        <v>79</v>
      </c>
      <c r="AT118" s="197" t="s">
        <v>70</v>
      </c>
      <c r="AU118" s="197" t="s">
        <v>79</v>
      </c>
      <c r="AY118" s="196" t="s">
        <v>115</v>
      </c>
      <c r="BK118" s="198">
        <f>SUM(BK119:BK121)</f>
        <v>0</v>
      </c>
    </row>
    <row r="119" s="2" customFormat="1" ht="16.5" customHeight="1">
      <c r="A119" s="39"/>
      <c r="B119" s="40"/>
      <c r="C119" s="201" t="s">
        <v>174</v>
      </c>
      <c r="D119" s="201" t="s">
        <v>119</v>
      </c>
      <c r="E119" s="202" t="s">
        <v>175</v>
      </c>
      <c r="F119" s="203" t="s">
        <v>176</v>
      </c>
      <c r="G119" s="204" t="s">
        <v>156</v>
      </c>
      <c r="H119" s="205">
        <v>0.52900000000000003</v>
      </c>
      <c r="I119" s="206"/>
      <c r="J119" s="207">
        <f>ROUND(I119*H119,2)</f>
        <v>0</v>
      </c>
      <c r="K119" s="203" t="s">
        <v>146</v>
      </c>
      <c r="L119" s="45"/>
      <c r="M119" s="208" t="s">
        <v>19</v>
      </c>
      <c r="N119" s="209" t="s">
        <v>42</v>
      </c>
      <c r="O119" s="85"/>
      <c r="P119" s="210">
        <f>O119*H119</f>
        <v>0</v>
      </c>
      <c r="Q119" s="210">
        <v>0</v>
      </c>
      <c r="R119" s="210">
        <f>Q119*H119</f>
        <v>0</v>
      </c>
      <c r="S119" s="210">
        <v>0</v>
      </c>
      <c r="T119" s="211">
        <f>S119*H119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R119" s="212" t="s">
        <v>123</v>
      </c>
      <c r="AT119" s="212" t="s">
        <v>119</v>
      </c>
      <c r="AU119" s="212" t="s">
        <v>81</v>
      </c>
      <c r="AY119" s="18" t="s">
        <v>115</v>
      </c>
      <c r="BE119" s="213">
        <f>IF(N119="základní",J119,0)</f>
        <v>0</v>
      </c>
      <c r="BF119" s="213">
        <f>IF(N119="snížená",J119,0)</f>
        <v>0</v>
      </c>
      <c r="BG119" s="213">
        <f>IF(N119="zákl. přenesená",J119,0)</f>
        <v>0</v>
      </c>
      <c r="BH119" s="213">
        <f>IF(N119="sníž. přenesená",J119,0)</f>
        <v>0</v>
      </c>
      <c r="BI119" s="213">
        <f>IF(N119="nulová",J119,0)</f>
        <v>0</v>
      </c>
      <c r="BJ119" s="18" t="s">
        <v>79</v>
      </c>
      <c r="BK119" s="213">
        <f>ROUND(I119*H119,2)</f>
        <v>0</v>
      </c>
      <c r="BL119" s="18" t="s">
        <v>123</v>
      </c>
      <c r="BM119" s="212" t="s">
        <v>177</v>
      </c>
    </row>
    <row r="120" s="2" customFormat="1">
      <c r="A120" s="39"/>
      <c r="B120" s="40"/>
      <c r="C120" s="41"/>
      <c r="D120" s="214" t="s">
        <v>125</v>
      </c>
      <c r="E120" s="41"/>
      <c r="F120" s="215" t="s">
        <v>178</v>
      </c>
      <c r="G120" s="41"/>
      <c r="H120" s="41"/>
      <c r="I120" s="216"/>
      <c r="J120" s="41"/>
      <c r="K120" s="41"/>
      <c r="L120" s="45"/>
      <c r="M120" s="217"/>
      <c r="N120" s="218"/>
      <c r="O120" s="85"/>
      <c r="P120" s="85"/>
      <c r="Q120" s="85"/>
      <c r="R120" s="85"/>
      <c r="S120" s="85"/>
      <c r="T120" s="86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T120" s="18" t="s">
        <v>125</v>
      </c>
      <c r="AU120" s="18" t="s">
        <v>81</v>
      </c>
    </row>
    <row r="121" s="2" customFormat="1">
      <c r="A121" s="39"/>
      <c r="B121" s="40"/>
      <c r="C121" s="41"/>
      <c r="D121" s="252" t="s">
        <v>149</v>
      </c>
      <c r="E121" s="41"/>
      <c r="F121" s="253" t="s">
        <v>179</v>
      </c>
      <c r="G121" s="41"/>
      <c r="H121" s="41"/>
      <c r="I121" s="216"/>
      <c r="J121" s="41"/>
      <c r="K121" s="41"/>
      <c r="L121" s="45"/>
      <c r="M121" s="217"/>
      <c r="N121" s="218"/>
      <c r="O121" s="85"/>
      <c r="P121" s="85"/>
      <c r="Q121" s="85"/>
      <c r="R121" s="85"/>
      <c r="S121" s="85"/>
      <c r="T121" s="86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T121" s="18" t="s">
        <v>149</v>
      </c>
      <c r="AU121" s="18" t="s">
        <v>81</v>
      </c>
    </row>
    <row r="122" s="12" customFormat="1" ht="25.92" customHeight="1">
      <c r="A122" s="12"/>
      <c r="B122" s="185"/>
      <c r="C122" s="186"/>
      <c r="D122" s="187" t="s">
        <v>70</v>
      </c>
      <c r="E122" s="188" t="s">
        <v>180</v>
      </c>
      <c r="F122" s="188" t="s">
        <v>181</v>
      </c>
      <c r="G122" s="186"/>
      <c r="H122" s="186"/>
      <c r="I122" s="189"/>
      <c r="J122" s="190">
        <f>BK122</f>
        <v>0</v>
      </c>
      <c r="K122" s="186"/>
      <c r="L122" s="191"/>
      <c r="M122" s="192"/>
      <c r="N122" s="193"/>
      <c r="O122" s="193"/>
      <c r="P122" s="194">
        <f>P123</f>
        <v>0</v>
      </c>
      <c r="Q122" s="193"/>
      <c r="R122" s="194">
        <f>R123</f>
        <v>0.64803149999999998</v>
      </c>
      <c r="S122" s="193"/>
      <c r="T122" s="195">
        <f>T123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196" t="s">
        <v>81</v>
      </c>
      <c r="AT122" s="197" t="s">
        <v>70</v>
      </c>
      <c r="AU122" s="197" t="s">
        <v>71</v>
      </c>
      <c r="AY122" s="196" t="s">
        <v>115</v>
      </c>
      <c r="BK122" s="198">
        <f>BK123</f>
        <v>0</v>
      </c>
    </row>
    <row r="123" s="12" customFormat="1" ht="22.8" customHeight="1">
      <c r="A123" s="12"/>
      <c r="B123" s="185"/>
      <c r="C123" s="186"/>
      <c r="D123" s="187" t="s">
        <v>70</v>
      </c>
      <c r="E123" s="199" t="s">
        <v>182</v>
      </c>
      <c r="F123" s="199" t="s">
        <v>183</v>
      </c>
      <c r="G123" s="186"/>
      <c r="H123" s="186"/>
      <c r="I123" s="189"/>
      <c r="J123" s="200">
        <f>BK123</f>
        <v>0</v>
      </c>
      <c r="K123" s="186"/>
      <c r="L123" s="191"/>
      <c r="M123" s="192"/>
      <c r="N123" s="193"/>
      <c r="O123" s="193"/>
      <c r="P123" s="194">
        <f>SUM(P124:P164)</f>
        <v>0</v>
      </c>
      <c r="Q123" s="193"/>
      <c r="R123" s="194">
        <f>SUM(R124:R164)</f>
        <v>0.64803149999999998</v>
      </c>
      <c r="S123" s="193"/>
      <c r="T123" s="195">
        <f>SUM(T124:T164)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196" t="s">
        <v>81</v>
      </c>
      <c r="AT123" s="197" t="s">
        <v>70</v>
      </c>
      <c r="AU123" s="197" t="s">
        <v>79</v>
      </c>
      <c r="AY123" s="196" t="s">
        <v>115</v>
      </c>
      <c r="BK123" s="198">
        <f>SUM(BK124:BK164)</f>
        <v>0</v>
      </c>
    </row>
    <row r="124" s="2" customFormat="1" ht="21.75" customHeight="1">
      <c r="A124" s="39"/>
      <c r="B124" s="40"/>
      <c r="C124" s="201" t="s">
        <v>184</v>
      </c>
      <c r="D124" s="201" t="s">
        <v>119</v>
      </c>
      <c r="E124" s="202" t="s">
        <v>185</v>
      </c>
      <c r="F124" s="203" t="s">
        <v>186</v>
      </c>
      <c r="G124" s="204" t="s">
        <v>187</v>
      </c>
      <c r="H124" s="205">
        <v>215.612</v>
      </c>
      <c r="I124" s="206"/>
      <c r="J124" s="207">
        <f>ROUND(I124*H124,2)</f>
        <v>0</v>
      </c>
      <c r="K124" s="203" t="s">
        <v>146</v>
      </c>
      <c r="L124" s="45"/>
      <c r="M124" s="208" t="s">
        <v>19</v>
      </c>
      <c r="N124" s="209" t="s">
        <v>42</v>
      </c>
      <c r="O124" s="85"/>
      <c r="P124" s="210">
        <f>O124*H124</f>
        <v>0</v>
      </c>
      <c r="Q124" s="210">
        <v>2.0000000000000002E-05</v>
      </c>
      <c r="R124" s="210">
        <f>Q124*H124</f>
        <v>0.0043122400000000002</v>
      </c>
      <c r="S124" s="210">
        <v>0</v>
      </c>
      <c r="T124" s="211">
        <f>S124*H124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R124" s="212" t="s">
        <v>118</v>
      </c>
      <c r="AT124" s="212" t="s">
        <v>119</v>
      </c>
      <c r="AU124" s="212" t="s">
        <v>81</v>
      </c>
      <c r="AY124" s="18" t="s">
        <v>115</v>
      </c>
      <c r="BE124" s="213">
        <f>IF(N124="základní",J124,0)</f>
        <v>0</v>
      </c>
      <c r="BF124" s="213">
        <f>IF(N124="snížená",J124,0)</f>
        <v>0</v>
      </c>
      <c r="BG124" s="213">
        <f>IF(N124="zákl. přenesená",J124,0)</f>
        <v>0</v>
      </c>
      <c r="BH124" s="213">
        <f>IF(N124="sníž. přenesená",J124,0)</f>
        <v>0</v>
      </c>
      <c r="BI124" s="213">
        <f>IF(N124="nulová",J124,0)</f>
        <v>0</v>
      </c>
      <c r="BJ124" s="18" t="s">
        <v>79</v>
      </c>
      <c r="BK124" s="213">
        <f>ROUND(I124*H124,2)</f>
        <v>0</v>
      </c>
      <c r="BL124" s="18" t="s">
        <v>118</v>
      </c>
      <c r="BM124" s="212" t="s">
        <v>188</v>
      </c>
    </row>
    <row r="125" s="2" customFormat="1">
      <c r="A125" s="39"/>
      <c r="B125" s="40"/>
      <c r="C125" s="41"/>
      <c r="D125" s="214" t="s">
        <v>125</v>
      </c>
      <c r="E125" s="41"/>
      <c r="F125" s="215" t="s">
        <v>189</v>
      </c>
      <c r="G125" s="41"/>
      <c r="H125" s="41"/>
      <c r="I125" s="216"/>
      <c r="J125" s="41"/>
      <c r="K125" s="41"/>
      <c r="L125" s="45"/>
      <c r="M125" s="217"/>
      <c r="N125" s="218"/>
      <c r="O125" s="85"/>
      <c r="P125" s="85"/>
      <c r="Q125" s="85"/>
      <c r="R125" s="85"/>
      <c r="S125" s="85"/>
      <c r="T125" s="86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T125" s="18" t="s">
        <v>125</v>
      </c>
      <c r="AU125" s="18" t="s">
        <v>81</v>
      </c>
    </row>
    <row r="126" s="2" customFormat="1">
      <c r="A126" s="39"/>
      <c r="B126" s="40"/>
      <c r="C126" s="41"/>
      <c r="D126" s="252" t="s">
        <v>149</v>
      </c>
      <c r="E126" s="41"/>
      <c r="F126" s="253" t="s">
        <v>190</v>
      </c>
      <c r="G126" s="41"/>
      <c r="H126" s="41"/>
      <c r="I126" s="216"/>
      <c r="J126" s="41"/>
      <c r="K126" s="41"/>
      <c r="L126" s="45"/>
      <c r="M126" s="217"/>
      <c r="N126" s="218"/>
      <c r="O126" s="85"/>
      <c r="P126" s="85"/>
      <c r="Q126" s="85"/>
      <c r="R126" s="85"/>
      <c r="S126" s="85"/>
      <c r="T126" s="86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T126" s="18" t="s">
        <v>149</v>
      </c>
      <c r="AU126" s="18" t="s">
        <v>81</v>
      </c>
    </row>
    <row r="127" s="13" customFormat="1">
      <c r="A127" s="13"/>
      <c r="B127" s="220"/>
      <c r="C127" s="221"/>
      <c r="D127" s="214" t="s">
        <v>128</v>
      </c>
      <c r="E127" s="222" t="s">
        <v>19</v>
      </c>
      <c r="F127" s="223" t="s">
        <v>191</v>
      </c>
      <c r="G127" s="221"/>
      <c r="H127" s="224">
        <v>203.91999999999999</v>
      </c>
      <c r="I127" s="225"/>
      <c r="J127" s="221"/>
      <c r="K127" s="221"/>
      <c r="L127" s="226"/>
      <c r="M127" s="227"/>
      <c r="N127" s="228"/>
      <c r="O127" s="228"/>
      <c r="P127" s="228"/>
      <c r="Q127" s="228"/>
      <c r="R127" s="228"/>
      <c r="S127" s="228"/>
      <c r="T127" s="229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30" t="s">
        <v>128</v>
      </c>
      <c r="AU127" s="230" t="s">
        <v>81</v>
      </c>
      <c r="AV127" s="13" t="s">
        <v>81</v>
      </c>
      <c r="AW127" s="13" t="s">
        <v>32</v>
      </c>
      <c r="AX127" s="13" t="s">
        <v>71</v>
      </c>
      <c r="AY127" s="230" t="s">
        <v>115</v>
      </c>
    </row>
    <row r="128" s="13" customFormat="1">
      <c r="A128" s="13"/>
      <c r="B128" s="220"/>
      <c r="C128" s="221"/>
      <c r="D128" s="214" t="s">
        <v>128</v>
      </c>
      <c r="E128" s="222" t="s">
        <v>19</v>
      </c>
      <c r="F128" s="223" t="s">
        <v>192</v>
      </c>
      <c r="G128" s="221"/>
      <c r="H128" s="224">
        <v>11.692</v>
      </c>
      <c r="I128" s="225"/>
      <c r="J128" s="221"/>
      <c r="K128" s="221"/>
      <c r="L128" s="226"/>
      <c r="M128" s="227"/>
      <c r="N128" s="228"/>
      <c r="O128" s="228"/>
      <c r="P128" s="228"/>
      <c r="Q128" s="228"/>
      <c r="R128" s="228"/>
      <c r="S128" s="228"/>
      <c r="T128" s="229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0" t="s">
        <v>128</v>
      </c>
      <c r="AU128" s="230" t="s">
        <v>81</v>
      </c>
      <c r="AV128" s="13" t="s">
        <v>81</v>
      </c>
      <c r="AW128" s="13" t="s">
        <v>32</v>
      </c>
      <c r="AX128" s="13" t="s">
        <v>71</v>
      </c>
      <c r="AY128" s="230" t="s">
        <v>115</v>
      </c>
    </row>
    <row r="129" s="14" customFormat="1">
      <c r="A129" s="14"/>
      <c r="B129" s="231"/>
      <c r="C129" s="232"/>
      <c r="D129" s="214" t="s">
        <v>128</v>
      </c>
      <c r="E129" s="233" t="s">
        <v>19</v>
      </c>
      <c r="F129" s="234" t="s">
        <v>131</v>
      </c>
      <c r="G129" s="232"/>
      <c r="H129" s="235">
        <v>215.612</v>
      </c>
      <c r="I129" s="236"/>
      <c r="J129" s="232"/>
      <c r="K129" s="232"/>
      <c r="L129" s="237"/>
      <c r="M129" s="238"/>
      <c r="N129" s="239"/>
      <c r="O129" s="239"/>
      <c r="P129" s="239"/>
      <c r="Q129" s="239"/>
      <c r="R129" s="239"/>
      <c r="S129" s="239"/>
      <c r="T129" s="240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41" t="s">
        <v>128</v>
      </c>
      <c r="AU129" s="241" t="s">
        <v>81</v>
      </c>
      <c r="AV129" s="14" t="s">
        <v>123</v>
      </c>
      <c r="AW129" s="14" t="s">
        <v>32</v>
      </c>
      <c r="AX129" s="14" t="s">
        <v>79</v>
      </c>
      <c r="AY129" s="241" t="s">
        <v>115</v>
      </c>
    </row>
    <row r="130" s="2" customFormat="1" ht="24.15" customHeight="1">
      <c r="A130" s="39"/>
      <c r="B130" s="40"/>
      <c r="C130" s="242" t="s">
        <v>193</v>
      </c>
      <c r="D130" s="242" t="s">
        <v>133</v>
      </c>
      <c r="E130" s="243" t="s">
        <v>194</v>
      </c>
      <c r="F130" s="244" t="s">
        <v>195</v>
      </c>
      <c r="G130" s="245" t="s">
        <v>196</v>
      </c>
      <c r="H130" s="246">
        <v>1</v>
      </c>
      <c r="I130" s="247"/>
      <c r="J130" s="248">
        <f>ROUND(I130*H130,2)</f>
        <v>0</v>
      </c>
      <c r="K130" s="244" t="s">
        <v>146</v>
      </c>
      <c r="L130" s="249"/>
      <c r="M130" s="250" t="s">
        <v>19</v>
      </c>
      <c r="N130" s="251" t="s">
        <v>42</v>
      </c>
      <c r="O130" s="85"/>
      <c r="P130" s="210">
        <f>O130*H130</f>
        <v>0</v>
      </c>
      <c r="Q130" s="210">
        <v>0.00052999999999999998</v>
      </c>
      <c r="R130" s="210">
        <f>Q130*H130</f>
        <v>0.00052999999999999998</v>
      </c>
      <c r="S130" s="210">
        <v>0</v>
      </c>
      <c r="T130" s="211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12" t="s">
        <v>142</v>
      </c>
      <c r="AT130" s="212" t="s">
        <v>133</v>
      </c>
      <c r="AU130" s="212" t="s">
        <v>81</v>
      </c>
      <c r="AY130" s="18" t="s">
        <v>115</v>
      </c>
      <c r="BE130" s="213">
        <f>IF(N130="základní",J130,0)</f>
        <v>0</v>
      </c>
      <c r="BF130" s="213">
        <f>IF(N130="snížená",J130,0)</f>
        <v>0</v>
      </c>
      <c r="BG130" s="213">
        <f>IF(N130="zákl. přenesená",J130,0)</f>
        <v>0</v>
      </c>
      <c r="BH130" s="213">
        <f>IF(N130="sníž. přenesená",J130,0)</f>
        <v>0</v>
      </c>
      <c r="BI130" s="213">
        <f>IF(N130="nulová",J130,0)</f>
        <v>0</v>
      </c>
      <c r="BJ130" s="18" t="s">
        <v>79</v>
      </c>
      <c r="BK130" s="213">
        <f>ROUND(I130*H130,2)</f>
        <v>0</v>
      </c>
      <c r="BL130" s="18" t="s">
        <v>118</v>
      </c>
      <c r="BM130" s="212" t="s">
        <v>197</v>
      </c>
    </row>
    <row r="131" s="2" customFormat="1">
      <c r="A131" s="39"/>
      <c r="B131" s="40"/>
      <c r="C131" s="41"/>
      <c r="D131" s="214" t="s">
        <v>125</v>
      </c>
      <c r="E131" s="41"/>
      <c r="F131" s="215" t="s">
        <v>195</v>
      </c>
      <c r="G131" s="41"/>
      <c r="H131" s="41"/>
      <c r="I131" s="216"/>
      <c r="J131" s="41"/>
      <c r="K131" s="41"/>
      <c r="L131" s="45"/>
      <c r="M131" s="217"/>
      <c r="N131" s="218"/>
      <c r="O131" s="85"/>
      <c r="P131" s="85"/>
      <c r="Q131" s="85"/>
      <c r="R131" s="85"/>
      <c r="S131" s="85"/>
      <c r="T131" s="86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18" t="s">
        <v>125</v>
      </c>
      <c r="AU131" s="18" t="s">
        <v>81</v>
      </c>
    </row>
    <row r="132" s="2" customFormat="1" ht="16.5" customHeight="1">
      <c r="A132" s="39"/>
      <c r="B132" s="40"/>
      <c r="C132" s="242" t="s">
        <v>198</v>
      </c>
      <c r="D132" s="242" t="s">
        <v>133</v>
      </c>
      <c r="E132" s="243" t="s">
        <v>199</v>
      </c>
      <c r="F132" s="244" t="s">
        <v>200</v>
      </c>
      <c r="G132" s="245" t="s">
        <v>187</v>
      </c>
      <c r="H132" s="246">
        <v>214.11600000000001</v>
      </c>
      <c r="I132" s="247"/>
      <c r="J132" s="248">
        <f>ROUND(I132*H132,2)</f>
        <v>0</v>
      </c>
      <c r="K132" s="244" t="s">
        <v>146</v>
      </c>
      <c r="L132" s="249"/>
      <c r="M132" s="250" t="s">
        <v>19</v>
      </c>
      <c r="N132" s="251" t="s">
        <v>42</v>
      </c>
      <c r="O132" s="85"/>
      <c r="P132" s="210">
        <f>O132*H132</f>
        <v>0</v>
      </c>
      <c r="Q132" s="210">
        <v>0.00050000000000000001</v>
      </c>
      <c r="R132" s="210">
        <f>Q132*H132</f>
        <v>0.10705800000000001</v>
      </c>
      <c r="S132" s="210">
        <v>0</v>
      </c>
      <c r="T132" s="211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12" t="s">
        <v>142</v>
      </c>
      <c r="AT132" s="212" t="s">
        <v>133</v>
      </c>
      <c r="AU132" s="212" t="s">
        <v>81</v>
      </c>
      <c r="AY132" s="18" t="s">
        <v>115</v>
      </c>
      <c r="BE132" s="213">
        <f>IF(N132="základní",J132,0)</f>
        <v>0</v>
      </c>
      <c r="BF132" s="213">
        <f>IF(N132="snížená",J132,0)</f>
        <v>0</v>
      </c>
      <c r="BG132" s="213">
        <f>IF(N132="zákl. přenesená",J132,0)</f>
        <v>0</v>
      </c>
      <c r="BH132" s="213">
        <f>IF(N132="sníž. přenesená",J132,0)</f>
        <v>0</v>
      </c>
      <c r="BI132" s="213">
        <f>IF(N132="nulová",J132,0)</f>
        <v>0</v>
      </c>
      <c r="BJ132" s="18" t="s">
        <v>79</v>
      </c>
      <c r="BK132" s="213">
        <f>ROUND(I132*H132,2)</f>
        <v>0</v>
      </c>
      <c r="BL132" s="18" t="s">
        <v>118</v>
      </c>
      <c r="BM132" s="212" t="s">
        <v>201</v>
      </c>
    </row>
    <row r="133" s="2" customFormat="1">
      <c r="A133" s="39"/>
      <c r="B133" s="40"/>
      <c r="C133" s="41"/>
      <c r="D133" s="214" t="s">
        <v>125</v>
      </c>
      <c r="E133" s="41"/>
      <c r="F133" s="215" t="s">
        <v>200</v>
      </c>
      <c r="G133" s="41"/>
      <c r="H133" s="41"/>
      <c r="I133" s="216"/>
      <c r="J133" s="41"/>
      <c r="K133" s="41"/>
      <c r="L133" s="45"/>
      <c r="M133" s="217"/>
      <c r="N133" s="218"/>
      <c r="O133" s="85"/>
      <c r="P133" s="85"/>
      <c r="Q133" s="85"/>
      <c r="R133" s="85"/>
      <c r="S133" s="85"/>
      <c r="T133" s="86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T133" s="18" t="s">
        <v>125</v>
      </c>
      <c r="AU133" s="18" t="s">
        <v>81</v>
      </c>
    </row>
    <row r="134" s="13" customFormat="1">
      <c r="A134" s="13"/>
      <c r="B134" s="220"/>
      <c r="C134" s="221"/>
      <c r="D134" s="214" t="s">
        <v>128</v>
      </c>
      <c r="E134" s="221"/>
      <c r="F134" s="223" t="s">
        <v>202</v>
      </c>
      <c r="G134" s="221"/>
      <c r="H134" s="224">
        <v>214.11600000000001</v>
      </c>
      <c r="I134" s="225"/>
      <c r="J134" s="221"/>
      <c r="K134" s="221"/>
      <c r="L134" s="226"/>
      <c r="M134" s="227"/>
      <c r="N134" s="228"/>
      <c r="O134" s="228"/>
      <c r="P134" s="228"/>
      <c r="Q134" s="228"/>
      <c r="R134" s="228"/>
      <c r="S134" s="228"/>
      <c r="T134" s="229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0" t="s">
        <v>128</v>
      </c>
      <c r="AU134" s="230" t="s">
        <v>81</v>
      </c>
      <c r="AV134" s="13" t="s">
        <v>81</v>
      </c>
      <c r="AW134" s="13" t="s">
        <v>4</v>
      </c>
      <c r="AX134" s="13" t="s">
        <v>79</v>
      </c>
      <c r="AY134" s="230" t="s">
        <v>115</v>
      </c>
    </row>
    <row r="135" s="2" customFormat="1" ht="16.5" customHeight="1">
      <c r="A135" s="39"/>
      <c r="B135" s="40"/>
      <c r="C135" s="242" t="s">
        <v>203</v>
      </c>
      <c r="D135" s="242" t="s">
        <v>133</v>
      </c>
      <c r="E135" s="243" t="s">
        <v>204</v>
      </c>
      <c r="F135" s="244" t="s">
        <v>205</v>
      </c>
      <c r="G135" s="245" t="s">
        <v>187</v>
      </c>
      <c r="H135" s="246">
        <v>12.276999999999999</v>
      </c>
      <c r="I135" s="247"/>
      <c r="J135" s="248">
        <f>ROUND(I135*H135,2)</f>
        <v>0</v>
      </c>
      <c r="K135" s="244" t="s">
        <v>146</v>
      </c>
      <c r="L135" s="249"/>
      <c r="M135" s="250" t="s">
        <v>19</v>
      </c>
      <c r="N135" s="251" t="s">
        <v>42</v>
      </c>
      <c r="O135" s="85"/>
      <c r="P135" s="210">
        <f>O135*H135</f>
        <v>0</v>
      </c>
      <c r="Q135" s="210">
        <v>0.0010499999999999999</v>
      </c>
      <c r="R135" s="210">
        <f>Q135*H135</f>
        <v>0.012890849999999999</v>
      </c>
      <c r="S135" s="210">
        <v>0</v>
      </c>
      <c r="T135" s="211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12" t="s">
        <v>142</v>
      </c>
      <c r="AT135" s="212" t="s">
        <v>133</v>
      </c>
      <c r="AU135" s="212" t="s">
        <v>81</v>
      </c>
      <c r="AY135" s="18" t="s">
        <v>115</v>
      </c>
      <c r="BE135" s="213">
        <f>IF(N135="základní",J135,0)</f>
        <v>0</v>
      </c>
      <c r="BF135" s="213">
        <f>IF(N135="snížená",J135,0)</f>
        <v>0</v>
      </c>
      <c r="BG135" s="213">
        <f>IF(N135="zákl. přenesená",J135,0)</f>
        <v>0</v>
      </c>
      <c r="BH135" s="213">
        <f>IF(N135="sníž. přenesená",J135,0)</f>
        <v>0</v>
      </c>
      <c r="BI135" s="213">
        <f>IF(N135="nulová",J135,0)</f>
        <v>0</v>
      </c>
      <c r="BJ135" s="18" t="s">
        <v>79</v>
      </c>
      <c r="BK135" s="213">
        <f>ROUND(I135*H135,2)</f>
        <v>0</v>
      </c>
      <c r="BL135" s="18" t="s">
        <v>118</v>
      </c>
      <c r="BM135" s="212" t="s">
        <v>206</v>
      </c>
    </row>
    <row r="136" s="2" customFormat="1">
      <c r="A136" s="39"/>
      <c r="B136" s="40"/>
      <c r="C136" s="41"/>
      <c r="D136" s="214" t="s">
        <v>125</v>
      </c>
      <c r="E136" s="41"/>
      <c r="F136" s="215" t="s">
        <v>205</v>
      </c>
      <c r="G136" s="41"/>
      <c r="H136" s="41"/>
      <c r="I136" s="216"/>
      <c r="J136" s="41"/>
      <c r="K136" s="41"/>
      <c r="L136" s="45"/>
      <c r="M136" s="217"/>
      <c r="N136" s="218"/>
      <c r="O136" s="85"/>
      <c r="P136" s="85"/>
      <c r="Q136" s="85"/>
      <c r="R136" s="85"/>
      <c r="S136" s="85"/>
      <c r="T136" s="86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T136" s="18" t="s">
        <v>125</v>
      </c>
      <c r="AU136" s="18" t="s">
        <v>81</v>
      </c>
    </row>
    <row r="137" s="13" customFormat="1">
      <c r="A137" s="13"/>
      <c r="B137" s="220"/>
      <c r="C137" s="221"/>
      <c r="D137" s="214" t="s">
        <v>128</v>
      </c>
      <c r="E137" s="221"/>
      <c r="F137" s="223" t="s">
        <v>207</v>
      </c>
      <c r="G137" s="221"/>
      <c r="H137" s="224">
        <v>12.276999999999999</v>
      </c>
      <c r="I137" s="225"/>
      <c r="J137" s="221"/>
      <c r="K137" s="221"/>
      <c r="L137" s="226"/>
      <c r="M137" s="227"/>
      <c r="N137" s="228"/>
      <c r="O137" s="228"/>
      <c r="P137" s="228"/>
      <c r="Q137" s="228"/>
      <c r="R137" s="228"/>
      <c r="S137" s="228"/>
      <c r="T137" s="229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0" t="s">
        <v>128</v>
      </c>
      <c r="AU137" s="230" t="s">
        <v>81</v>
      </c>
      <c r="AV137" s="13" t="s">
        <v>81</v>
      </c>
      <c r="AW137" s="13" t="s">
        <v>4</v>
      </c>
      <c r="AX137" s="13" t="s">
        <v>79</v>
      </c>
      <c r="AY137" s="230" t="s">
        <v>115</v>
      </c>
    </row>
    <row r="138" s="2" customFormat="1" ht="16.5" customHeight="1">
      <c r="A138" s="39"/>
      <c r="B138" s="40"/>
      <c r="C138" s="201" t="s">
        <v>208</v>
      </c>
      <c r="D138" s="201" t="s">
        <v>119</v>
      </c>
      <c r="E138" s="202" t="s">
        <v>209</v>
      </c>
      <c r="F138" s="203" t="s">
        <v>210</v>
      </c>
      <c r="G138" s="204" t="s">
        <v>187</v>
      </c>
      <c r="H138" s="205">
        <v>173.08600000000001</v>
      </c>
      <c r="I138" s="206"/>
      <c r="J138" s="207">
        <f>ROUND(I138*H138,2)</f>
        <v>0</v>
      </c>
      <c r="K138" s="203" t="s">
        <v>146</v>
      </c>
      <c r="L138" s="45"/>
      <c r="M138" s="208" t="s">
        <v>19</v>
      </c>
      <c r="N138" s="209" t="s">
        <v>42</v>
      </c>
      <c r="O138" s="85"/>
      <c r="P138" s="210">
        <f>O138*H138</f>
        <v>0</v>
      </c>
      <c r="Q138" s="210">
        <v>2.0000000000000002E-05</v>
      </c>
      <c r="R138" s="210">
        <f>Q138*H138</f>
        <v>0.0034617200000000006</v>
      </c>
      <c r="S138" s="210">
        <v>0</v>
      </c>
      <c r="T138" s="211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12" t="s">
        <v>118</v>
      </c>
      <c r="AT138" s="212" t="s">
        <v>119</v>
      </c>
      <c r="AU138" s="212" t="s">
        <v>81</v>
      </c>
      <c r="AY138" s="18" t="s">
        <v>115</v>
      </c>
      <c r="BE138" s="213">
        <f>IF(N138="základní",J138,0)</f>
        <v>0</v>
      </c>
      <c r="BF138" s="213">
        <f>IF(N138="snížená",J138,0)</f>
        <v>0</v>
      </c>
      <c r="BG138" s="213">
        <f>IF(N138="zákl. přenesená",J138,0)</f>
        <v>0</v>
      </c>
      <c r="BH138" s="213">
        <f>IF(N138="sníž. přenesená",J138,0)</f>
        <v>0</v>
      </c>
      <c r="BI138" s="213">
        <f>IF(N138="nulová",J138,0)</f>
        <v>0</v>
      </c>
      <c r="BJ138" s="18" t="s">
        <v>79</v>
      </c>
      <c r="BK138" s="213">
        <f>ROUND(I138*H138,2)</f>
        <v>0</v>
      </c>
      <c r="BL138" s="18" t="s">
        <v>118</v>
      </c>
      <c r="BM138" s="212" t="s">
        <v>211</v>
      </c>
    </row>
    <row r="139" s="2" customFormat="1">
      <c r="A139" s="39"/>
      <c r="B139" s="40"/>
      <c r="C139" s="41"/>
      <c r="D139" s="214" t="s">
        <v>125</v>
      </c>
      <c r="E139" s="41"/>
      <c r="F139" s="215" t="s">
        <v>212</v>
      </c>
      <c r="G139" s="41"/>
      <c r="H139" s="41"/>
      <c r="I139" s="216"/>
      <c r="J139" s="41"/>
      <c r="K139" s="41"/>
      <c r="L139" s="45"/>
      <c r="M139" s="217"/>
      <c r="N139" s="218"/>
      <c r="O139" s="85"/>
      <c r="P139" s="85"/>
      <c r="Q139" s="85"/>
      <c r="R139" s="85"/>
      <c r="S139" s="85"/>
      <c r="T139" s="86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8" t="s">
        <v>125</v>
      </c>
      <c r="AU139" s="18" t="s">
        <v>81</v>
      </c>
    </row>
    <row r="140" s="2" customFormat="1">
      <c r="A140" s="39"/>
      <c r="B140" s="40"/>
      <c r="C140" s="41"/>
      <c r="D140" s="252" t="s">
        <v>149</v>
      </c>
      <c r="E140" s="41"/>
      <c r="F140" s="253" t="s">
        <v>213</v>
      </c>
      <c r="G140" s="41"/>
      <c r="H140" s="41"/>
      <c r="I140" s="216"/>
      <c r="J140" s="41"/>
      <c r="K140" s="41"/>
      <c r="L140" s="45"/>
      <c r="M140" s="217"/>
      <c r="N140" s="218"/>
      <c r="O140" s="85"/>
      <c r="P140" s="85"/>
      <c r="Q140" s="85"/>
      <c r="R140" s="85"/>
      <c r="S140" s="85"/>
      <c r="T140" s="86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T140" s="18" t="s">
        <v>149</v>
      </c>
      <c r="AU140" s="18" t="s">
        <v>81</v>
      </c>
    </row>
    <row r="141" s="2" customFormat="1">
      <c r="A141" s="39"/>
      <c r="B141" s="40"/>
      <c r="C141" s="41"/>
      <c r="D141" s="214" t="s">
        <v>126</v>
      </c>
      <c r="E141" s="41"/>
      <c r="F141" s="219" t="s">
        <v>214</v>
      </c>
      <c r="G141" s="41"/>
      <c r="H141" s="41"/>
      <c r="I141" s="216"/>
      <c r="J141" s="41"/>
      <c r="K141" s="41"/>
      <c r="L141" s="45"/>
      <c r="M141" s="217"/>
      <c r="N141" s="218"/>
      <c r="O141" s="85"/>
      <c r="P141" s="85"/>
      <c r="Q141" s="85"/>
      <c r="R141" s="85"/>
      <c r="S141" s="85"/>
      <c r="T141" s="86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T141" s="18" t="s">
        <v>126</v>
      </c>
      <c r="AU141" s="18" t="s">
        <v>81</v>
      </c>
    </row>
    <row r="142" s="13" customFormat="1">
      <c r="A142" s="13"/>
      <c r="B142" s="220"/>
      <c r="C142" s="221"/>
      <c r="D142" s="214" t="s">
        <v>128</v>
      </c>
      <c r="E142" s="222" t="s">
        <v>19</v>
      </c>
      <c r="F142" s="223" t="s">
        <v>215</v>
      </c>
      <c r="G142" s="221"/>
      <c r="H142" s="224">
        <v>15.4</v>
      </c>
      <c r="I142" s="225"/>
      <c r="J142" s="221"/>
      <c r="K142" s="221"/>
      <c r="L142" s="226"/>
      <c r="M142" s="227"/>
      <c r="N142" s="228"/>
      <c r="O142" s="228"/>
      <c r="P142" s="228"/>
      <c r="Q142" s="228"/>
      <c r="R142" s="228"/>
      <c r="S142" s="228"/>
      <c r="T142" s="229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0" t="s">
        <v>128</v>
      </c>
      <c r="AU142" s="230" t="s">
        <v>81</v>
      </c>
      <c r="AV142" s="13" t="s">
        <v>81</v>
      </c>
      <c r="AW142" s="13" t="s">
        <v>32</v>
      </c>
      <c r="AX142" s="13" t="s">
        <v>71</v>
      </c>
      <c r="AY142" s="230" t="s">
        <v>115</v>
      </c>
    </row>
    <row r="143" s="13" customFormat="1">
      <c r="A143" s="13"/>
      <c r="B143" s="220"/>
      <c r="C143" s="221"/>
      <c r="D143" s="214" t="s">
        <v>128</v>
      </c>
      <c r="E143" s="222" t="s">
        <v>19</v>
      </c>
      <c r="F143" s="223" t="s">
        <v>216</v>
      </c>
      <c r="G143" s="221"/>
      <c r="H143" s="224">
        <v>157.68600000000001</v>
      </c>
      <c r="I143" s="225"/>
      <c r="J143" s="221"/>
      <c r="K143" s="221"/>
      <c r="L143" s="226"/>
      <c r="M143" s="227"/>
      <c r="N143" s="228"/>
      <c r="O143" s="228"/>
      <c r="P143" s="228"/>
      <c r="Q143" s="228"/>
      <c r="R143" s="228"/>
      <c r="S143" s="228"/>
      <c r="T143" s="229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0" t="s">
        <v>128</v>
      </c>
      <c r="AU143" s="230" t="s">
        <v>81</v>
      </c>
      <c r="AV143" s="13" t="s">
        <v>81</v>
      </c>
      <c r="AW143" s="13" t="s">
        <v>32</v>
      </c>
      <c r="AX143" s="13" t="s">
        <v>71</v>
      </c>
      <c r="AY143" s="230" t="s">
        <v>115</v>
      </c>
    </row>
    <row r="144" s="14" customFormat="1">
      <c r="A144" s="14"/>
      <c r="B144" s="231"/>
      <c r="C144" s="232"/>
      <c r="D144" s="214" t="s">
        <v>128</v>
      </c>
      <c r="E144" s="233" t="s">
        <v>19</v>
      </c>
      <c r="F144" s="234" t="s">
        <v>131</v>
      </c>
      <c r="G144" s="232"/>
      <c r="H144" s="235">
        <v>173.08600000000001</v>
      </c>
      <c r="I144" s="236"/>
      <c r="J144" s="232"/>
      <c r="K144" s="232"/>
      <c r="L144" s="237"/>
      <c r="M144" s="238"/>
      <c r="N144" s="239"/>
      <c r="O144" s="239"/>
      <c r="P144" s="239"/>
      <c r="Q144" s="239"/>
      <c r="R144" s="239"/>
      <c r="S144" s="239"/>
      <c r="T144" s="240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41" t="s">
        <v>128</v>
      </c>
      <c r="AU144" s="241" t="s">
        <v>81</v>
      </c>
      <c r="AV144" s="14" t="s">
        <v>123</v>
      </c>
      <c r="AW144" s="14" t="s">
        <v>32</v>
      </c>
      <c r="AX144" s="14" t="s">
        <v>79</v>
      </c>
      <c r="AY144" s="241" t="s">
        <v>115</v>
      </c>
    </row>
    <row r="145" s="2" customFormat="1" ht="16.5" customHeight="1">
      <c r="A145" s="39"/>
      <c r="B145" s="40"/>
      <c r="C145" s="242" t="s">
        <v>217</v>
      </c>
      <c r="D145" s="242" t="s">
        <v>133</v>
      </c>
      <c r="E145" s="243" t="s">
        <v>218</v>
      </c>
      <c r="F145" s="244" t="s">
        <v>219</v>
      </c>
      <c r="G145" s="245" t="s">
        <v>187</v>
      </c>
      <c r="H145" s="246">
        <v>186.93299999999999</v>
      </c>
      <c r="I145" s="247"/>
      <c r="J145" s="248">
        <f>ROUND(I145*H145,2)</f>
        <v>0</v>
      </c>
      <c r="K145" s="244" t="s">
        <v>146</v>
      </c>
      <c r="L145" s="249"/>
      <c r="M145" s="250" t="s">
        <v>19</v>
      </c>
      <c r="N145" s="251" t="s">
        <v>42</v>
      </c>
      <c r="O145" s="85"/>
      <c r="P145" s="210">
        <f>O145*H145</f>
        <v>0</v>
      </c>
      <c r="Q145" s="210">
        <v>0.0015900000000000001</v>
      </c>
      <c r="R145" s="210">
        <f>Q145*H145</f>
        <v>0.29722346999999999</v>
      </c>
      <c r="S145" s="210">
        <v>0</v>
      </c>
      <c r="T145" s="211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12" t="s">
        <v>142</v>
      </c>
      <c r="AT145" s="212" t="s">
        <v>133</v>
      </c>
      <c r="AU145" s="212" t="s">
        <v>81</v>
      </c>
      <c r="AY145" s="18" t="s">
        <v>115</v>
      </c>
      <c r="BE145" s="213">
        <f>IF(N145="základní",J145,0)</f>
        <v>0</v>
      </c>
      <c r="BF145" s="213">
        <f>IF(N145="snížená",J145,0)</f>
        <v>0</v>
      </c>
      <c r="BG145" s="213">
        <f>IF(N145="zákl. přenesená",J145,0)</f>
        <v>0</v>
      </c>
      <c r="BH145" s="213">
        <f>IF(N145="sníž. přenesená",J145,0)</f>
        <v>0</v>
      </c>
      <c r="BI145" s="213">
        <f>IF(N145="nulová",J145,0)</f>
        <v>0</v>
      </c>
      <c r="BJ145" s="18" t="s">
        <v>79</v>
      </c>
      <c r="BK145" s="213">
        <f>ROUND(I145*H145,2)</f>
        <v>0</v>
      </c>
      <c r="BL145" s="18" t="s">
        <v>118</v>
      </c>
      <c r="BM145" s="212" t="s">
        <v>220</v>
      </c>
    </row>
    <row r="146" s="2" customFormat="1">
      <c r="A146" s="39"/>
      <c r="B146" s="40"/>
      <c r="C146" s="41"/>
      <c r="D146" s="214" t="s">
        <v>125</v>
      </c>
      <c r="E146" s="41"/>
      <c r="F146" s="215" t="s">
        <v>219</v>
      </c>
      <c r="G146" s="41"/>
      <c r="H146" s="41"/>
      <c r="I146" s="216"/>
      <c r="J146" s="41"/>
      <c r="K146" s="41"/>
      <c r="L146" s="45"/>
      <c r="M146" s="217"/>
      <c r="N146" s="218"/>
      <c r="O146" s="85"/>
      <c r="P146" s="85"/>
      <c r="Q146" s="85"/>
      <c r="R146" s="85"/>
      <c r="S146" s="85"/>
      <c r="T146" s="86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T146" s="18" t="s">
        <v>125</v>
      </c>
      <c r="AU146" s="18" t="s">
        <v>81</v>
      </c>
    </row>
    <row r="147" s="13" customFormat="1">
      <c r="A147" s="13"/>
      <c r="B147" s="220"/>
      <c r="C147" s="221"/>
      <c r="D147" s="214" t="s">
        <v>128</v>
      </c>
      <c r="E147" s="221"/>
      <c r="F147" s="223" t="s">
        <v>221</v>
      </c>
      <c r="G147" s="221"/>
      <c r="H147" s="224">
        <v>186.93299999999999</v>
      </c>
      <c r="I147" s="225"/>
      <c r="J147" s="221"/>
      <c r="K147" s="221"/>
      <c r="L147" s="226"/>
      <c r="M147" s="227"/>
      <c r="N147" s="228"/>
      <c r="O147" s="228"/>
      <c r="P147" s="228"/>
      <c r="Q147" s="228"/>
      <c r="R147" s="228"/>
      <c r="S147" s="228"/>
      <c r="T147" s="229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0" t="s">
        <v>128</v>
      </c>
      <c r="AU147" s="230" t="s">
        <v>81</v>
      </c>
      <c r="AV147" s="13" t="s">
        <v>81</v>
      </c>
      <c r="AW147" s="13" t="s">
        <v>4</v>
      </c>
      <c r="AX147" s="13" t="s">
        <v>79</v>
      </c>
      <c r="AY147" s="230" t="s">
        <v>115</v>
      </c>
    </row>
    <row r="148" s="2" customFormat="1" ht="16.5" customHeight="1">
      <c r="A148" s="39"/>
      <c r="B148" s="40"/>
      <c r="C148" s="201" t="s">
        <v>222</v>
      </c>
      <c r="D148" s="201" t="s">
        <v>119</v>
      </c>
      <c r="E148" s="202" t="s">
        <v>223</v>
      </c>
      <c r="F148" s="203" t="s">
        <v>224</v>
      </c>
      <c r="G148" s="204" t="s">
        <v>225</v>
      </c>
      <c r="H148" s="205">
        <v>1</v>
      </c>
      <c r="I148" s="206"/>
      <c r="J148" s="207">
        <f>ROUND(I148*H148,2)</f>
        <v>0</v>
      </c>
      <c r="K148" s="203" t="s">
        <v>19</v>
      </c>
      <c r="L148" s="45"/>
      <c r="M148" s="208" t="s">
        <v>19</v>
      </c>
      <c r="N148" s="209" t="s">
        <v>42</v>
      </c>
      <c r="O148" s="85"/>
      <c r="P148" s="210">
        <f>O148*H148</f>
        <v>0</v>
      </c>
      <c r="Q148" s="210">
        <v>2.0000000000000002E-05</v>
      </c>
      <c r="R148" s="210">
        <f>Q148*H148</f>
        <v>2.0000000000000002E-05</v>
      </c>
      <c r="S148" s="210">
        <v>0</v>
      </c>
      <c r="T148" s="211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12" t="s">
        <v>118</v>
      </c>
      <c r="AT148" s="212" t="s">
        <v>119</v>
      </c>
      <c r="AU148" s="212" t="s">
        <v>81</v>
      </c>
      <c r="AY148" s="18" t="s">
        <v>115</v>
      </c>
      <c r="BE148" s="213">
        <f>IF(N148="základní",J148,0)</f>
        <v>0</v>
      </c>
      <c r="BF148" s="213">
        <f>IF(N148="snížená",J148,0)</f>
        <v>0</v>
      </c>
      <c r="BG148" s="213">
        <f>IF(N148="zákl. přenesená",J148,0)</f>
        <v>0</v>
      </c>
      <c r="BH148" s="213">
        <f>IF(N148="sníž. přenesená",J148,0)</f>
        <v>0</v>
      </c>
      <c r="BI148" s="213">
        <f>IF(N148="nulová",J148,0)</f>
        <v>0</v>
      </c>
      <c r="BJ148" s="18" t="s">
        <v>79</v>
      </c>
      <c r="BK148" s="213">
        <f>ROUND(I148*H148,2)</f>
        <v>0</v>
      </c>
      <c r="BL148" s="18" t="s">
        <v>118</v>
      </c>
      <c r="BM148" s="212" t="s">
        <v>226</v>
      </c>
    </row>
    <row r="149" s="2" customFormat="1">
      <c r="A149" s="39"/>
      <c r="B149" s="40"/>
      <c r="C149" s="41"/>
      <c r="D149" s="214" t="s">
        <v>125</v>
      </c>
      <c r="E149" s="41"/>
      <c r="F149" s="215" t="s">
        <v>224</v>
      </c>
      <c r="G149" s="41"/>
      <c r="H149" s="41"/>
      <c r="I149" s="216"/>
      <c r="J149" s="41"/>
      <c r="K149" s="41"/>
      <c r="L149" s="45"/>
      <c r="M149" s="217"/>
      <c r="N149" s="218"/>
      <c r="O149" s="85"/>
      <c r="P149" s="85"/>
      <c r="Q149" s="85"/>
      <c r="R149" s="85"/>
      <c r="S149" s="85"/>
      <c r="T149" s="86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T149" s="18" t="s">
        <v>125</v>
      </c>
      <c r="AU149" s="18" t="s">
        <v>81</v>
      </c>
    </row>
    <row r="150" s="2" customFormat="1" ht="16.5" customHeight="1">
      <c r="A150" s="39"/>
      <c r="B150" s="40"/>
      <c r="C150" s="242" t="s">
        <v>227</v>
      </c>
      <c r="D150" s="242" t="s">
        <v>133</v>
      </c>
      <c r="E150" s="243" t="s">
        <v>228</v>
      </c>
      <c r="F150" s="244" t="s">
        <v>229</v>
      </c>
      <c r="G150" s="245" t="s">
        <v>225</v>
      </c>
      <c r="H150" s="246">
        <v>1</v>
      </c>
      <c r="I150" s="247"/>
      <c r="J150" s="248">
        <f>ROUND(I150*H150,2)</f>
        <v>0</v>
      </c>
      <c r="K150" s="244" t="s">
        <v>19</v>
      </c>
      <c r="L150" s="249"/>
      <c r="M150" s="250" t="s">
        <v>19</v>
      </c>
      <c r="N150" s="251" t="s">
        <v>42</v>
      </c>
      <c r="O150" s="85"/>
      <c r="P150" s="210">
        <f>O150*H150</f>
        <v>0</v>
      </c>
      <c r="Q150" s="210">
        <v>0</v>
      </c>
      <c r="R150" s="210">
        <f>Q150*H150</f>
        <v>0</v>
      </c>
      <c r="S150" s="210">
        <v>0</v>
      </c>
      <c r="T150" s="211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12" t="s">
        <v>142</v>
      </c>
      <c r="AT150" s="212" t="s">
        <v>133</v>
      </c>
      <c r="AU150" s="212" t="s">
        <v>81</v>
      </c>
      <c r="AY150" s="18" t="s">
        <v>115</v>
      </c>
      <c r="BE150" s="213">
        <f>IF(N150="základní",J150,0)</f>
        <v>0</v>
      </c>
      <c r="BF150" s="213">
        <f>IF(N150="snížená",J150,0)</f>
        <v>0</v>
      </c>
      <c r="BG150" s="213">
        <f>IF(N150="zákl. přenesená",J150,0)</f>
        <v>0</v>
      </c>
      <c r="BH150" s="213">
        <f>IF(N150="sníž. přenesená",J150,0)</f>
        <v>0</v>
      </c>
      <c r="BI150" s="213">
        <f>IF(N150="nulová",J150,0)</f>
        <v>0</v>
      </c>
      <c r="BJ150" s="18" t="s">
        <v>79</v>
      </c>
      <c r="BK150" s="213">
        <f>ROUND(I150*H150,2)</f>
        <v>0</v>
      </c>
      <c r="BL150" s="18" t="s">
        <v>118</v>
      </c>
      <c r="BM150" s="212" t="s">
        <v>230</v>
      </c>
    </row>
    <row r="151" s="2" customFormat="1">
      <c r="A151" s="39"/>
      <c r="B151" s="40"/>
      <c r="C151" s="41"/>
      <c r="D151" s="214" t="s">
        <v>125</v>
      </c>
      <c r="E151" s="41"/>
      <c r="F151" s="215" t="s">
        <v>229</v>
      </c>
      <c r="G151" s="41"/>
      <c r="H151" s="41"/>
      <c r="I151" s="216"/>
      <c r="J151" s="41"/>
      <c r="K151" s="41"/>
      <c r="L151" s="45"/>
      <c r="M151" s="217"/>
      <c r="N151" s="218"/>
      <c r="O151" s="85"/>
      <c r="P151" s="85"/>
      <c r="Q151" s="85"/>
      <c r="R151" s="85"/>
      <c r="S151" s="85"/>
      <c r="T151" s="86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T151" s="18" t="s">
        <v>125</v>
      </c>
      <c r="AU151" s="18" t="s">
        <v>81</v>
      </c>
    </row>
    <row r="152" s="2" customFormat="1" ht="16.5" customHeight="1">
      <c r="A152" s="39"/>
      <c r="B152" s="40"/>
      <c r="C152" s="201" t="s">
        <v>231</v>
      </c>
      <c r="D152" s="201" t="s">
        <v>119</v>
      </c>
      <c r="E152" s="202" t="s">
        <v>232</v>
      </c>
      <c r="F152" s="203" t="s">
        <v>233</v>
      </c>
      <c r="G152" s="204" t="s">
        <v>187</v>
      </c>
      <c r="H152" s="205">
        <v>152.798</v>
      </c>
      <c r="I152" s="206"/>
      <c r="J152" s="207">
        <f>ROUND(I152*H152,2)</f>
        <v>0</v>
      </c>
      <c r="K152" s="203" t="s">
        <v>146</v>
      </c>
      <c r="L152" s="45"/>
      <c r="M152" s="208" t="s">
        <v>19</v>
      </c>
      <c r="N152" s="209" t="s">
        <v>42</v>
      </c>
      <c r="O152" s="85"/>
      <c r="P152" s="210">
        <f>O152*H152</f>
        <v>0</v>
      </c>
      <c r="Q152" s="210">
        <v>2.0000000000000002E-05</v>
      </c>
      <c r="R152" s="210">
        <f>Q152*H152</f>
        <v>0.0030559600000000004</v>
      </c>
      <c r="S152" s="210">
        <v>0</v>
      </c>
      <c r="T152" s="211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12" t="s">
        <v>118</v>
      </c>
      <c r="AT152" s="212" t="s">
        <v>119</v>
      </c>
      <c r="AU152" s="212" t="s">
        <v>81</v>
      </c>
      <c r="AY152" s="18" t="s">
        <v>115</v>
      </c>
      <c r="BE152" s="213">
        <f>IF(N152="základní",J152,0)</f>
        <v>0</v>
      </c>
      <c r="BF152" s="213">
        <f>IF(N152="snížená",J152,0)</f>
        <v>0</v>
      </c>
      <c r="BG152" s="213">
        <f>IF(N152="zákl. přenesená",J152,0)</f>
        <v>0</v>
      </c>
      <c r="BH152" s="213">
        <f>IF(N152="sníž. přenesená",J152,0)</f>
        <v>0</v>
      </c>
      <c r="BI152" s="213">
        <f>IF(N152="nulová",J152,0)</f>
        <v>0</v>
      </c>
      <c r="BJ152" s="18" t="s">
        <v>79</v>
      </c>
      <c r="BK152" s="213">
        <f>ROUND(I152*H152,2)</f>
        <v>0</v>
      </c>
      <c r="BL152" s="18" t="s">
        <v>118</v>
      </c>
      <c r="BM152" s="212" t="s">
        <v>234</v>
      </c>
    </row>
    <row r="153" s="2" customFormat="1">
      <c r="A153" s="39"/>
      <c r="B153" s="40"/>
      <c r="C153" s="41"/>
      <c r="D153" s="214" t="s">
        <v>125</v>
      </c>
      <c r="E153" s="41"/>
      <c r="F153" s="215" t="s">
        <v>235</v>
      </c>
      <c r="G153" s="41"/>
      <c r="H153" s="41"/>
      <c r="I153" s="216"/>
      <c r="J153" s="41"/>
      <c r="K153" s="41"/>
      <c r="L153" s="45"/>
      <c r="M153" s="217"/>
      <c r="N153" s="218"/>
      <c r="O153" s="85"/>
      <c r="P153" s="85"/>
      <c r="Q153" s="85"/>
      <c r="R153" s="85"/>
      <c r="S153" s="85"/>
      <c r="T153" s="86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T153" s="18" t="s">
        <v>125</v>
      </c>
      <c r="AU153" s="18" t="s">
        <v>81</v>
      </c>
    </row>
    <row r="154" s="2" customFormat="1">
      <c r="A154" s="39"/>
      <c r="B154" s="40"/>
      <c r="C154" s="41"/>
      <c r="D154" s="252" t="s">
        <v>149</v>
      </c>
      <c r="E154" s="41"/>
      <c r="F154" s="253" t="s">
        <v>236</v>
      </c>
      <c r="G154" s="41"/>
      <c r="H154" s="41"/>
      <c r="I154" s="216"/>
      <c r="J154" s="41"/>
      <c r="K154" s="41"/>
      <c r="L154" s="45"/>
      <c r="M154" s="217"/>
      <c r="N154" s="218"/>
      <c r="O154" s="85"/>
      <c r="P154" s="85"/>
      <c r="Q154" s="85"/>
      <c r="R154" s="85"/>
      <c r="S154" s="85"/>
      <c r="T154" s="86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T154" s="18" t="s">
        <v>149</v>
      </c>
      <c r="AU154" s="18" t="s">
        <v>81</v>
      </c>
    </row>
    <row r="155" s="2" customFormat="1">
      <c r="A155" s="39"/>
      <c r="B155" s="40"/>
      <c r="C155" s="41"/>
      <c r="D155" s="214" t="s">
        <v>126</v>
      </c>
      <c r="E155" s="41"/>
      <c r="F155" s="219" t="s">
        <v>237</v>
      </c>
      <c r="G155" s="41"/>
      <c r="H155" s="41"/>
      <c r="I155" s="216"/>
      <c r="J155" s="41"/>
      <c r="K155" s="41"/>
      <c r="L155" s="45"/>
      <c r="M155" s="217"/>
      <c r="N155" s="218"/>
      <c r="O155" s="85"/>
      <c r="P155" s="85"/>
      <c r="Q155" s="85"/>
      <c r="R155" s="85"/>
      <c r="S155" s="85"/>
      <c r="T155" s="86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T155" s="18" t="s">
        <v>126</v>
      </c>
      <c r="AU155" s="18" t="s">
        <v>81</v>
      </c>
    </row>
    <row r="156" s="13" customFormat="1">
      <c r="A156" s="13"/>
      <c r="B156" s="220"/>
      <c r="C156" s="221"/>
      <c r="D156" s="214" t="s">
        <v>128</v>
      </c>
      <c r="E156" s="222" t="s">
        <v>19</v>
      </c>
      <c r="F156" s="223" t="s">
        <v>238</v>
      </c>
      <c r="G156" s="221"/>
      <c r="H156" s="224">
        <v>111.708</v>
      </c>
      <c r="I156" s="225"/>
      <c r="J156" s="221"/>
      <c r="K156" s="221"/>
      <c r="L156" s="226"/>
      <c r="M156" s="227"/>
      <c r="N156" s="228"/>
      <c r="O156" s="228"/>
      <c r="P156" s="228"/>
      <c r="Q156" s="228"/>
      <c r="R156" s="228"/>
      <c r="S156" s="228"/>
      <c r="T156" s="229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30" t="s">
        <v>128</v>
      </c>
      <c r="AU156" s="230" t="s">
        <v>81</v>
      </c>
      <c r="AV156" s="13" t="s">
        <v>81</v>
      </c>
      <c r="AW156" s="13" t="s">
        <v>32</v>
      </c>
      <c r="AX156" s="13" t="s">
        <v>71</v>
      </c>
      <c r="AY156" s="230" t="s">
        <v>115</v>
      </c>
    </row>
    <row r="157" s="13" customFormat="1">
      <c r="A157" s="13"/>
      <c r="B157" s="220"/>
      <c r="C157" s="221"/>
      <c r="D157" s="214" t="s">
        <v>128</v>
      </c>
      <c r="E157" s="222" t="s">
        <v>19</v>
      </c>
      <c r="F157" s="223" t="s">
        <v>239</v>
      </c>
      <c r="G157" s="221"/>
      <c r="H157" s="224">
        <v>41.090000000000003</v>
      </c>
      <c r="I157" s="225"/>
      <c r="J157" s="221"/>
      <c r="K157" s="221"/>
      <c r="L157" s="226"/>
      <c r="M157" s="227"/>
      <c r="N157" s="228"/>
      <c r="O157" s="228"/>
      <c r="P157" s="228"/>
      <c r="Q157" s="228"/>
      <c r="R157" s="228"/>
      <c r="S157" s="228"/>
      <c r="T157" s="229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30" t="s">
        <v>128</v>
      </c>
      <c r="AU157" s="230" t="s">
        <v>81</v>
      </c>
      <c r="AV157" s="13" t="s">
        <v>81</v>
      </c>
      <c r="AW157" s="13" t="s">
        <v>32</v>
      </c>
      <c r="AX157" s="13" t="s">
        <v>71</v>
      </c>
      <c r="AY157" s="230" t="s">
        <v>115</v>
      </c>
    </row>
    <row r="158" s="14" customFormat="1">
      <c r="A158" s="14"/>
      <c r="B158" s="231"/>
      <c r="C158" s="232"/>
      <c r="D158" s="214" t="s">
        <v>128</v>
      </c>
      <c r="E158" s="233" t="s">
        <v>19</v>
      </c>
      <c r="F158" s="234" t="s">
        <v>131</v>
      </c>
      <c r="G158" s="232"/>
      <c r="H158" s="235">
        <v>152.798</v>
      </c>
      <c r="I158" s="236"/>
      <c r="J158" s="232"/>
      <c r="K158" s="232"/>
      <c r="L158" s="237"/>
      <c r="M158" s="238"/>
      <c r="N158" s="239"/>
      <c r="O158" s="239"/>
      <c r="P158" s="239"/>
      <c r="Q158" s="239"/>
      <c r="R158" s="239"/>
      <c r="S158" s="239"/>
      <c r="T158" s="240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41" t="s">
        <v>128</v>
      </c>
      <c r="AU158" s="241" t="s">
        <v>81</v>
      </c>
      <c r="AV158" s="14" t="s">
        <v>123</v>
      </c>
      <c r="AW158" s="14" t="s">
        <v>32</v>
      </c>
      <c r="AX158" s="14" t="s">
        <v>79</v>
      </c>
      <c r="AY158" s="241" t="s">
        <v>115</v>
      </c>
    </row>
    <row r="159" s="2" customFormat="1" ht="16.5" customHeight="1">
      <c r="A159" s="39"/>
      <c r="B159" s="40"/>
      <c r="C159" s="242" t="s">
        <v>240</v>
      </c>
      <c r="D159" s="242" t="s">
        <v>133</v>
      </c>
      <c r="E159" s="243" t="s">
        <v>241</v>
      </c>
      <c r="F159" s="244" t="s">
        <v>242</v>
      </c>
      <c r="G159" s="245" t="s">
        <v>187</v>
      </c>
      <c r="H159" s="246">
        <v>165.02199999999999</v>
      </c>
      <c r="I159" s="247"/>
      <c r="J159" s="248">
        <f>ROUND(I159*H159,2)</f>
        <v>0</v>
      </c>
      <c r="K159" s="244" t="s">
        <v>146</v>
      </c>
      <c r="L159" s="249"/>
      <c r="M159" s="250" t="s">
        <v>19</v>
      </c>
      <c r="N159" s="251" t="s">
        <v>42</v>
      </c>
      <c r="O159" s="85"/>
      <c r="P159" s="210">
        <f>O159*H159</f>
        <v>0</v>
      </c>
      <c r="Q159" s="210">
        <v>0.00133</v>
      </c>
      <c r="R159" s="210">
        <f>Q159*H159</f>
        <v>0.21947925999999998</v>
      </c>
      <c r="S159" s="210">
        <v>0</v>
      </c>
      <c r="T159" s="211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12" t="s">
        <v>142</v>
      </c>
      <c r="AT159" s="212" t="s">
        <v>133</v>
      </c>
      <c r="AU159" s="212" t="s">
        <v>81</v>
      </c>
      <c r="AY159" s="18" t="s">
        <v>115</v>
      </c>
      <c r="BE159" s="213">
        <f>IF(N159="základní",J159,0)</f>
        <v>0</v>
      </c>
      <c r="BF159" s="213">
        <f>IF(N159="snížená",J159,0)</f>
        <v>0</v>
      </c>
      <c r="BG159" s="213">
        <f>IF(N159="zákl. přenesená",J159,0)</f>
        <v>0</v>
      </c>
      <c r="BH159" s="213">
        <f>IF(N159="sníž. přenesená",J159,0)</f>
        <v>0</v>
      </c>
      <c r="BI159" s="213">
        <f>IF(N159="nulová",J159,0)</f>
        <v>0</v>
      </c>
      <c r="BJ159" s="18" t="s">
        <v>79</v>
      </c>
      <c r="BK159" s="213">
        <f>ROUND(I159*H159,2)</f>
        <v>0</v>
      </c>
      <c r="BL159" s="18" t="s">
        <v>118</v>
      </c>
      <c r="BM159" s="212" t="s">
        <v>243</v>
      </c>
    </row>
    <row r="160" s="2" customFormat="1">
      <c r="A160" s="39"/>
      <c r="B160" s="40"/>
      <c r="C160" s="41"/>
      <c r="D160" s="214" t="s">
        <v>125</v>
      </c>
      <c r="E160" s="41"/>
      <c r="F160" s="215" t="s">
        <v>242</v>
      </c>
      <c r="G160" s="41"/>
      <c r="H160" s="41"/>
      <c r="I160" s="216"/>
      <c r="J160" s="41"/>
      <c r="K160" s="41"/>
      <c r="L160" s="45"/>
      <c r="M160" s="217"/>
      <c r="N160" s="218"/>
      <c r="O160" s="85"/>
      <c r="P160" s="85"/>
      <c r="Q160" s="85"/>
      <c r="R160" s="85"/>
      <c r="S160" s="85"/>
      <c r="T160" s="86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T160" s="18" t="s">
        <v>125</v>
      </c>
      <c r="AU160" s="18" t="s">
        <v>81</v>
      </c>
    </row>
    <row r="161" s="13" customFormat="1">
      <c r="A161" s="13"/>
      <c r="B161" s="220"/>
      <c r="C161" s="221"/>
      <c r="D161" s="214" t="s">
        <v>128</v>
      </c>
      <c r="E161" s="221"/>
      <c r="F161" s="223" t="s">
        <v>244</v>
      </c>
      <c r="G161" s="221"/>
      <c r="H161" s="224">
        <v>165.02199999999999</v>
      </c>
      <c r="I161" s="225"/>
      <c r="J161" s="221"/>
      <c r="K161" s="221"/>
      <c r="L161" s="226"/>
      <c r="M161" s="227"/>
      <c r="N161" s="228"/>
      <c r="O161" s="228"/>
      <c r="P161" s="228"/>
      <c r="Q161" s="228"/>
      <c r="R161" s="228"/>
      <c r="S161" s="228"/>
      <c r="T161" s="229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30" t="s">
        <v>128</v>
      </c>
      <c r="AU161" s="230" t="s">
        <v>81</v>
      </c>
      <c r="AV161" s="13" t="s">
        <v>81</v>
      </c>
      <c r="AW161" s="13" t="s">
        <v>4</v>
      </c>
      <c r="AX161" s="13" t="s">
        <v>79</v>
      </c>
      <c r="AY161" s="230" t="s">
        <v>115</v>
      </c>
    </row>
    <row r="162" s="2" customFormat="1" ht="16.5" customHeight="1">
      <c r="A162" s="39"/>
      <c r="B162" s="40"/>
      <c r="C162" s="201" t="s">
        <v>245</v>
      </c>
      <c r="D162" s="201" t="s">
        <v>119</v>
      </c>
      <c r="E162" s="202" t="s">
        <v>246</v>
      </c>
      <c r="F162" s="203" t="s">
        <v>247</v>
      </c>
      <c r="G162" s="204" t="s">
        <v>156</v>
      </c>
      <c r="H162" s="205">
        <v>0.64800000000000002</v>
      </c>
      <c r="I162" s="206"/>
      <c r="J162" s="207">
        <f>ROUND(I162*H162,2)</f>
        <v>0</v>
      </c>
      <c r="K162" s="203" t="s">
        <v>146</v>
      </c>
      <c r="L162" s="45"/>
      <c r="M162" s="208" t="s">
        <v>19</v>
      </c>
      <c r="N162" s="209" t="s">
        <v>42</v>
      </c>
      <c r="O162" s="85"/>
      <c r="P162" s="210">
        <f>O162*H162</f>
        <v>0</v>
      </c>
      <c r="Q162" s="210">
        <v>0</v>
      </c>
      <c r="R162" s="210">
        <f>Q162*H162</f>
        <v>0</v>
      </c>
      <c r="S162" s="210">
        <v>0</v>
      </c>
      <c r="T162" s="211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12" t="s">
        <v>118</v>
      </c>
      <c r="AT162" s="212" t="s">
        <v>119</v>
      </c>
      <c r="AU162" s="212" t="s">
        <v>81</v>
      </c>
      <c r="AY162" s="18" t="s">
        <v>115</v>
      </c>
      <c r="BE162" s="213">
        <f>IF(N162="základní",J162,0)</f>
        <v>0</v>
      </c>
      <c r="BF162" s="213">
        <f>IF(N162="snížená",J162,0)</f>
        <v>0</v>
      </c>
      <c r="BG162" s="213">
        <f>IF(N162="zákl. přenesená",J162,0)</f>
        <v>0</v>
      </c>
      <c r="BH162" s="213">
        <f>IF(N162="sníž. přenesená",J162,0)</f>
        <v>0</v>
      </c>
      <c r="BI162" s="213">
        <f>IF(N162="nulová",J162,0)</f>
        <v>0</v>
      </c>
      <c r="BJ162" s="18" t="s">
        <v>79</v>
      </c>
      <c r="BK162" s="213">
        <f>ROUND(I162*H162,2)</f>
        <v>0</v>
      </c>
      <c r="BL162" s="18" t="s">
        <v>118</v>
      </c>
      <c r="BM162" s="212" t="s">
        <v>248</v>
      </c>
    </row>
    <row r="163" s="2" customFormat="1">
      <c r="A163" s="39"/>
      <c r="B163" s="40"/>
      <c r="C163" s="41"/>
      <c r="D163" s="214" t="s">
        <v>125</v>
      </c>
      <c r="E163" s="41"/>
      <c r="F163" s="215" t="s">
        <v>249</v>
      </c>
      <c r="G163" s="41"/>
      <c r="H163" s="41"/>
      <c r="I163" s="216"/>
      <c r="J163" s="41"/>
      <c r="K163" s="41"/>
      <c r="L163" s="45"/>
      <c r="M163" s="217"/>
      <c r="N163" s="218"/>
      <c r="O163" s="85"/>
      <c r="P163" s="85"/>
      <c r="Q163" s="85"/>
      <c r="R163" s="85"/>
      <c r="S163" s="85"/>
      <c r="T163" s="86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T163" s="18" t="s">
        <v>125</v>
      </c>
      <c r="AU163" s="18" t="s">
        <v>81</v>
      </c>
    </row>
    <row r="164" s="2" customFormat="1">
      <c r="A164" s="39"/>
      <c r="B164" s="40"/>
      <c r="C164" s="41"/>
      <c r="D164" s="252" t="s">
        <v>149</v>
      </c>
      <c r="E164" s="41"/>
      <c r="F164" s="253" t="s">
        <v>250</v>
      </c>
      <c r="G164" s="41"/>
      <c r="H164" s="41"/>
      <c r="I164" s="216"/>
      <c r="J164" s="41"/>
      <c r="K164" s="41"/>
      <c r="L164" s="45"/>
      <c r="M164" s="217"/>
      <c r="N164" s="218"/>
      <c r="O164" s="85"/>
      <c r="P164" s="85"/>
      <c r="Q164" s="85"/>
      <c r="R164" s="85"/>
      <c r="S164" s="85"/>
      <c r="T164" s="86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T164" s="18" t="s">
        <v>149</v>
      </c>
      <c r="AU164" s="18" t="s">
        <v>81</v>
      </c>
    </row>
    <row r="165" s="12" customFormat="1" ht="25.92" customHeight="1">
      <c r="A165" s="12"/>
      <c r="B165" s="185"/>
      <c r="C165" s="186"/>
      <c r="D165" s="187" t="s">
        <v>70</v>
      </c>
      <c r="E165" s="188" t="s">
        <v>251</v>
      </c>
      <c r="F165" s="188" t="s">
        <v>252</v>
      </c>
      <c r="G165" s="186"/>
      <c r="H165" s="186"/>
      <c r="I165" s="189"/>
      <c r="J165" s="190">
        <f>BK165</f>
        <v>0</v>
      </c>
      <c r="K165" s="186"/>
      <c r="L165" s="191"/>
      <c r="M165" s="192"/>
      <c r="N165" s="193"/>
      <c r="O165" s="193"/>
      <c r="P165" s="194">
        <f>P166+P174+P188</f>
        <v>0</v>
      </c>
      <c r="Q165" s="193"/>
      <c r="R165" s="194">
        <f>R166+R174+R188</f>
        <v>0</v>
      </c>
      <c r="S165" s="193"/>
      <c r="T165" s="195">
        <f>T166+T174+T188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196" t="s">
        <v>253</v>
      </c>
      <c r="AT165" s="197" t="s">
        <v>70</v>
      </c>
      <c r="AU165" s="197" t="s">
        <v>71</v>
      </c>
      <c r="AY165" s="196" t="s">
        <v>115</v>
      </c>
      <c r="BK165" s="198">
        <f>BK166+BK174+BK188</f>
        <v>0</v>
      </c>
    </row>
    <row r="166" s="12" customFormat="1" ht="22.8" customHeight="1">
      <c r="A166" s="12"/>
      <c r="B166" s="185"/>
      <c r="C166" s="186"/>
      <c r="D166" s="187" t="s">
        <v>70</v>
      </c>
      <c r="E166" s="199" t="s">
        <v>254</v>
      </c>
      <c r="F166" s="199" t="s">
        <v>255</v>
      </c>
      <c r="G166" s="186"/>
      <c r="H166" s="186"/>
      <c r="I166" s="189"/>
      <c r="J166" s="200">
        <f>BK166</f>
        <v>0</v>
      </c>
      <c r="K166" s="186"/>
      <c r="L166" s="191"/>
      <c r="M166" s="192"/>
      <c r="N166" s="193"/>
      <c r="O166" s="193"/>
      <c r="P166" s="194">
        <f>SUM(P167:P173)</f>
        <v>0</v>
      </c>
      <c r="Q166" s="193"/>
      <c r="R166" s="194">
        <f>SUM(R167:R173)</f>
        <v>0</v>
      </c>
      <c r="S166" s="193"/>
      <c r="T166" s="195">
        <f>SUM(T167:T173)</f>
        <v>0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196" t="s">
        <v>253</v>
      </c>
      <c r="AT166" s="197" t="s">
        <v>70</v>
      </c>
      <c r="AU166" s="197" t="s">
        <v>79</v>
      </c>
      <c r="AY166" s="196" t="s">
        <v>115</v>
      </c>
      <c r="BK166" s="198">
        <f>SUM(BK167:BK173)</f>
        <v>0</v>
      </c>
    </row>
    <row r="167" s="2" customFormat="1" ht="16.5" customHeight="1">
      <c r="A167" s="39"/>
      <c r="B167" s="40"/>
      <c r="C167" s="201" t="s">
        <v>256</v>
      </c>
      <c r="D167" s="201" t="s">
        <v>119</v>
      </c>
      <c r="E167" s="202" t="s">
        <v>257</v>
      </c>
      <c r="F167" s="203" t="s">
        <v>258</v>
      </c>
      <c r="G167" s="204" t="s">
        <v>196</v>
      </c>
      <c r="H167" s="205">
        <v>1</v>
      </c>
      <c r="I167" s="206"/>
      <c r="J167" s="207">
        <f>ROUND(I167*H167,2)</f>
        <v>0</v>
      </c>
      <c r="K167" s="203" t="s">
        <v>146</v>
      </c>
      <c r="L167" s="45"/>
      <c r="M167" s="208" t="s">
        <v>19</v>
      </c>
      <c r="N167" s="209" t="s">
        <v>42</v>
      </c>
      <c r="O167" s="85"/>
      <c r="P167" s="210">
        <f>O167*H167</f>
        <v>0</v>
      </c>
      <c r="Q167" s="210">
        <v>0</v>
      </c>
      <c r="R167" s="210">
        <f>Q167*H167</f>
        <v>0</v>
      </c>
      <c r="S167" s="210">
        <v>0</v>
      </c>
      <c r="T167" s="211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12" t="s">
        <v>259</v>
      </c>
      <c r="AT167" s="212" t="s">
        <v>119</v>
      </c>
      <c r="AU167" s="212" t="s">
        <v>81</v>
      </c>
      <c r="AY167" s="18" t="s">
        <v>115</v>
      </c>
      <c r="BE167" s="213">
        <f>IF(N167="základní",J167,0)</f>
        <v>0</v>
      </c>
      <c r="BF167" s="213">
        <f>IF(N167="snížená",J167,0)</f>
        <v>0</v>
      </c>
      <c r="BG167" s="213">
        <f>IF(N167="zákl. přenesená",J167,0)</f>
        <v>0</v>
      </c>
      <c r="BH167" s="213">
        <f>IF(N167="sníž. přenesená",J167,0)</f>
        <v>0</v>
      </c>
      <c r="BI167" s="213">
        <f>IF(N167="nulová",J167,0)</f>
        <v>0</v>
      </c>
      <c r="BJ167" s="18" t="s">
        <v>79</v>
      </c>
      <c r="BK167" s="213">
        <f>ROUND(I167*H167,2)</f>
        <v>0</v>
      </c>
      <c r="BL167" s="18" t="s">
        <v>259</v>
      </c>
      <c r="BM167" s="212" t="s">
        <v>260</v>
      </c>
    </row>
    <row r="168" s="2" customFormat="1">
      <c r="A168" s="39"/>
      <c r="B168" s="40"/>
      <c r="C168" s="41"/>
      <c r="D168" s="214" t="s">
        <v>125</v>
      </c>
      <c r="E168" s="41"/>
      <c r="F168" s="215" t="s">
        <v>261</v>
      </c>
      <c r="G168" s="41"/>
      <c r="H168" s="41"/>
      <c r="I168" s="216"/>
      <c r="J168" s="41"/>
      <c r="K168" s="41"/>
      <c r="L168" s="45"/>
      <c r="M168" s="217"/>
      <c r="N168" s="218"/>
      <c r="O168" s="85"/>
      <c r="P168" s="85"/>
      <c r="Q168" s="85"/>
      <c r="R168" s="85"/>
      <c r="S168" s="85"/>
      <c r="T168" s="86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T168" s="18" t="s">
        <v>125</v>
      </c>
      <c r="AU168" s="18" t="s">
        <v>81</v>
      </c>
    </row>
    <row r="169" s="2" customFormat="1">
      <c r="A169" s="39"/>
      <c r="B169" s="40"/>
      <c r="C169" s="41"/>
      <c r="D169" s="252" t="s">
        <v>149</v>
      </c>
      <c r="E169" s="41"/>
      <c r="F169" s="253" t="s">
        <v>262</v>
      </c>
      <c r="G169" s="41"/>
      <c r="H169" s="41"/>
      <c r="I169" s="216"/>
      <c r="J169" s="41"/>
      <c r="K169" s="41"/>
      <c r="L169" s="45"/>
      <c r="M169" s="217"/>
      <c r="N169" s="218"/>
      <c r="O169" s="85"/>
      <c r="P169" s="85"/>
      <c r="Q169" s="85"/>
      <c r="R169" s="85"/>
      <c r="S169" s="85"/>
      <c r="T169" s="86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T169" s="18" t="s">
        <v>149</v>
      </c>
      <c r="AU169" s="18" t="s">
        <v>81</v>
      </c>
    </row>
    <row r="170" s="2" customFormat="1">
      <c r="A170" s="39"/>
      <c r="B170" s="40"/>
      <c r="C170" s="41"/>
      <c r="D170" s="214" t="s">
        <v>126</v>
      </c>
      <c r="E170" s="41"/>
      <c r="F170" s="219" t="s">
        <v>263</v>
      </c>
      <c r="G170" s="41"/>
      <c r="H170" s="41"/>
      <c r="I170" s="216"/>
      <c r="J170" s="41"/>
      <c r="K170" s="41"/>
      <c r="L170" s="45"/>
      <c r="M170" s="217"/>
      <c r="N170" s="218"/>
      <c r="O170" s="85"/>
      <c r="P170" s="85"/>
      <c r="Q170" s="85"/>
      <c r="R170" s="85"/>
      <c r="S170" s="85"/>
      <c r="T170" s="86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T170" s="18" t="s">
        <v>126</v>
      </c>
      <c r="AU170" s="18" t="s">
        <v>81</v>
      </c>
    </row>
    <row r="171" s="2" customFormat="1" ht="16.5" customHeight="1">
      <c r="A171" s="39"/>
      <c r="B171" s="40"/>
      <c r="C171" s="201" t="s">
        <v>264</v>
      </c>
      <c r="D171" s="201" t="s">
        <v>119</v>
      </c>
      <c r="E171" s="202" t="s">
        <v>265</v>
      </c>
      <c r="F171" s="203" t="s">
        <v>266</v>
      </c>
      <c r="G171" s="204" t="s">
        <v>196</v>
      </c>
      <c r="H171" s="205">
        <v>1</v>
      </c>
      <c r="I171" s="206"/>
      <c r="J171" s="207">
        <f>ROUND(I171*H171,2)</f>
        <v>0</v>
      </c>
      <c r="K171" s="203" t="s">
        <v>146</v>
      </c>
      <c r="L171" s="45"/>
      <c r="M171" s="208" t="s">
        <v>19</v>
      </c>
      <c r="N171" s="209" t="s">
        <v>42</v>
      </c>
      <c r="O171" s="85"/>
      <c r="P171" s="210">
        <f>O171*H171</f>
        <v>0</v>
      </c>
      <c r="Q171" s="210">
        <v>0</v>
      </c>
      <c r="R171" s="210">
        <f>Q171*H171</f>
        <v>0</v>
      </c>
      <c r="S171" s="210">
        <v>0</v>
      </c>
      <c r="T171" s="211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12" t="s">
        <v>259</v>
      </c>
      <c r="AT171" s="212" t="s">
        <v>119</v>
      </c>
      <c r="AU171" s="212" t="s">
        <v>81</v>
      </c>
      <c r="AY171" s="18" t="s">
        <v>115</v>
      </c>
      <c r="BE171" s="213">
        <f>IF(N171="základní",J171,0)</f>
        <v>0</v>
      </c>
      <c r="BF171" s="213">
        <f>IF(N171="snížená",J171,0)</f>
        <v>0</v>
      </c>
      <c r="BG171" s="213">
        <f>IF(N171="zákl. přenesená",J171,0)</f>
        <v>0</v>
      </c>
      <c r="BH171" s="213">
        <f>IF(N171="sníž. přenesená",J171,0)</f>
        <v>0</v>
      </c>
      <c r="BI171" s="213">
        <f>IF(N171="nulová",J171,0)</f>
        <v>0</v>
      </c>
      <c r="BJ171" s="18" t="s">
        <v>79</v>
      </c>
      <c r="BK171" s="213">
        <f>ROUND(I171*H171,2)</f>
        <v>0</v>
      </c>
      <c r="BL171" s="18" t="s">
        <v>259</v>
      </c>
      <c r="BM171" s="212" t="s">
        <v>267</v>
      </c>
    </row>
    <row r="172" s="2" customFormat="1">
      <c r="A172" s="39"/>
      <c r="B172" s="40"/>
      <c r="C172" s="41"/>
      <c r="D172" s="214" t="s">
        <v>125</v>
      </c>
      <c r="E172" s="41"/>
      <c r="F172" s="215" t="s">
        <v>266</v>
      </c>
      <c r="G172" s="41"/>
      <c r="H172" s="41"/>
      <c r="I172" s="216"/>
      <c r="J172" s="41"/>
      <c r="K172" s="41"/>
      <c r="L172" s="45"/>
      <c r="M172" s="217"/>
      <c r="N172" s="218"/>
      <c r="O172" s="85"/>
      <c r="P172" s="85"/>
      <c r="Q172" s="85"/>
      <c r="R172" s="85"/>
      <c r="S172" s="85"/>
      <c r="T172" s="86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T172" s="18" t="s">
        <v>125</v>
      </c>
      <c r="AU172" s="18" t="s">
        <v>81</v>
      </c>
    </row>
    <row r="173" s="2" customFormat="1">
      <c r="A173" s="39"/>
      <c r="B173" s="40"/>
      <c r="C173" s="41"/>
      <c r="D173" s="252" t="s">
        <v>149</v>
      </c>
      <c r="E173" s="41"/>
      <c r="F173" s="253" t="s">
        <v>268</v>
      </c>
      <c r="G173" s="41"/>
      <c r="H173" s="41"/>
      <c r="I173" s="216"/>
      <c r="J173" s="41"/>
      <c r="K173" s="41"/>
      <c r="L173" s="45"/>
      <c r="M173" s="217"/>
      <c r="N173" s="218"/>
      <c r="O173" s="85"/>
      <c r="P173" s="85"/>
      <c r="Q173" s="85"/>
      <c r="R173" s="85"/>
      <c r="S173" s="85"/>
      <c r="T173" s="86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T173" s="18" t="s">
        <v>149</v>
      </c>
      <c r="AU173" s="18" t="s">
        <v>81</v>
      </c>
    </row>
    <row r="174" s="12" customFormat="1" ht="22.8" customHeight="1">
      <c r="A174" s="12"/>
      <c r="B174" s="185"/>
      <c r="C174" s="186"/>
      <c r="D174" s="187" t="s">
        <v>70</v>
      </c>
      <c r="E174" s="199" t="s">
        <v>269</v>
      </c>
      <c r="F174" s="199" t="s">
        <v>270</v>
      </c>
      <c r="G174" s="186"/>
      <c r="H174" s="186"/>
      <c r="I174" s="189"/>
      <c r="J174" s="200">
        <f>BK174</f>
        <v>0</v>
      </c>
      <c r="K174" s="186"/>
      <c r="L174" s="191"/>
      <c r="M174" s="192"/>
      <c r="N174" s="193"/>
      <c r="O174" s="193"/>
      <c r="P174" s="194">
        <f>SUM(P175:P187)</f>
        <v>0</v>
      </c>
      <c r="Q174" s="193"/>
      <c r="R174" s="194">
        <f>SUM(R175:R187)</f>
        <v>0</v>
      </c>
      <c r="S174" s="193"/>
      <c r="T174" s="195">
        <f>SUM(T175:T187)</f>
        <v>0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196" t="s">
        <v>253</v>
      </c>
      <c r="AT174" s="197" t="s">
        <v>70</v>
      </c>
      <c r="AU174" s="197" t="s">
        <v>79</v>
      </c>
      <c r="AY174" s="196" t="s">
        <v>115</v>
      </c>
      <c r="BK174" s="198">
        <f>SUM(BK175:BK187)</f>
        <v>0</v>
      </c>
    </row>
    <row r="175" s="2" customFormat="1" ht="16.5" customHeight="1">
      <c r="A175" s="39"/>
      <c r="B175" s="40"/>
      <c r="C175" s="201" t="s">
        <v>271</v>
      </c>
      <c r="D175" s="201" t="s">
        <v>119</v>
      </c>
      <c r="E175" s="202" t="s">
        <v>272</v>
      </c>
      <c r="F175" s="203" t="s">
        <v>273</v>
      </c>
      <c r="G175" s="204" t="s">
        <v>196</v>
      </c>
      <c r="H175" s="205">
        <v>1</v>
      </c>
      <c r="I175" s="206"/>
      <c r="J175" s="207">
        <f>ROUND(I175*H175,2)</f>
        <v>0</v>
      </c>
      <c r="K175" s="203" t="s">
        <v>146</v>
      </c>
      <c r="L175" s="45"/>
      <c r="M175" s="208" t="s">
        <v>19</v>
      </c>
      <c r="N175" s="209" t="s">
        <v>42</v>
      </c>
      <c r="O175" s="85"/>
      <c r="P175" s="210">
        <f>O175*H175</f>
        <v>0</v>
      </c>
      <c r="Q175" s="210">
        <v>0</v>
      </c>
      <c r="R175" s="210">
        <f>Q175*H175</f>
        <v>0</v>
      </c>
      <c r="S175" s="210">
        <v>0</v>
      </c>
      <c r="T175" s="211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12" t="s">
        <v>259</v>
      </c>
      <c r="AT175" s="212" t="s">
        <v>119</v>
      </c>
      <c r="AU175" s="212" t="s">
        <v>81</v>
      </c>
      <c r="AY175" s="18" t="s">
        <v>115</v>
      </c>
      <c r="BE175" s="213">
        <f>IF(N175="základní",J175,0)</f>
        <v>0</v>
      </c>
      <c r="BF175" s="213">
        <f>IF(N175="snížená",J175,0)</f>
        <v>0</v>
      </c>
      <c r="BG175" s="213">
        <f>IF(N175="zákl. přenesená",J175,0)</f>
        <v>0</v>
      </c>
      <c r="BH175" s="213">
        <f>IF(N175="sníž. přenesená",J175,0)</f>
        <v>0</v>
      </c>
      <c r="BI175" s="213">
        <f>IF(N175="nulová",J175,0)</f>
        <v>0</v>
      </c>
      <c r="BJ175" s="18" t="s">
        <v>79</v>
      </c>
      <c r="BK175" s="213">
        <f>ROUND(I175*H175,2)</f>
        <v>0</v>
      </c>
      <c r="BL175" s="18" t="s">
        <v>259</v>
      </c>
      <c r="BM175" s="212" t="s">
        <v>274</v>
      </c>
    </row>
    <row r="176" s="2" customFormat="1">
      <c r="A176" s="39"/>
      <c r="B176" s="40"/>
      <c r="C176" s="41"/>
      <c r="D176" s="214" t="s">
        <v>125</v>
      </c>
      <c r="E176" s="41"/>
      <c r="F176" s="215" t="s">
        <v>273</v>
      </c>
      <c r="G176" s="41"/>
      <c r="H176" s="41"/>
      <c r="I176" s="216"/>
      <c r="J176" s="41"/>
      <c r="K176" s="41"/>
      <c r="L176" s="45"/>
      <c r="M176" s="217"/>
      <c r="N176" s="218"/>
      <c r="O176" s="85"/>
      <c r="P176" s="85"/>
      <c r="Q176" s="85"/>
      <c r="R176" s="85"/>
      <c r="S176" s="85"/>
      <c r="T176" s="86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T176" s="18" t="s">
        <v>125</v>
      </c>
      <c r="AU176" s="18" t="s">
        <v>81</v>
      </c>
    </row>
    <row r="177" s="2" customFormat="1">
      <c r="A177" s="39"/>
      <c r="B177" s="40"/>
      <c r="C177" s="41"/>
      <c r="D177" s="252" t="s">
        <v>149</v>
      </c>
      <c r="E177" s="41"/>
      <c r="F177" s="253" t="s">
        <v>275</v>
      </c>
      <c r="G177" s="41"/>
      <c r="H177" s="41"/>
      <c r="I177" s="216"/>
      <c r="J177" s="41"/>
      <c r="K177" s="41"/>
      <c r="L177" s="45"/>
      <c r="M177" s="217"/>
      <c r="N177" s="218"/>
      <c r="O177" s="85"/>
      <c r="P177" s="85"/>
      <c r="Q177" s="85"/>
      <c r="R177" s="85"/>
      <c r="S177" s="85"/>
      <c r="T177" s="86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T177" s="18" t="s">
        <v>149</v>
      </c>
      <c r="AU177" s="18" t="s">
        <v>81</v>
      </c>
    </row>
    <row r="178" s="2" customFormat="1" ht="16.5" customHeight="1">
      <c r="A178" s="39"/>
      <c r="B178" s="40"/>
      <c r="C178" s="201" t="s">
        <v>276</v>
      </c>
      <c r="D178" s="201" t="s">
        <v>119</v>
      </c>
      <c r="E178" s="202" t="s">
        <v>277</v>
      </c>
      <c r="F178" s="203" t="s">
        <v>278</v>
      </c>
      <c r="G178" s="204" t="s">
        <v>196</v>
      </c>
      <c r="H178" s="205">
        <v>1</v>
      </c>
      <c r="I178" s="206"/>
      <c r="J178" s="207">
        <f>ROUND(I178*H178,2)</f>
        <v>0</v>
      </c>
      <c r="K178" s="203" t="s">
        <v>146</v>
      </c>
      <c r="L178" s="45"/>
      <c r="M178" s="208" t="s">
        <v>19</v>
      </c>
      <c r="N178" s="209" t="s">
        <v>42</v>
      </c>
      <c r="O178" s="85"/>
      <c r="P178" s="210">
        <f>O178*H178</f>
        <v>0</v>
      </c>
      <c r="Q178" s="210">
        <v>0</v>
      </c>
      <c r="R178" s="210">
        <f>Q178*H178</f>
        <v>0</v>
      </c>
      <c r="S178" s="210">
        <v>0</v>
      </c>
      <c r="T178" s="211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12" t="s">
        <v>259</v>
      </c>
      <c r="AT178" s="212" t="s">
        <v>119</v>
      </c>
      <c r="AU178" s="212" t="s">
        <v>81</v>
      </c>
      <c r="AY178" s="18" t="s">
        <v>115</v>
      </c>
      <c r="BE178" s="213">
        <f>IF(N178="základní",J178,0)</f>
        <v>0</v>
      </c>
      <c r="BF178" s="213">
        <f>IF(N178="snížená",J178,0)</f>
        <v>0</v>
      </c>
      <c r="BG178" s="213">
        <f>IF(N178="zákl. přenesená",J178,0)</f>
        <v>0</v>
      </c>
      <c r="BH178" s="213">
        <f>IF(N178="sníž. přenesená",J178,0)</f>
        <v>0</v>
      </c>
      <c r="BI178" s="213">
        <f>IF(N178="nulová",J178,0)</f>
        <v>0</v>
      </c>
      <c r="BJ178" s="18" t="s">
        <v>79</v>
      </c>
      <c r="BK178" s="213">
        <f>ROUND(I178*H178,2)</f>
        <v>0</v>
      </c>
      <c r="BL178" s="18" t="s">
        <v>259</v>
      </c>
      <c r="BM178" s="212" t="s">
        <v>279</v>
      </c>
    </row>
    <row r="179" s="2" customFormat="1">
      <c r="A179" s="39"/>
      <c r="B179" s="40"/>
      <c r="C179" s="41"/>
      <c r="D179" s="214" t="s">
        <v>125</v>
      </c>
      <c r="E179" s="41"/>
      <c r="F179" s="215" t="s">
        <v>278</v>
      </c>
      <c r="G179" s="41"/>
      <c r="H179" s="41"/>
      <c r="I179" s="216"/>
      <c r="J179" s="41"/>
      <c r="K179" s="41"/>
      <c r="L179" s="45"/>
      <c r="M179" s="217"/>
      <c r="N179" s="218"/>
      <c r="O179" s="85"/>
      <c r="P179" s="85"/>
      <c r="Q179" s="85"/>
      <c r="R179" s="85"/>
      <c r="S179" s="85"/>
      <c r="T179" s="86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T179" s="18" t="s">
        <v>125</v>
      </c>
      <c r="AU179" s="18" t="s">
        <v>81</v>
      </c>
    </row>
    <row r="180" s="2" customFormat="1">
      <c r="A180" s="39"/>
      <c r="B180" s="40"/>
      <c r="C180" s="41"/>
      <c r="D180" s="252" t="s">
        <v>149</v>
      </c>
      <c r="E180" s="41"/>
      <c r="F180" s="253" t="s">
        <v>280</v>
      </c>
      <c r="G180" s="41"/>
      <c r="H180" s="41"/>
      <c r="I180" s="216"/>
      <c r="J180" s="41"/>
      <c r="K180" s="41"/>
      <c r="L180" s="45"/>
      <c r="M180" s="217"/>
      <c r="N180" s="218"/>
      <c r="O180" s="85"/>
      <c r="P180" s="85"/>
      <c r="Q180" s="85"/>
      <c r="R180" s="85"/>
      <c r="S180" s="85"/>
      <c r="T180" s="86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T180" s="18" t="s">
        <v>149</v>
      </c>
      <c r="AU180" s="18" t="s">
        <v>81</v>
      </c>
    </row>
    <row r="181" s="2" customFormat="1">
      <c r="A181" s="39"/>
      <c r="B181" s="40"/>
      <c r="C181" s="41"/>
      <c r="D181" s="214" t="s">
        <v>126</v>
      </c>
      <c r="E181" s="41"/>
      <c r="F181" s="219" t="s">
        <v>281</v>
      </c>
      <c r="G181" s="41"/>
      <c r="H181" s="41"/>
      <c r="I181" s="216"/>
      <c r="J181" s="41"/>
      <c r="K181" s="41"/>
      <c r="L181" s="45"/>
      <c r="M181" s="217"/>
      <c r="N181" s="218"/>
      <c r="O181" s="85"/>
      <c r="P181" s="85"/>
      <c r="Q181" s="85"/>
      <c r="R181" s="85"/>
      <c r="S181" s="85"/>
      <c r="T181" s="86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T181" s="18" t="s">
        <v>126</v>
      </c>
      <c r="AU181" s="18" t="s">
        <v>81</v>
      </c>
    </row>
    <row r="182" s="2" customFormat="1" ht="16.5" customHeight="1">
      <c r="A182" s="39"/>
      <c r="B182" s="40"/>
      <c r="C182" s="201" t="s">
        <v>282</v>
      </c>
      <c r="D182" s="201" t="s">
        <v>119</v>
      </c>
      <c r="E182" s="202" t="s">
        <v>283</v>
      </c>
      <c r="F182" s="203" t="s">
        <v>284</v>
      </c>
      <c r="G182" s="204" t="s">
        <v>196</v>
      </c>
      <c r="H182" s="205">
        <v>1</v>
      </c>
      <c r="I182" s="206"/>
      <c r="J182" s="207">
        <f>ROUND(I182*H182,2)</f>
        <v>0</v>
      </c>
      <c r="K182" s="203" t="s">
        <v>146</v>
      </c>
      <c r="L182" s="45"/>
      <c r="M182" s="208" t="s">
        <v>19</v>
      </c>
      <c r="N182" s="209" t="s">
        <v>42</v>
      </c>
      <c r="O182" s="85"/>
      <c r="P182" s="210">
        <f>O182*H182</f>
        <v>0</v>
      </c>
      <c r="Q182" s="210">
        <v>0</v>
      </c>
      <c r="R182" s="210">
        <f>Q182*H182</f>
        <v>0</v>
      </c>
      <c r="S182" s="210">
        <v>0</v>
      </c>
      <c r="T182" s="211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12" t="s">
        <v>259</v>
      </c>
      <c r="AT182" s="212" t="s">
        <v>119</v>
      </c>
      <c r="AU182" s="212" t="s">
        <v>81</v>
      </c>
      <c r="AY182" s="18" t="s">
        <v>115</v>
      </c>
      <c r="BE182" s="213">
        <f>IF(N182="základní",J182,0)</f>
        <v>0</v>
      </c>
      <c r="BF182" s="213">
        <f>IF(N182="snížená",J182,0)</f>
        <v>0</v>
      </c>
      <c r="BG182" s="213">
        <f>IF(N182="zákl. přenesená",J182,0)</f>
        <v>0</v>
      </c>
      <c r="BH182" s="213">
        <f>IF(N182="sníž. přenesená",J182,0)</f>
        <v>0</v>
      </c>
      <c r="BI182" s="213">
        <f>IF(N182="nulová",J182,0)</f>
        <v>0</v>
      </c>
      <c r="BJ182" s="18" t="s">
        <v>79</v>
      </c>
      <c r="BK182" s="213">
        <f>ROUND(I182*H182,2)</f>
        <v>0</v>
      </c>
      <c r="BL182" s="18" t="s">
        <v>259</v>
      </c>
      <c r="BM182" s="212" t="s">
        <v>285</v>
      </c>
    </row>
    <row r="183" s="2" customFormat="1">
      <c r="A183" s="39"/>
      <c r="B183" s="40"/>
      <c r="C183" s="41"/>
      <c r="D183" s="214" t="s">
        <v>125</v>
      </c>
      <c r="E183" s="41"/>
      <c r="F183" s="215" t="s">
        <v>284</v>
      </c>
      <c r="G183" s="41"/>
      <c r="H183" s="41"/>
      <c r="I183" s="216"/>
      <c r="J183" s="41"/>
      <c r="K183" s="41"/>
      <c r="L183" s="45"/>
      <c r="M183" s="217"/>
      <c r="N183" s="218"/>
      <c r="O183" s="85"/>
      <c r="P183" s="85"/>
      <c r="Q183" s="85"/>
      <c r="R183" s="85"/>
      <c r="S183" s="85"/>
      <c r="T183" s="86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T183" s="18" t="s">
        <v>125</v>
      </c>
      <c r="AU183" s="18" t="s">
        <v>81</v>
      </c>
    </row>
    <row r="184" s="2" customFormat="1">
      <c r="A184" s="39"/>
      <c r="B184" s="40"/>
      <c r="C184" s="41"/>
      <c r="D184" s="252" t="s">
        <v>149</v>
      </c>
      <c r="E184" s="41"/>
      <c r="F184" s="253" t="s">
        <v>286</v>
      </c>
      <c r="G184" s="41"/>
      <c r="H184" s="41"/>
      <c r="I184" s="216"/>
      <c r="J184" s="41"/>
      <c r="K184" s="41"/>
      <c r="L184" s="45"/>
      <c r="M184" s="217"/>
      <c r="N184" s="218"/>
      <c r="O184" s="85"/>
      <c r="P184" s="85"/>
      <c r="Q184" s="85"/>
      <c r="R184" s="85"/>
      <c r="S184" s="85"/>
      <c r="T184" s="86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T184" s="18" t="s">
        <v>149</v>
      </c>
      <c r="AU184" s="18" t="s">
        <v>81</v>
      </c>
    </row>
    <row r="185" s="2" customFormat="1" ht="16.5" customHeight="1">
      <c r="A185" s="39"/>
      <c r="B185" s="40"/>
      <c r="C185" s="201" t="s">
        <v>287</v>
      </c>
      <c r="D185" s="201" t="s">
        <v>119</v>
      </c>
      <c r="E185" s="202" t="s">
        <v>288</v>
      </c>
      <c r="F185" s="203" t="s">
        <v>289</v>
      </c>
      <c r="G185" s="204" t="s">
        <v>196</v>
      </c>
      <c r="H185" s="205">
        <v>1</v>
      </c>
      <c r="I185" s="206"/>
      <c r="J185" s="207">
        <f>ROUND(I185*H185,2)</f>
        <v>0</v>
      </c>
      <c r="K185" s="203" t="s">
        <v>146</v>
      </c>
      <c r="L185" s="45"/>
      <c r="M185" s="208" t="s">
        <v>19</v>
      </c>
      <c r="N185" s="209" t="s">
        <v>42</v>
      </c>
      <c r="O185" s="85"/>
      <c r="P185" s="210">
        <f>O185*H185</f>
        <v>0</v>
      </c>
      <c r="Q185" s="210">
        <v>0</v>
      </c>
      <c r="R185" s="210">
        <f>Q185*H185</f>
        <v>0</v>
      </c>
      <c r="S185" s="210">
        <v>0</v>
      </c>
      <c r="T185" s="211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12" t="s">
        <v>259</v>
      </c>
      <c r="AT185" s="212" t="s">
        <v>119</v>
      </c>
      <c r="AU185" s="212" t="s">
        <v>81</v>
      </c>
      <c r="AY185" s="18" t="s">
        <v>115</v>
      </c>
      <c r="BE185" s="213">
        <f>IF(N185="základní",J185,0)</f>
        <v>0</v>
      </c>
      <c r="BF185" s="213">
        <f>IF(N185="snížená",J185,0)</f>
        <v>0</v>
      </c>
      <c r="BG185" s="213">
        <f>IF(N185="zákl. přenesená",J185,0)</f>
        <v>0</v>
      </c>
      <c r="BH185" s="213">
        <f>IF(N185="sníž. přenesená",J185,0)</f>
        <v>0</v>
      </c>
      <c r="BI185" s="213">
        <f>IF(N185="nulová",J185,0)</f>
        <v>0</v>
      </c>
      <c r="BJ185" s="18" t="s">
        <v>79</v>
      </c>
      <c r="BK185" s="213">
        <f>ROUND(I185*H185,2)</f>
        <v>0</v>
      </c>
      <c r="BL185" s="18" t="s">
        <v>259</v>
      </c>
      <c r="BM185" s="212" t="s">
        <v>290</v>
      </c>
    </row>
    <row r="186" s="2" customFormat="1">
      <c r="A186" s="39"/>
      <c r="B186" s="40"/>
      <c r="C186" s="41"/>
      <c r="D186" s="214" t="s">
        <v>125</v>
      </c>
      <c r="E186" s="41"/>
      <c r="F186" s="215" t="s">
        <v>289</v>
      </c>
      <c r="G186" s="41"/>
      <c r="H186" s="41"/>
      <c r="I186" s="216"/>
      <c r="J186" s="41"/>
      <c r="K186" s="41"/>
      <c r="L186" s="45"/>
      <c r="M186" s="217"/>
      <c r="N186" s="218"/>
      <c r="O186" s="85"/>
      <c r="P186" s="85"/>
      <c r="Q186" s="85"/>
      <c r="R186" s="85"/>
      <c r="S186" s="85"/>
      <c r="T186" s="86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T186" s="18" t="s">
        <v>125</v>
      </c>
      <c r="AU186" s="18" t="s">
        <v>81</v>
      </c>
    </row>
    <row r="187" s="2" customFormat="1">
      <c r="A187" s="39"/>
      <c r="B187" s="40"/>
      <c r="C187" s="41"/>
      <c r="D187" s="252" t="s">
        <v>149</v>
      </c>
      <c r="E187" s="41"/>
      <c r="F187" s="253" t="s">
        <v>291</v>
      </c>
      <c r="G187" s="41"/>
      <c r="H187" s="41"/>
      <c r="I187" s="216"/>
      <c r="J187" s="41"/>
      <c r="K187" s="41"/>
      <c r="L187" s="45"/>
      <c r="M187" s="217"/>
      <c r="N187" s="218"/>
      <c r="O187" s="85"/>
      <c r="P187" s="85"/>
      <c r="Q187" s="85"/>
      <c r="R187" s="85"/>
      <c r="S187" s="85"/>
      <c r="T187" s="86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T187" s="18" t="s">
        <v>149</v>
      </c>
      <c r="AU187" s="18" t="s">
        <v>81</v>
      </c>
    </row>
    <row r="188" s="12" customFormat="1" ht="22.8" customHeight="1">
      <c r="A188" s="12"/>
      <c r="B188" s="185"/>
      <c r="C188" s="186"/>
      <c r="D188" s="187" t="s">
        <v>70</v>
      </c>
      <c r="E188" s="199" t="s">
        <v>292</v>
      </c>
      <c r="F188" s="199" t="s">
        <v>293</v>
      </c>
      <c r="G188" s="186"/>
      <c r="H188" s="186"/>
      <c r="I188" s="189"/>
      <c r="J188" s="200">
        <f>BK188</f>
        <v>0</v>
      </c>
      <c r="K188" s="186"/>
      <c r="L188" s="191"/>
      <c r="M188" s="192"/>
      <c r="N188" s="193"/>
      <c r="O188" s="193"/>
      <c r="P188" s="194">
        <f>SUM(P189:P192)</f>
        <v>0</v>
      </c>
      <c r="Q188" s="193"/>
      <c r="R188" s="194">
        <f>SUM(R189:R192)</f>
        <v>0</v>
      </c>
      <c r="S188" s="193"/>
      <c r="T188" s="195">
        <f>SUM(T189:T192)</f>
        <v>0</v>
      </c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R188" s="196" t="s">
        <v>253</v>
      </c>
      <c r="AT188" s="197" t="s">
        <v>70</v>
      </c>
      <c r="AU188" s="197" t="s">
        <v>79</v>
      </c>
      <c r="AY188" s="196" t="s">
        <v>115</v>
      </c>
      <c r="BK188" s="198">
        <f>SUM(BK189:BK192)</f>
        <v>0</v>
      </c>
    </row>
    <row r="189" s="2" customFormat="1" ht="16.5" customHeight="1">
      <c r="A189" s="39"/>
      <c r="B189" s="40"/>
      <c r="C189" s="201" t="s">
        <v>294</v>
      </c>
      <c r="D189" s="201" t="s">
        <v>119</v>
      </c>
      <c r="E189" s="202" t="s">
        <v>295</v>
      </c>
      <c r="F189" s="203" t="s">
        <v>296</v>
      </c>
      <c r="G189" s="204" t="s">
        <v>196</v>
      </c>
      <c r="H189" s="205">
        <v>1</v>
      </c>
      <c r="I189" s="206"/>
      <c r="J189" s="207">
        <f>ROUND(I189*H189,2)</f>
        <v>0</v>
      </c>
      <c r="K189" s="203" t="s">
        <v>146</v>
      </c>
      <c r="L189" s="45"/>
      <c r="M189" s="208" t="s">
        <v>19</v>
      </c>
      <c r="N189" s="209" t="s">
        <v>42</v>
      </c>
      <c r="O189" s="85"/>
      <c r="P189" s="210">
        <f>O189*H189</f>
        <v>0</v>
      </c>
      <c r="Q189" s="210">
        <v>0</v>
      </c>
      <c r="R189" s="210">
        <f>Q189*H189</f>
        <v>0</v>
      </c>
      <c r="S189" s="210">
        <v>0</v>
      </c>
      <c r="T189" s="211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12" t="s">
        <v>259</v>
      </c>
      <c r="AT189" s="212" t="s">
        <v>119</v>
      </c>
      <c r="AU189" s="212" t="s">
        <v>81</v>
      </c>
      <c r="AY189" s="18" t="s">
        <v>115</v>
      </c>
      <c r="BE189" s="213">
        <f>IF(N189="základní",J189,0)</f>
        <v>0</v>
      </c>
      <c r="BF189" s="213">
        <f>IF(N189="snížená",J189,0)</f>
        <v>0</v>
      </c>
      <c r="BG189" s="213">
        <f>IF(N189="zákl. přenesená",J189,0)</f>
        <v>0</v>
      </c>
      <c r="BH189" s="213">
        <f>IF(N189="sníž. přenesená",J189,0)</f>
        <v>0</v>
      </c>
      <c r="BI189" s="213">
        <f>IF(N189="nulová",J189,0)</f>
        <v>0</v>
      </c>
      <c r="BJ189" s="18" t="s">
        <v>79</v>
      </c>
      <c r="BK189" s="213">
        <f>ROUND(I189*H189,2)</f>
        <v>0</v>
      </c>
      <c r="BL189" s="18" t="s">
        <v>259</v>
      </c>
      <c r="BM189" s="212" t="s">
        <v>297</v>
      </c>
    </row>
    <row r="190" s="2" customFormat="1">
      <c r="A190" s="39"/>
      <c r="B190" s="40"/>
      <c r="C190" s="41"/>
      <c r="D190" s="214" t="s">
        <v>125</v>
      </c>
      <c r="E190" s="41"/>
      <c r="F190" s="215" t="s">
        <v>296</v>
      </c>
      <c r="G190" s="41"/>
      <c r="H190" s="41"/>
      <c r="I190" s="216"/>
      <c r="J190" s="41"/>
      <c r="K190" s="41"/>
      <c r="L190" s="45"/>
      <c r="M190" s="217"/>
      <c r="N190" s="218"/>
      <c r="O190" s="85"/>
      <c r="P190" s="85"/>
      <c r="Q190" s="85"/>
      <c r="R190" s="85"/>
      <c r="S190" s="85"/>
      <c r="T190" s="86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T190" s="18" t="s">
        <v>125</v>
      </c>
      <c r="AU190" s="18" t="s">
        <v>81</v>
      </c>
    </row>
    <row r="191" s="2" customFormat="1">
      <c r="A191" s="39"/>
      <c r="B191" s="40"/>
      <c r="C191" s="41"/>
      <c r="D191" s="252" t="s">
        <v>149</v>
      </c>
      <c r="E191" s="41"/>
      <c r="F191" s="253" t="s">
        <v>298</v>
      </c>
      <c r="G191" s="41"/>
      <c r="H191" s="41"/>
      <c r="I191" s="216"/>
      <c r="J191" s="41"/>
      <c r="K191" s="41"/>
      <c r="L191" s="45"/>
      <c r="M191" s="217"/>
      <c r="N191" s="218"/>
      <c r="O191" s="85"/>
      <c r="P191" s="85"/>
      <c r="Q191" s="85"/>
      <c r="R191" s="85"/>
      <c r="S191" s="85"/>
      <c r="T191" s="86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T191" s="18" t="s">
        <v>149</v>
      </c>
      <c r="AU191" s="18" t="s">
        <v>81</v>
      </c>
    </row>
    <row r="192" s="2" customFormat="1">
      <c r="A192" s="39"/>
      <c r="B192" s="40"/>
      <c r="C192" s="41"/>
      <c r="D192" s="214" t="s">
        <v>126</v>
      </c>
      <c r="E192" s="41"/>
      <c r="F192" s="219" t="s">
        <v>299</v>
      </c>
      <c r="G192" s="41"/>
      <c r="H192" s="41"/>
      <c r="I192" s="216"/>
      <c r="J192" s="41"/>
      <c r="K192" s="41"/>
      <c r="L192" s="45"/>
      <c r="M192" s="254"/>
      <c r="N192" s="255"/>
      <c r="O192" s="256"/>
      <c r="P192" s="256"/>
      <c r="Q192" s="256"/>
      <c r="R192" s="256"/>
      <c r="S192" s="256"/>
      <c r="T192" s="257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T192" s="18" t="s">
        <v>126</v>
      </c>
      <c r="AU192" s="18" t="s">
        <v>81</v>
      </c>
    </row>
    <row r="193" s="2" customFormat="1" ht="6.96" customHeight="1">
      <c r="A193" s="39"/>
      <c r="B193" s="60"/>
      <c r="C193" s="61"/>
      <c r="D193" s="61"/>
      <c r="E193" s="61"/>
      <c r="F193" s="61"/>
      <c r="G193" s="61"/>
      <c r="H193" s="61"/>
      <c r="I193" s="61"/>
      <c r="J193" s="61"/>
      <c r="K193" s="61"/>
      <c r="L193" s="45"/>
      <c r="M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</row>
  </sheetData>
  <sheetProtection sheet="1" autoFilter="0" formatColumns="0" formatRows="0" objects="1" scenarios="1" spinCount="100000" saltValue="njt3Ks2VkWq+ee8l0HB9Qr3hsDRRGA/d4ITUOqqxdE8GvXgb0jck1K/upjX8NQ847fW599kXyD1CcEXQmZqILw==" hashValue="tPJ0LvC0HzD30iksBHEfas6KoKt32e0TE6YlAEJij7a8IqlrHa1im+ci7yAiWTDcryViyK3xcg9CK2HkTnCVCA==" algorithmName="SHA-512" password="CC35"/>
  <autoFilter ref="C88:K192"/>
  <mergeCells count="9">
    <mergeCell ref="E7:H7"/>
    <mergeCell ref="E9:H9"/>
    <mergeCell ref="E18:H18"/>
    <mergeCell ref="E27:H27"/>
    <mergeCell ref="E48:H48"/>
    <mergeCell ref="E50:H50"/>
    <mergeCell ref="E79:H79"/>
    <mergeCell ref="E81:H81"/>
    <mergeCell ref="L2:V2"/>
  </mergeCells>
  <hyperlinks>
    <hyperlink ref="F104" r:id="rId1" display="https://podminky.urs.cz/item/CS_URS_2025_01/945412111"/>
    <hyperlink ref="F109" r:id="rId2" display="https://podminky.urs.cz/item/CS_URS_2025_01/953946121"/>
    <hyperlink ref="F121" r:id="rId3" display="https://podminky.urs.cz/item/CS_URS_2025_01/998014211"/>
    <hyperlink ref="F126" r:id="rId4" display="https://podminky.urs.cz/item/CS_URS_2025_01/767190122"/>
    <hyperlink ref="F140" r:id="rId5" display="https://podminky.urs.cz/item/CS_URS_2025_01/767428105"/>
    <hyperlink ref="F154" r:id="rId6" display="https://podminky.urs.cz/item/CS_URS_2025_01/767428107"/>
    <hyperlink ref="F164" r:id="rId7" display="https://podminky.urs.cz/item/CS_URS_2025_01/998767102"/>
    <hyperlink ref="F169" r:id="rId8" display="https://podminky.urs.cz/item/CS_URS_2025_01/013244000"/>
    <hyperlink ref="F173" r:id="rId9" display="https://podminky.urs.cz/item/CS_URS_2025_01/013254000"/>
    <hyperlink ref="F177" r:id="rId10" display="https://podminky.urs.cz/item/CS_URS_2025_01/032103000"/>
    <hyperlink ref="F180" r:id="rId11" display="https://podminky.urs.cz/item/CS_URS_2025_01/032803000"/>
    <hyperlink ref="F184" r:id="rId12" display="https://podminky.urs.cz/item/CS_URS_2025_01/033103000"/>
    <hyperlink ref="F187" r:id="rId13" display="https://podminky.urs.cz/item/CS_URS_2025_01/034703000"/>
    <hyperlink ref="F191" r:id="rId14" display="https://podminky.urs.cz/item/CS_URS_2025_01/045303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5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58" customWidth="1"/>
    <col min="2" max="2" width="1.667969" style="258" customWidth="1"/>
    <col min="3" max="4" width="5" style="258" customWidth="1"/>
    <col min="5" max="5" width="11.66016" style="258" customWidth="1"/>
    <col min="6" max="6" width="9.160156" style="258" customWidth="1"/>
    <col min="7" max="7" width="5" style="258" customWidth="1"/>
    <col min="8" max="8" width="77.83203" style="258" customWidth="1"/>
    <col min="9" max="10" width="20" style="258" customWidth="1"/>
    <col min="11" max="11" width="1.667969" style="258" customWidth="1"/>
  </cols>
  <sheetData>
    <row r="1" s="1" customFormat="1" ht="37.5" customHeight="1"/>
    <row r="2" s="1" customFormat="1" ht="7.5" customHeight="1">
      <c r="B2" s="259"/>
      <c r="C2" s="260"/>
      <c r="D2" s="260"/>
      <c r="E2" s="260"/>
      <c r="F2" s="260"/>
      <c r="G2" s="260"/>
      <c r="H2" s="260"/>
      <c r="I2" s="260"/>
      <c r="J2" s="260"/>
      <c r="K2" s="261"/>
    </row>
    <row r="3" s="15" customFormat="1" ht="45" customHeight="1">
      <c r="B3" s="262"/>
      <c r="C3" s="263" t="s">
        <v>300</v>
      </c>
      <c r="D3" s="263"/>
      <c r="E3" s="263"/>
      <c r="F3" s="263"/>
      <c r="G3" s="263"/>
      <c r="H3" s="263"/>
      <c r="I3" s="263"/>
      <c r="J3" s="263"/>
      <c r="K3" s="264"/>
    </row>
    <row r="4" s="1" customFormat="1" ht="25.5" customHeight="1">
      <c r="B4" s="265"/>
      <c r="C4" s="266" t="s">
        <v>301</v>
      </c>
      <c r="D4" s="266"/>
      <c r="E4" s="266"/>
      <c r="F4" s="266"/>
      <c r="G4" s="266"/>
      <c r="H4" s="266"/>
      <c r="I4" s="266"/>
      <c r="J4" s="266"/>
      <c r="K4" s="267"/>
    </row>
    <row r="5" s="1" customFormat="1" ht="5.25" customHeight="1">
      <c r="B5" s="265"/>
      <c r="C5" s="268"/>
      <c r="D5" s="268"/>
      <c r="E5" s="268"/>
      <c r="F5" s="268"/>
      <c r="G5" s="268"/>
      <c r="H5" s="268"/>
      <c r="I5" s="268"/>
      <c r="J5" s="268"/>
      <c r="K5" s="267"/>
    </row>
    <row r="6" s="1" customFormat="1" ht="15" customHeight="1">
      <c r="B6" s="265"/>
      <c r="C6" s="269" t="s">
        <v>302</v>
      </c>
      <c r="D6" s="269"/>
      <c r="E6" s="269"/>
      <c r="F6" s="269"/>
      <c r="G6" s="269"/>
      <c r="H6" s="269"/>
      <c r="I6" s="269"/>
      <c r="J6" s="269"/>
      <c r="K6" s="267"/>
    </row>
    <row r="7" s="1" customFormat="1" ht="15" customHeight="1">
      <c r="B7" s="270"/>
      <c r="C7" s="269" t="s">
        <v>303</v>
      </c>
      <c r="D7" s="269"/>
      <c r="E7" s="269"/>
      <c r="F7" s="269"/>
      <c r="G7" s="269"/>
      <c r="H7" s="269"/>
      <c r="I7" s="269"/>
      <c r="J7" s="269"/>
      <c r="K7" s="267"/>
    </row>
    <row r="8" s="1" customFormat="1" ht="12.75" customHeight="1">
      <c r="B8" s="270"/>
      <c r="C8" s="269"/>
      <c r="D8" s="269"/>
      <c r="E8" s="269"/>
      <c r="F8" s="269"/>
      <c r="G8" s="269"/>
      <c r="H8" s="269"/>
      <c r="I8" s="269"/>
      <c r="J8" s="269"/>
      <c r="K8" s="267"/>
    </row>
    <row r="9" s="1" customFormat="1" ht="15" customHeight="1">
      <c r="B9" s="270"/>
      <c r="C9" s="269" t="s">
        <v>304</v>
      </c>
      <c r="D9" s="269"/>
      <c r="E9" s="269"/>
      <c r="F9" s="269"/>
      <c r="G9" s="269"/>
      <c r="H9" s="269"/>
      <c r="I9" s="269"/>
      <c r="J9" s="269"/>
      <c r="K9" s="267"/>
    </row>
    <row r="10" s="1" customFormat="1" ht="15" customHeight="1">
      <c r="B10" s="270"/>
      <c r="C10" s="269"/>
      <c r="D10" s="269" t="s">
        <v>305</v>
      </c>
      <c r="E10" s="269"/>
      <c r="F10" s="269"/>
      <c r="G10" s="269"/>
      <c r="H10" s="269"/>
      <c r="I10" s="269"/>
      <c r="J10" s="269"/>
      <c r="K10" s="267"/>
    </row>
    <row r="11" s="1" customFormat="1" ht="15" customHeight="1">
      <c r="B11" s="270"/>
      <c r="C11" s="271"/>
      <c r="D11" s="269" t="s">
        <v>306</v>
      </c>
      <c r="E11" s="269"/>
      <c r="F11" s="269"/>
      <c r="G11" s="269"/>
      <c r="H11" s="269"/>
      <c r="I11" s="269"/>
      <c r="J11" s="269"/>
      <c r="K11" s="267"/>
    </row>
    <row r="12" s="1" customFormat="1" ht="15" customHeight="1">
      <c r="B12" s="270"/>
      <c r="C12" s="271"/>
      <c r="D12" s="269"/>
      <c r="E12" s="269"/>
      <c r="F12" s="269"/>
      <c r="G12" s="269"/>
      <c r="H12" s="269"/>
      <c r="I12" s="269"/>
      <c r="J12" s="269"/>
      <c r="K12" s="267"/>
    </row>
    <row r="13" s="1" customFormat="1" ht="15" customHeight="1">
      <c r="B13" s="270"/>
      <c r="C13" s="271"/>
      <c r="D13" s="272" t="s">
        <v>307</v>
      </c>
      <c r="E13" s="269"/>
      <c r="F13" s="269"/>
      <c r="G13" s="269"/>
      <c r="H13" s="269"/>
      <c r="I13" s="269"/>
      <c r="J13" s="269"/>
      <c r="K13" s="267"/>
    </row>
    <row r="14" s="1" customFormat="1" ht="12.75" customHeight="1">
      <c r="B14" s="270"/>
      <c r="C14" s="271"/>
      <c r="D14" s="271"/>
      <c r="E14" s="271"/>
      <c r="F14" s="271"/>
      <c r="G14" s="271"/>
      <c r="H14" s="271"/>
      <c r="I14" s="271"/>
      <c r="J14" s="271"/>
      <c r="K14" s="267"/>
    </row>
    <row r="15" s="1" customFormat="1" ht="15" customHeight="1">
      <c r="B15" s="270"/>
      <c r="C15" s="271"/>
      <c r="D15" s="269" t="s">
        <v>308</v>
      </c>
      <c r="E15" s="269"/>
      <c r="F15" s="269"/>
      <c r="G15" s="269"/>
      <c r="H15" s="269"/>
      <c r="I15" s="269"/>
      <c r="J15" s="269"/>
      <c r="K15" s="267"/>
    </row>
    <row r="16" s="1" customFormat="1" ht="15" customHeight="1">
      <c r="B16" s="270"/>
      <c r="C16" s="271"/>
      <c r="D16" s="269" t="s">
        <v>309</v>
      </c>
      <c r="E16" s="269"/>
      <c r="F16" s="269"/>
      <c r="G16" s="269"/>
      <c r="H16" s="269"/>
      <c r="I16" s="269"/>
      <c r="J16" s="269"/>
      <c r="K16" s="267"/>
    </row>
    <row r="17" s="1" customFormat="1" ht="15" customHeight="1">
      <c r="B17" s="270"/>
      <c r="C17" s="271"/>
      <c r="D17" s="269" t="s">
        <v>310</v>
      </c>
      <c r="E17" s="269"/>
      <c r="F17" s="269"/>
      <c r="G17" s="269"/>
      <c r="H17" s="269"/>
      <c r="I17" s="269"/>
      <c r="J17" s="269"/>
      <c r="K17" s="267"/>
    </row>
    <row r="18" s="1" customFormat="1" ht="15" customHeight="1">
      <c r="B18" s="270"/>
      <c r="C18" s="271"/>
      <c r="D18" s="271"/>
      <c r="E18" s="273" t="s">
        <v>78</v>
      </c>
      <c r="F18" s="269" t="s">
        <v>311</v>
      </c>
      <c r="G18" s="269"/>
      <c r="H18" s="269"/>
      <c r="I18" s="269"/>
      <c r="J18" s="269"/>
      <c r="K18" s="267"/>
    </row>
    <row r="19" s="1" customFormat="1" ht="15" customHeight="1">
      <c r="B19" s="270"/>
      <c r="C19" s="271"/>
      <c r="D19" s="271"/>
      <c r="E19" s="273" t="s">
        <v>312</v>
      </c>
      <c r="F19" s="269" t="s">
        <v>313</v>
      </c>
      <c r="G19" s="269"/>
      <c r="H19" s="269"/>
      <c r="I19" s="269"/>
      <c r="J19" s="269"/>
      <c r="K19" s="267"/>
    </row>
    <row r="20" s="1" customFormat="1" ht="15" customHeight="1">
      <c r="B20" s="270"/>
      <c r="C20" s="271"/>
      <c r="D20" s="271"/>
      <c r="E20" s="273" t="s">
        <v>314</v>
      </c>
      <c r="F20" s="269" t="s">
        <v>315</v>
      </c>
      <c r="G20" s="269"/>
      <c r="H20" s="269"/>
      <c r="I20" s="269"/>
      <c r="J20" s="269"/>
      <c r="K20" s="267"/>
    </row>
    <row r="21" s="1" customFormat="1" ht="15" customHeight="1">
      <c r="B21" s="270"/>
      <c r="C21" s="271"/>
      <c r="D21" s="271"/>
      <c r="E21" s="273" t="s">
        <v>316</v>
      </c>
      <c r="F21" s="269" t="s">
        <v>317</v>
      </c>
      <c r="G21" s="269"/>
      <c r="H21" s="269"/>
      <c r="I21" s="269"/>
      <c r="J21" s="269"/>
      <c r="K21" s="267"/>
    </row>
    <row r="22" s="1" customFormat="1" ht="15" customHeight="1">
      <c r="B22" s="270"/>
      <c r="C22" s="271"/>
      <c r="D22" s="271"/>
      <c r="E22" s="273" t="s">
        <v>318</v>
      </c>
      <c r="F22" s="269" t="s">
        <v>319</v>
      </c>
      <c r="G22" s="269"/>
      <c r="H22" s="269"/>
      <c r="I22" s="269"/>
      <c r="J22" s="269"/>
      <c r="K22" s="267"/>
    </row>
    <row r="23" s="1" customFormat="1" ht="15" customHeight="1">
      <c r="B23" s="270"/>
      <c r="C23" s="271"/>
      <c r="D23" s="271"/>
      <c r="E23" s="273" t="s">
        <v>320</v>
      </c>
      <c r="F23" s="269" t="s">
        <v>321</v>
      </c>
      <c r="G23" s="269"/>
      <c r="H23" s="269"/>
      <c r="I23" s="269"/>
      <c r="J23" s="269"/>
      <c r="K23" s="267"/>
    </row>
    <row r="24" s="1" customFormat="1" ht="12.75" customHeight="1">
      <c r="B24" s="270"/>
      <c r="C24" s="271"/>
      <c r="D24" s="271"/>
      <c r="E24" s="271"/>
      <c r="F24" s="271"/>
      <c r="G24" s="271"/>
      <c r="H24" s="271"/>
      <c r="I24" s="271"/>
      <c r="J24" s="271"/>
      <c r="K24" s="267"/>
    </row>
    <row r="25" s="1" customFormat="1" ht="15" customHeight="1">
      <c r="B25" s="270"/>
      <c r="C25" s="269" t="s">
        <v>322</v>
      </c>
      <c r="D25" s="269"/>
      <c r="E25" s="269"/>
      <c r="F25" s="269"/>
      <c r="G25" s="269"/>
      <c r="H25" s="269"/>
      <c r="I25" s="269"/>
      <c r="J25" s="269"/>
      <c r="K25" s="267"/>
    </row>
    <row r="26" s="1" customFormat="1" ht="15" customHeight="1">
      <c r="B26" s="270"/>
      <c r="C26" s="269" t="s">
        <v>323</v>
      </c>
      <c r="D26" s="269"/>
      <c r="E26" s="269"/>
      <c r="F26" s="269"/>
      <c r="G26" s="269"/>
      <c r="H26" s="269"/>
      <c r="I26" s="269"/>
      <c r="J26" s="269"/>
      <c r="K26" s="267"/>
    </row>
    <row r="27" s="1" customFormat="1" ht="15" customHeight="1">
      <c r="B27" s="270"/>
      <c r="C27" s="269"/>
      <c r="D27" s="269" t="s">
        <v>324</v>
      </c>
      <c r="E27" s="269"/>
      <c r="F27" s="269"/>
      <c r="G27" s="269"/>
      <c r="H27" s="269"/>
      <c r="I27" s="269"/>
      <c r="J27" s="269"/>
      <c r="K27" s="267"/>
    </row>
    <row r="28" s="1" customFormat="1" ht="15" customHeight="1">
      <c r="B28" s="270"/>
      <c r="C28" s="271"/>
      <c r="D28" s="269" t="s">
        <v>325</v>
      </c>
      <c r="E28" s="269"/>
      <c r="F28" s="269"/>
      <c r="G28" s="269"/>
      <c r="H28" s="269"/>
      <c r="I28" s="269"/>
      <c r="J28" s="269"/>
      <c r="K28" s="267"/>
    </row>
    <row r="29" s="1" customFormat="1" ht="12.75" customHeight="1">
      <c r="B29" s="270"/>
      <c r="C29" s="271"/>
      <c r="D29" s="271"/>
      <c r="E29" s="271"/>
      <c r="F29" s="271"/>
      <c r="G29" s="271"/>
      <c r="H29" s="271"/>
      <c r="I29" s="271"/>
      <c r="J29" s="271"/>
      <c r="K29" s="267"/>
    </row>
    <row r="30" s="1" customFormat="1" ht="15" customHeight="1">
      <c r="B30" s="270"/>
      <c r="C30" s="271"/>
      <c r="D30" s="269" t="s">
        <v>326</v>
      </c>
      <c r="E30" s="269"/>
      <c r="F30" s="269"/>
      <c r="G30" s="269"/>
      <c r="H30" s="269"/>
      <c r="I30" s="269"/>
      <c r="J30" s="269"/>
      <c r="K30" s="267"/>
    </row>
    <row r="31" s="1" customFormat="1" ht="15" customHeight="1">
      <c r="B31" s="270"/>
      <c r="C31" s="271"/>
      <c r="D31" s="269" t="s">
        <v>327</v>
      </c>
      <c r="E31" s="269"/>
      <c r="F31" s="269"/>
      <c r="G31" s="269"/>
      <c r="H31" s="269"/>
      <c r="I31" s="269"/>
      <c r="J31" s="269"/>
      <c r="K31" s="267"/>
    </row>
    <row r="32" s="1" customFormat="1" ht="12.75" customHeight="1">
      <c r="B32" s="270"/>
      <c r="C32" s="271"/>
      <c r="D32" s="271"/>
      <c r="E32" s="271"/>
      <c r="F32" s="271"/>
      <c r="G32" s="271"/>
      <c r="H32" s="271"/>
      <c r="I32" s="271"/>
      <c r="J32" s="271"/>
      <c r="K32" s="267"/>
    </row>
    <row r="33" s="1" customFormat="1" ht="15" customHeight="1">
      <c r="B33" s="270"/>
      <c r="C33" s="271"/>
      <c r="D33" s="269" t="s">
        <v>328</v>
      </c>
      <c r="E33" s="269"/>
      <c r="F33" s="269"/>
      <c r="G33" s="269"/>
      <c r="H33" s="269"/>
      <c r="I33" s="269"/>
      <c r="J33" s="269"/>
      <c r="K33" s="267"/>
    </row>
    <row r="34" s="1" customFormat="1" ht="15" customHeight="1">
      <c r="B34" s="270"/>
      <c r="C34" s="271"/>
      <c r="D34" s="269" t="s">
        <v>329</v>
      </c>
      <c r="E34" s="269"/>
      <c r="F34" s="269"/>
      <c r="G34" s="269"/>
      <c r="H34" s="269"/>
      <c r="I34" s="269"/>
      <c r="J34" s="269"/>
      <c r="K34" s="267"/>
    </row>
    <row r="35" s="1" customFormat="1" ht="15" customHeight="1">
      <c r="B35" s="270"/>
      <c r="C35" s="271"/>
      <c r="D35" s="269" t="s">
        <v>330</v>
      </c>
      <c r="E35" s="269"/>
      <c r="F35" s="269"/>
      <c r="G35" s="269"/>
      <c r="H35" s="269"/>
      <c r="I35" s="269"/>
      <c r="J35" s="269"/>
      <c r="K35" s="267"/>
    </row>
    <row r="36" s="1" customFormat="1" ht="15" customHeight="1">
      <c r="B36" s="270"/>
      <c r="C36" s="271"/>
      <c r="D36" s="269"/>
      <c r="E36" s="272" t="s">
        <v>101</v>
      </c>
      <c r="F36" s="269"/>
      <c r="G36" s="269" t="s">
        <v>331</v>
      </c>
      <c r="H36" s="269"/>
      <c r="I36" s="269"/>
      <c r="J36" s="269"/>
      <c r="K36" s="267"/>
    </row>
    <row r="37" s="1" customFormat="1" ht="30.75" customHeight="1">
      <c r="B37" s="270"/>
      <c r="C37" s="271"/>
      <c r="D37" s="269"/>
      <c r="E37" s="272" t="s">
        <v>332</v>
      </c>
      <c r="F37" s="269"/>
      <c r="G37" s="269" t="s">
        <v>333</v>
      </c>
      <c r="H37" s="269"/>
      <c r="I37" s="269"/>
      <c r="J37" s="269"/>
      <c r="K37" s="267"/>
    </row>
    <row r="38" s="1" customFormat="1" ht="15" customHeight="1">
      <c r="B38" s="270"/>
      <c r="C38" s="271"/>
      <c r="D38" s="269"/>
      <c r="E38" s="272" t="s">
        <v>52</v>
      </c>
      <c r="F38" s="269"/>
      <c r="G38" s="269" t="s">
        <v>334</v>
      </c>
      <c r="H38" s="269"/>
      <c r="I38" s="269"/>
      <c r="J38" s="269"/>
      <c r="K38" s="267"/>
    </row>
    <row r="39" s="1" customFormat="1" ht="15" customHeight="1">
      <c r="B39" s="270"/>
      <c r="C39" s="271"/>
      <c r="D39" s="269"/>
      <c r="E39" s="272" t="s">
        <v>53</v>
      </c>
      <c r="F39" s="269"/>
      <c r="G39" s="269" t="s">
        <v>335</v>
      </c>
      <c r="H39" s="269"/>
      <c r="I39" s="269"/>
      <c r="J39" s="269"/>
      <c r="K39" s="267"/>
    </row>
    <row r="40" s="1" customFormat="1" ht="15" customHeight="1">
      <c r="B40" s="270"/>
      <c r="C40" s="271"/>
      <c r="D40" s="269"/>
      <c r="E40" s="272" t="s">
        <v>102</v>
      </c>
      <c r="F40" s="269"/>
      <c r="G40" s="269" t="s">
        <v>336</v>
      </c>
      <c r="H40" s="269"/>
      <c r="I40" s="269"/>
      <c r="J40" s="269"/>
      <c r="K40" s="267"/>
    </row>
    <row r="41" s="1" customFormat="1" ht="15" customHeight="1">
      <c r="B41" s="270"/>
      <c r="C41" s="271"/>
      <c r="D41" s="269"/>
      <c r="E41" s="272" t="s">
        <v>103</v>
      </c>
      <c r="F41" s="269"/>
      <c r="G41" s="269" t="s">
        <v>337</v>
      </c>
      <c r="H41" s="269"/>
      <c r="I41" s="269"/>
      <c r="J41" s="269"/>
      <c r="K41" s="267"/>
    </row>
    <row r="42" s="1" customFormat="1" ht="15" customHeight="1">
      <c r="B42" s="270"/>
      <c r="C42" s="271"/>
      <c r="D42" s="269"/>
      <c r="E42" s="272" t="s">
        <v>338</v>
      </c>
      <c r="F42" s="269"/>
      <c r="G42" s="269" t="s">
        <v>339</v>
      </c>
      <c r="H42" s="269"/>
      <c r="I42" s="269"/>
      <c r="J42" s="269"/>
      <c r="K42" s="267"/>
    </row>
    <row r="43" s="1" customFormat="1" ht="15" customHeight="1">
      <c r="B43" s="270"/>
      <c r="C43" s="271"/>
      <c r="D43" s="269"/>
      <c r="E43" s="272"/>
      <c r="F43" s="269"/>
      <c r="G43" s="269" t="s">
        <v>340</v>
      </c>
      <c r="H43" s="269"/>
      <c r="I43" s="269"/>
      <c r="J43" s="269"/>
      <c r="K43" s="267"/>
    </row>
    <row r="44" s="1" customFormat="1" ht="15" customHeight="1">
      <c r="B44" s="270"/>
      <c r="C44" s="271"/>
      <c r="D44" s="269"/>
      <c r="E44" s="272" t="s">
        <v>341</v>
      </c>
      <c r="F44" s="269"/>
      <c r="G44" s="269" t="s">
        <v>342</v>
      </c>
      <c r="H44" s="269"/>
      <c r="I44" s="269"/>
      <c r="J44" s="269"/>
      <c r="K44" s="267"/>
    </row>
    <row r="45" s="1" customFormat="1" ht="15" customHeight="1">
      <c r="B45" s="270"/>
      <c r="C45" s="271"/>
      <c r="D45" s="269"/>
      <c r="E45" s="272" t="s">
        <v>105</v>
      </c>
      <c r="F45" s="269"/>
      <c r="G45" s="269" t="s">
        <v>343</v>
      </c>
      <c r="H45" s="269"/>
      <c r="I45" s="269"/>
      <c r="J45" s="269"/>
      <c r="K45" s="267"/>
    </row>
    <row r="46" s="1" customFormat="1" ht="12.75" customHeight="1">
      <c r="B46" s="270"/>
      <c r="C46" s="271"/>
      <c r="D46" s="269"/>
      <c r="E46" s="269"/>
      <c r="F46" s="269"/>
      <c r="G46" s="269"/>
      <c r="H46" s="269"/>
      <c r="I46" s="269"/>
      <c r="J46" s="269"/>
      <c r="K46" s="267"/>
    </row>
    <row r="47" s="1" customFormat="1" ht="15" customHeight="1">
      <c r="B47" s="270"/>
      <c r="C47" s="271"/>
      <c r="D47" s="269" t="s">
        <v>344</v>
      </c>
      <c r="E47" s="269"/>
      <c r="F47" s="269"/>
      <c r="G47" s="269"/>
      <c r="H47" s="269"/>
      <c r="I47" s="269"/>
      <c r="J47" s="269"/>
      <c r="K47" s="267"/>
    </row>
    <row r="48" s="1" customFormat="1" ht="15" customHeight="1">
      <c r="B48" s="270"/>
      <c r="C48" s="271"/>
      <c r="D48" s="271"/>
      <c r="E48" s="269" t="s">
        <v>345</v>
      </c>
      <c r="F48" s="269"/>
      <c r="G48" s="269"/>
      <c r="H48" s="269"/>
      <c r="I48" s="269"/>
      <c r="J48" s="269"/>
      <c r="K48" s="267"/>
    </row>
    <row r="49" s="1" customFormat="1" ht="15" customHeight="1">
      <c r="B49" s="270"/>
      <c r="C49" s="271"/>
      <c r="D49" s="271"/>
      <c r="E49" s="269" t="s">
        <v>346</v>
      </c>
      <c r="F49" s="269"/>
      <c r="G49" s="269"/>
      <c r="H49" s="269"/>
      <c r="I49" s="269"/>
      <c r="J49" s="269"/>
      <c r="K49" s="267"/>
    </row>
    <row r="50" s="1" customFormat="1" ht="15" customHeight="1">
      <c r="B50" s="270"/>
      <c r="C50" s="271"/>
      <c r="D50" s="271"/>
      <c r="E50" s="269" t="s">
        <v>347</v>
      </c>
      <c r="F50" s="269"/>
      <c r="G50" s="269"/>
      <c r="H50" s="269"/>
      <c r="I50" s="269"/>
      <c r="J50" s="269"/>
      <c r="K50" s="267"/>
    </row>
    <row r="51" s="1" customFormat="1" ht="15" customHeight="1">
      <c r="B51" s="270"/>
      <c r="C51" s="271"/>
      <c r="D51" s="269" t="s">
        <v>348</v>
      </c>
      <c r="E51" s="269"/>
      <c r="F51" s="269"/>
      <c r="G51" s="269"/>
      <c r="H51" s="269"/>
      <c r="I51" s="269"/>
      <c r="J51" s="269"/>
      <c r="K51" s="267"/>
    </row>
    <row r="52" s="1" customFormat="1" ht="25.5" customHeight="1">
      <c r="B52" s="265"/>
      <c r="C52" s="266" t="s">
        <v>349</v>
      </c>
      <c r="D52" s="266"/>
      <c r="E52" s="266"/>
      <c r="F52" s="266"/>
      <c r="G52" s="266"/>
      <c r="H52" s="266"/>
      <c r="I52" s="266"/>
      <c r="J52" s="266"/>
      <c r="K52" s="267"/>
    </row>
    <row r="53" s="1" customFormat="1" ht="5.25" customHeight="1">
      <c r="B53" s="265"/>
      <c r="C53" s="268"/>
      <c r="D53" s="268"/>
      <c r="E53" s="268"/>
      <c r="F53" s="268"/>
      <c r="G53" s="268"/>
      <c r="H53" s="268"/>
      <c r="I53" s="268"/>
      <c r="J53" s="268"/>
      <c r="K53" s="267"/>
    </row>
    <row r="54" s="1" customFormat="1" ht="15" customHeight="1">
      <c r="B54" s="265"/>
      <c r="C54" s="269" t="s">
        <v>350</v>
      </c>
      <c r="D54" s="269"/>
      <c r="E54" s="269"/>
      <c r="F54" s="269"/>
      <c r="G54" s="269"/>
      <c r="H54" s="269"/>
      <c r="I54" s="269"/>
      <c r="J54" s="269"/>
      <c r="K54" s="267"/>
    </row>
    <row r="55" s="1" customFormat="1" ht="15" customHeight="1">
      <c r="B55" s="265"/>
      <c r="C55" s="269" t="s">
        <v>351</v>
      </c>
      <c r="D55" s="269"/>
      <c r="E55" s="269"/>
      <c r="F55" s="269"/>
      <c r="G55" s="269"/>
      <c r="H55" s="269"/>
      <c r="I55" s="269"/>
      <c r="J55" s="269"/>
      <c r="K55" s="267"/>
    </row>
    <row r="56" s="1" customFormat="1" ht="12.75" customHeight="1">
      <c r="B56" s="265"/>
      <c r="C56" s="269"/>
      <c r="D56" s="269"/>
      <c r="E56" s="269"/>
      <c r="F56" s="269"/>
      <c r="G56" s="269"/>
      <c r="H56" s="269"/>
      <c r="I56" s="269"/>
      <c r="J56" s="269"/>
      <c r="K56" s="267"/>
    </row>
    <row r="57" s="1" customFormat="1" ht="15" customHeight="1">
      <c r="B57" s="265"/>
      <c r="C57" s="269" t="s">
        <v>352</v>
      </c>
      <c r="D57" s="269"/>
      <c r="E57" s="269"/>
      <c r="F57" s="269"/>
      <c r="G57" s="269"/>
      <c r="H57" s="269"/>
      <c r="I57" s="269"/>
      <c r="J57" s="269"/>
      <c r="K57" s="267"/>
    </row>
    <row r="58" s="1" customFormat="1" ht="15" customHeight="1">
      <c r="B58" s="265"/>
      <c r="C58" s="271"/>
      <c r="D58" s="269" t="s">
        <v>353</v>
      </c>
      <c r="E58" s="269"/>
      <c r="F58" s="269"/>
      <c r="G58" s="269"/>
      <c r="H58" s="269"/>
      <c r="I58" s="269"/>
      <c r="J58" s="269"/>
      <c r="K58" s="267"/>
    </row>
    <row r="59" s="1" customFormat="1" ht="15" customHeight="1">
      <c r="B59" s="265"/>
      <c r="C59" s="271"/>
      <c r="D59" s="269" t="s">
        <v>354</v>
      </c>
      <c r="E59" s="269"/>
      <c r="F59" s="269"/>
      <c r="G59" s="269"/>
      <c r="H59" s="269"/>
      <c r="I59" s="269"/>
      <c r="J59" s="269"/>
      <c r="K59" s="267"/>
    </row>
    <row r="60" s="1" customFormat="1" ht="15" customHeight="1">
      <c r="B60" s="265"/>
      <c r="C60" s="271"/>
      <c r="D60" s="269" t="s">
        <v>355</v>
      </c>
      <c r="E60" s="269"/>
      <c r="F60" s="269"/>
      <c r="G60" s="269"/>
      <c r="H60" s="269"/>
      <c r="I60" s="269"/>
      <c r="J60" s="269"/>
      <c r="K60" s="267"/>
    </row>
    <row r="61" s="1" customFormat="1" ht="15" customHeight="1">
      <c r="B61" s="265"/>
      <c r="C61" s="271"/>
      <c r="D61" s="269" t="s">
        <v>356</v>
      </c>
      <c r="E61" s="269"/>
      <c r="F61" s="269"/>
      <c r="G61" s="269"/>
      <c r="H61" s="269"/>
      <c r="I61" s="269"/>
      <c r="J61" s="269"/>
      <c r="K61" s="267"/>
    </row>
    <row r="62" s="1" customFormat="1" ht="15" customHeight="1">
      <c r="B62" s="265"/>
      <c r="C62" s="271"/>
      <c r="D62" s="274" t="s">
        <v>357</v>
      </c>
      <c r="E62" s="274"/>
      <c r="F62" s="274"/>
      <c r="G62" s="274"/>
      <c r="H62" s="274"/>
      <c r="I62" s="274"/>
      <c r="J62" s="274"/>
      <c r="K62" s="267"/>
    </row>
    <row r="63" s="1" customFormat="1" ht="15" customHeight="1">
      <c r="B63" s="265"/>
      <c r="C63" s="271"/>
      <c r="D63" s="269" t="s">
        <v>358</v>
      </c>
      <c r="E63" s="269"/>
      <c r="F63" s="269"/>
      <c r="G63" s="269"/>
      <c r="H63" s="269"/>
      <c r="I63" s="269"/>
      <c r="J63" s="269"/>
      <c r="K63" s="267"/>
    </row>
    <row r="64" s="1" customFormat="1" ht="12.75" customHeight="1">
      <c r="B64" s="265"/>
      <c r="C64" s="271"/>
      <c r="D64" s="271"/>
      <c r="E64" s="275"/>
      <c r="F64" s="271"/>
      <c r="G64" s="271"/>
      <c r="H64" s="271"/>
      <c r="I64" s="271"/>
      <c r="J64" s="271"/>
      <c r="K64" s="267"/>
    </row>
    <row r="65" s="1" customFormat="1" ht="15" customHeight="1">
      <c r="B65" s="265"/>
      <c r="C65" s="271"/>
      <c r="D65" s="269" t="s">
        <v>359</v>
      </c>
      <c r="E65" s="269"/>
      <c r="F65" s="269"/>
      <c r="G65" s="269"/>
      <c r="H65" s="269"/>
      <c r="I65" s="269"/>
      <c r="J65" s="269"/>
      <c r="K65" s="267"/>
    </row>
    <row r="66" s="1" customFormat="1" ht="15" customHeight="1">
      <c r="B66" s="265"/>
      <c r="C66" s="271"/>
      <c r="D66" s="274" t="s">
        <v>360</v>
      </c>
      <c r="E66" s="274"/>
      <c r="F66" s="274"/>
      <c r="G66" s="274"/>
      <c r="H66" s="274"/>
      <c r="I66" s="274"/>
      <c r="J66" s="274"/>
      <c r="K66" s="267"/>
    </row>
    <row r="67" s="1" customFormat="1" ht="15" customHeight="1">
      <c r="B67" s="265"/>
      <c r="C67" s="271"/>
      <c r="D67" s="269" t="s">
        <v>361</v>
      </c>
      <c r="E67" s="269"/>
      <c r="F67" s="269"/>
      <c r="G67" s="269"/>
      <c r="H67" s="269"/>
      <c r="I67" s="269"/>
      <c r="J67" s="269"/>
      <c r="K67" s="267"/>
    </row>
    <row r="68" s="1" customFormat="1" ht="15" customHeight="1">
      <c r="B68" s="265"/>
      <c r="C68" s="271"/>
      <c r="D68" s="269" t="s">
        <v>362</v>
      </c>
      <c r="E68" s="269"/>
      <c r="F68" s="269"/>
      <c r="G68" s="269"/>
      <c r="H68" s="269"/>
      <c r="I68" s="269"/>
      <c r="J68" s="269"/>
      <c r="K68" s="267"/>
    </row>
    <row r="69" s="1" customFormat="1" ht="15" customHeight="1">
      <c r="B69" s="265"/>
      <c r="C69" s="271"/>
      <c r="D69" s="269" t="s">
        <v>363</v>
      </c>
      <c r="E69" s="269"/>
      <c r="F69" s="269"/>
      <c r="G69" s="269"/>
      <c r="H69" s="269"/>
      <c r="I69" s="269"/>
      <c r="J69" s="269"/>
      <c r="K69" s="267"/>
    </row>
    <row r="70" s="1" customFormat="1" ht="15" customHeight="1">
      <c r="B70" s="265"/>
      <c r="C70" s="271"/>
      <c r="D70" s="269" t="s">
        <v>364</v>
      </c>
      <c r="E70" s="269"/>
      <c r="F70" s="269"/>
      <c r="G70" s="269"/>
      <c r="H70" s="269"/>
      <c r="I70" s="269"/>
      <c r="J70" s="269"/>
      <c r="K70" s="267"/>
    </row>
    <row r="71" s="1" customFormat="1" ht="12.75" customHeight="1">
      <c r="B71" s="276"/>
      <c r="C71" s="277"/>
      <c r="D71" s="277"/>
      <c r="E71" s="277"/>
      <c r="F71" s="277"/>
      <c r="G71" s="277"/>
      <c r="H71" s="277"/>
      <c r="I71" s="277"/>
      <c r="J71" s="277"/>
      <c r="K71" s="278"/>
    </row>
    <row r="72" s="1" customFormat="1" ht="18.75" customHeight="1">
      <c r="B72" s="279"/>
      <c r="C72" s="279"/>
      <c r="D72" s="279"/>
      <c r="E72" s="279"/>
      <c r="F72" s="279"/>
      <c r="G72" s="279"/>
      <c r="H72" s="279"/>
      <c r="I72" s="279"/>
      <c r="J72" s="279"/>
      <c r="K72" s="280"/>
    </row>
    <row r="73" s="1" customFormat="1" ht="18.75" customHeight="1">
      <c r="B73" s="280"/>
      <c r="C73" s="280"/>
      <c r="D73" s="280"/>
      <c r="E73" s="280"/>
      <c r="F73" s="280"/>
      <c r="G73" s="280"/>
      <c r="H73" s="280"/>
      <c r="I73" s="280"/>
      <c r="J73" s="280"/>
      <c r="K73" s="280"/>
    </row>
    <row r="74" s="1" customFormat="1" ht="7.5" customHeight="1">
      <c r="B74" s="281"/>
      <c r="C74" s="282"/>
      <c r="D74" s="282"/>
      <c r="E74" s="282"/>
      <c r="F74" s="282"/>
      <c r="G74" s="282"/>
      <c r="H74" s="282"/>
      <c r="I74" s="282"/>
      <c r="J74" s="282"/>
      <c r="K74" s="283"/>
    </row>
    <row r="75" s="1" customFormat="1" ht="45" customHeight="1">
      <c r="B75" s="284"/>
      <c r="C75" s="285" t="s">
        <v>365</v>
      </c>
      <c r="D75" s="285"/>
      <c r="E75" s="285"/>
      <c r="F75" s="285"/>
      <c r="G75" s="285"/>
      <c r="H75" s="285"/>
      <c r="I75" s="285"/>
      <c r="J75" s="285"/>
      <c r="K75" s="286"/>
    </row>
    <row r="76" s="1" customFormat="1" ht="17.25" customHeight="1">
      <c r="B76" s="284"/>
      <c r="C76" s="287" t="s">
        <v>366</v>
      </c>
      <c r="D76" s="287"/>
      <c r="E76" s="287"/>
      <c r="F76" s="287" t="s">
        <v>367</v>
      </c>
      <c r="G76" s="288"/>
      <c r="H76" s="287" t="s">
        <v>53</v>
      </c>
      <c r="I76" s="287" t="s">
        <v>56</v>
      </c>
      <c r="J76" s="287" t="s">
        <v>368</v>
      </c>
      <c r="K76" s="286"/>
    </row>
    <row r="77" s="1" customFormat="1" ht="17.25" customHeight="1">
      <c r="B77" s="284"/>
      <c r="C77" s="289" t="s">
        <v>369</v>
      </c>
      <c r="D77" s="289"/>
      <c r="E77" s="289"/>
      <c r="F77" s="290" t="s">
        <v>370</v>
      </c>
      <c r="G77" s="291"/>
      <c r="H77" s="289"/>
      <c r="I77" s="289"/>
      <c r="J77" s="289" t="s">
        <v>371</v>
      </c>
      <c r="K77" s="286"/>
    </row>
    <row r="78" s="1" customFormat="1" ht="5.25" customHeight="1">
      <c r="B78" s="284"/>
      <c r="C78" s="292"/>
      <c r="D78" s="292"/>
      <c r="E78" s="292"/>
      <c r="F78" s="292"/>
      <c r="G78" s="293"/>
      <c r="H78" s="292"/>
      <c r="I78" s="292"/>
      <c r="J78" s="292"/>
      <c r="K78" s="286"/>
    </row>
    <row r="79" s="1" customFormat="1" ht="15" customHeight="1">
      <c r="B79" s="284"/>
      <c r="C79" s="272" t="s">
        <v>52</v>
      </c>
      <c r="D79" s="294"/>
      <c r="E79" s="294"/>
      <c r="F79" s="295" t="s">
        <v>372</v>
      </c>
      <c r="G79" s="296"/>
      <c r="H79" s="272" t="s">
        <v>373</v>
      </c>
      <c r="I79" s="272" t="s">
        <v>374</v>
      </c>
      <c r="J79" s="272">
        <v>20</v>
      </c>
      <c r="K79" s="286"/>
    </row>
    <row r="80" s="1" customFormat="1" ht="15" customHeight="1">
      <c r="B80" s="284"/>
      <c r="C80" s="272" t="s">
        <v>375</v>
      </c>
      <c r="D80" s="272"/>
      <c r="E80" s="272"/>
      <c r="F80" s="295" t="s">
        <v>372</v>
      </c>
      <c r="G80" s="296"/>
      <c r="H80" s="272" t="s">
        <v>376</v>
      </c>
      <c r="I80" s="272" t="s">
        <v>374</v>
      </c>
      <c r="J80" s="272">
        <v>120</v>
      </c>
      <c r="K80" s="286"/>
    </row>
    <row r="81" s="1" customFormat="1" ht="15" customHeight="1">
      <c r="B81" s="297"/>
      <c r="C81" s="272" t="s">
        <v>377</v>
      </c>
      <c r="D81" s="272"/>
      <c r="E81" s="272"/>
      <c r="F81" s="295" t="s">
        <v>378</v>
      </c>
      <c r="G81" s="296"/>
      <c r="H81" s="272" t="s">
        <v>379</v>
      </c>
      <c r="I81" s="272" t="s">
        <v>374</v>
      </c>
      <c r="J81" s="272">
        <v>50</v>
      </c>
      <c r="K81" s="286"/>
    </row>
    <row r="82" s="1" customFormat="1" ht="15" customHeight="1">
      <c r="B82" s="297"/>
      <c r="C82" s="272" t="s">
        <v>380</v>
      </c>
      <c r="D82" s="272"/>
      <c r="E82" s="272"/>
      <c r="F82" s="295" t="s">
        <v>372</v>
      </c>
      <c r="G82" s="296"/>
      <c r="H82" s="272" t="s">
        <v>381</v>
      </c>
      <c r="I82" s="272" t="s">
        <v>382</v>
      </c>
      <c r="J82" s="272"/>
      <c r="K82" s="286"/>
    </row>
    <row r="83" s="1" customFormat="1" ht="15" customHeight="1">
      <c r="B83" s="297"/>
      <c r="C83" s="298" t="s">
        <v>383</v>
      </c>
      <c r="D83" s="298"/>
      <c r="E83" s="298"/>
      <c r="F83" s="299" t="s">
        <v>378</v>
      </c>
      <c r="G83" s="298"/>
      <c r="H83" s="298" t="s">
        <v>384</v>
      </c>
      <c r="I83" s="298" t="s">
        <v>374</v>
      </c>
      <c r="J83" s="298">
        <v>15</v>
      </c>
      <c r="K83" s="286"/>
    </row>
    <row r="84" s="1" customFormat="1" ht="15" customHeight="1">
      <c r="B84" s="297"/>
      <c r="C84" s="298" t="s">
        <v>385</v>
      </c>
      <c r="D84" s="298"/>
      <c r="E84" s="298"/>
      <c r="F84" s="299" t="s">
        <v>378</v>
      </c>
      <c r="G84" s="298"/>
      <c r="H84" s="298" t="s">
        <v>386</v>
      </c>
      <c r="I84" s="298" t="s">
        <v>374</v>
      </c>
      <c r="J84" s="298">
        <v>15</v>
      </c>
      <c r="K84" s="286"/>
    </row>
    <row r="85" s="1" customFormat="1" ht="15" customHeight="1">
      <c r="B85" s="297"/>
      <c r="C85" s="298" t="s">
        <v>387</v>
      </c>
      <c r="D85" s="298"/>
      <c r="E85" s="298"/>
      <c r="F85" s="299" t="s">
        <v>378</v>
      </c>
      <c r="G85" s="298"/>
      <c r="H85" s="298" t="s">
        <v>388</v>
      </c>
      <c r="I85" s="298" t="s">
        <v>374</v>
      </c>
      <c r="J85" s="298">
        <v>20</v>
      </c>
      <c r="K85" s="286"/>
    </row>
    <row r="86" s="1" customFormat="1" ht="15" customHeight="1">
      <c r="B86" s="297"/>
      <c r="C86" s="298" t="s">
        <v>389</v>
      </c>
      <c r="D86" s="298"/>
      <c r="E86" s="298"/>
      <c r="F86" s="299" t="s">
        <v>378</v>
      </c>
      <c r="G86" s="298"/>
      <c r="H86" s="298" t="s">
        <v>390</v>
      </c>
      <c r="I86" s="298" t="s">
        <v>374</v>
      </c>
      <c r="J86" s="298">
        <v>20</v>
      </c>
      <c r="K86" s="286"/>
    </row>
    <row r="87" s="1" customFormat="1" ht="15" customHeight="1">
      <c r="B87" s="297"/>
      <c r="C87" s="272" t="s">
        <v>391</v>
      </c>
      <c r="D87" s="272"/>
      <c r="E87" s="272"/>
      <c r="F87" s="295" t="s">
        <v>378</v>
      </c>
      <c r="G87" s="296"/>
      <c r="H87" s="272" t="s">
        <v>392</v>
      </c>
      <c r="I87" s="272" t="s">
        <v>374</v>
      </c>
      <c r="J87" s="272">
        <v>50</v>
      </c>
      <c r="K87" s="286"/>
    </row>
    <row r="88" s="1" customFormat="1" ht="15" customHeight="1">
      <c r="B88" s="297"/>
      <c r="C88" s="272" t="s">
        <v>393</v>
      </c>
      <c r="D88" s="272"/>
      <c r="E88" s="272"/>
      <c r="F88" s="295" t="s">
        <v>378</v>
      </c>
      <c r="G88" s="296"/>
      <c r="H88" s="272" t="s">
        <v>394</v>
      </c>
      <c r="I88" s="272" t="s">
        <v>374</v>
      </c>
      <c r="J88" s="272">
        <v>20</v>
      </c>
      <c r="K88" s="286"/>
    </row>
    <row r="89" s="1" customFormat="1" ht="15" customHeight="1">
      <c r="B89" s="297"/>
      <c r="C89" s="272" t="s">
        <v>395</v>
      </c>
      <c r="D89" s="272"/>
      <c r="E89" s="272"/>
      <c r="F89" s="295" t="s">
        <v>378</v>
      </c>
      <c r="G89" s="296"/>
      <c r="H89" s="272" t="s">
        <v>396</v>
      </c>
      <c r="I89" s="272" t="s">
        <v>374</v>
      </c>
      <c r="J89" s="272">
        <v>20</v>
      </c>
      <c r="K89" s="286"/>
    </row>
    <row r="90" s="1" customFormat="1" ht="15" customHeight="1">
      <c r="B90" s="297"/>
      <c r="C90" s="272" t="s">
        <v>397</v>
      </c>
      <c r="D90" s="272"/>
      <c r="E90" s="272"/>
      <c r="F90" s="295" t="s">
        <v>378</v>
      </c>
      <c r="G90" s="296"/>
      <c r="H90" s="272" t="s">
        <v>398</v>
      </c>
      <c r="I90" s="272" t="s">
        <v>374</v>
      </c>
      <c r="J90" s="272">
        <v>50</v>
      </c>
      <c r="K90" s="286"/>
    </row>
    <row r="91" s="1" customFormat="1" ht="15" customHeight="1">
      <c r="B91" s="297"/>
      <c r="C91" s="272" t="s">
        <v>399</v>
      </c>
      <c r="D91" s="272"/>
      <c r="E91" s="272"/>
      <c r="F91" s="295" t="s">
        <v>378</v>
      </c>
      <c r="G91" s="296"/>
      <c r="H91" s="272" t="s">
        <v>399</v>
      </c>
      <c r="I91" s="272" t="s">
        <v>374</v>
      </c>
      <c r="J91" s="272">
        <v>50</v>
      </c>
      <c r="K91" s="286"/>
    </row>
    <row r="92" s="1" customFormat="1" ht="15" customHeight="1">
      <c r="B92" s="297"/>
      <c r="C92" s="272" t="s">
        <v>400</v>
      </c>
      <c r="D92" s="272"/>
      <c r="E92" s="272"/>
      <c r="F92" s="295" t="s">
        <v>378</v>
      </c>
      <c r="G92" s="296"/>
      <c r="H92" s="272" t="s">
        <v>401</v>
      </c>
      <c r="I92" s="272" t="s">
        <v>374</v>
      </c>
      <c r="J92" s="272">
        <v>255</v>
      </c>
      <c r="K92" s="286"/>
    </row>
    <row r="93" s="1" customFormat="1" ht="15" customHeight="1">
      <c r="B93" s="297"/>
      <c r="C93" s="272" t="s">
        <v>402</v>
      </c>
      <c r="D93" s="272"/>
      <c r="E93" s="272"/>
      <c r="F93" s="295" t="s">
        <v>372</v>
      </c>
      <c r="G93" s="296"/>
      <c r="H93" s="272" t="s">
        <v>403</v>
      </c>
      <c r="I93" s="272" t="s">
        <v>404</v>
      </c>
      <c r="J93" s="272"/>
      <c r="K93" s="286"/>
    </row>
    <row r="94" s="1" customFormat="1" ht="15" customHeight="1">
      <c r="B94" s="297"/>
      <c r="C94" s="272" t="s">
        <v>405</v>
      </c>
      <c r="D94" s="272"/>
      <c r="E94" s="272"/>
      <c r="F94" s="295" t="s">
        <v>372</v>
      </c>
      <c r="G94" s="296"/>
      <c r="H94" s="272" t="s">
        <v>406</v>
      </c>
      <c r="I94" s="272" t="s">
        <v>407</v>
      </c>
      <c r="J94" s="272"/>
      <c r="K94" s="286"/>
    </row>
    <row r="95" s="1" customFormat="1" ht="15" customHeight="1">
      <c r="B95" s="297"/>
      <c r="C95" s="272" t="s">
        <v>408</v>
      </c>
      <c r="D95" s="272"/>
      <c r="E95" s="272"/>
      <c r="F95" s="295" t="s">
        <v>372</v>
      </c>
      <c r="G95" s="296"/>
      <c r="H95" s="272" t="s">
        <v>408</v>
      </c>
      <c r="I95" s="272" t="s">
        <v>407</v>
      </c>
      <c r="J95" s="272"/>
      <c r="K95" s="286"/>
    </row>
    <row r="96" s="1" customFormat="1" ht="15" customHeight="1">
      <c r="B96" s="297"/>
      <c r="C96" s="272" t="s">
        <v>37</v>
      </c>
      <c r="D96" s="272"/>
      <c r="E96" s="272"/>
      <c r="F96" s="295" t="s">
        <v>372</v>
      </c>
      <c r="G96" s="296"/>
      <c r="H96" s="272" t="s">
        <v>409</v>
      </c>
      <c r="I96" s="272" t="s">
        <v>407</v>
      </c>
      <c r="J96" s="272"/>
      <c r="K96" s="286"/>
    </row>
    <row r="97" s="1" customFormat="1" ht="15" customHeight="1">
      <c r="B97" s="297"/>
      <c r="C97" s="272" t="s">
        <v>47</v>
      </c>
      <c r="D97" s="272"/>
      <c r="E97" s="272"/>
      <c r="F97" s="295" t="s">
        <v>372</v>
      </c>
      <c r="G97" s="296"/>
      <c r="H97" s="272" t="s">
        <v>410</v>
      </c>
      <c r="I97" s="272" t="s">
        <v>407</v>
      </c>
      <c r="J97" s="272"/>
      <c r="K97" s="286"/>
    </row>
    <row r="98" s="1" customFormat="1" ht="15" customHeight="1">
      <c r="B98" s="300"/>
      <c r="C98" s="301"/>
      <c r="D98" s="301"/>
      <c r="E98" s="301"/>
      <c r="F98" s="301"/>
      <c r="G98" s="301"/>
      <c r="H98" s="301"/>
      <c r="I98" s="301"/>
      <c r="J98" s="301"/>
      <c r="K98" s="302"/>
    </row>
    <row r="99" s="1" customFormat="1" ht="18.75" customHeight="1">
      <c r="B99" s="303"/>
      <c r="C99" s="304"/>
      <c r="D99" s="304"/>
      <c r="E99" s="304"/>
      <c r="F99" s="304"/>
      <c r="G99" s="304"/>
      <c r="H99" s="304"/>
      <c r="I99" s="304"/>
      <c r="J99" s="304"/>
      <c r="K99" s="303"/>
    </row>
    <row r="100" s="1" customFormat="1" ht="18.75" customHeight="1">
      <c r="B100" s="280"/>
      <c r="C100" s="280"/>
      <c r="D100" s="280"/>
      <c r="E100" s="280"/>
      <c r="F100" s="280"/>
      <c r="G100" s="280"/>
      <c r="H100" s="280"/>
      <c r="I100" s="280"/>
      <c r="J100" s="280"/>
      <c r="K100" s="280"/>
    </row>
    <row r="101" s="1" customFormat="1" ht="7.5" customHeight="1">
      <c r="B101" s="281"/>
      <c r="C101" s="282"/>
      <c r="D101" s="282"/>
      <c r="E101" s="282"/>
      <c r="F101" s="282"/>
      <c r="G101" s="282"/>
      <c r="H101" s="282"/>
      <c r="I101" s="282"/>
      <c r="J101" s="282"/>
      <c r="K101" s="283"/>
    </row>
    <row r="102" s="1" customFormat="1" ht="45" customHeight="1">
      <c r="B102" s="284"/>
      <c r="C102" s="285" t="s">
        <v>411</v>
      </c>
      <c r="D102" s="285"/>
      <c r="E102" s="285"/>
      <c r="F102" s="285"/>
      <c r="G102" s="285"/>
      <c r="H102" s="285"/>
      <c r="I102" s="285"/>
      <c r="J102" s="285"/>
      <c r="K102" s="286"/>
    </row>
    <row r="103" s="1" customFormat="1" ht="17.25" customHeight="1">
      <c r="B103" s="284"/>
      <c r="C103" s="287" t="s">
        <v>366</v>
      </c>
      <c r="D103" s="287"/>
      <c r="E103" s="287"/>
      <c r="F103" s="287" t="s">
        <v>367</v>
      </c>
      <c r="G103" s="288"/>
      <c r="H103" s="287" t="s">
        <v>53</v>
      </c>
      <c r="I103" s="287" t="s">
        <v>56</v>
      </c>
      <c r="J103" s="287" t="s">
        <v>368</v>
      </c>
      <c r="K103" s="286"/>
    </row>
    <row r="104" s="1" customFormat="1" ht="17.25" customHeight="1">
      <c r="B104" s="284"/>
      <c r="C104" s="289" t="s">
        <v>369</v>
      </c>
      <c r="D104" s="289"/>
      <c r="E104" s="289"/>
      <c r="F104" s="290" t="s">
        <v>370</v>
      </c>
      <c r="G104" s="291"/>
      <c r="H104" s="289"/>
      <c r="I104" s="289"/>
      <c r="J104" s="289" t="s">
        <v>371</v>
      </c>
      <c r="K104" s="286"/>
    </row>
    <row r="105" s="1" customFormat="1" ht="5.25" customHeight="1">
      <c r="B105" s="284"/>
      <c r="C105" s="287"/>
      <c r="D105" s="287"/>
      <c r="E105" s="287"/>
      <c r="F105" s="287"/>
      <c r="G105" s="305"/>
      <c r="H105" s="287"/>
      <c r="I105" s="287"/>
      <c r="J105" s="287"/>
      <c r="K105" s="286"/>
    </row>
    <row r="106" s="1" customFormat="1" ht="15" customHeight="1">
      <c r="B106" s="284"/>
      <c r="C106" s="272" t="s">
        <v>52</v>
      </c>
      <c r="D106" s="294"/>
      <c r="E106" s="294"/>
      <c r="F106" s="295" t="s">
        <v>372</v>
      </c>
      <c r="G106" s="272"/>
      <c r="H106" s="272" t="s">
        <v>412</v>
      </c>
      <c r="I106" s="272" t="s">
        <v>374</v>
      </c>
      <c r="J106" s="272">
        <v>20</v>
      </c>
      <c r="K106" s="286"/>
    </row>
    <row r="107" s="1" customFormat="1" ht="15" customHeight="1">
      <c r="B107" s="284"/>
      <c r="C107" s="272" t="s">
        <v>375</v>
      </c>
      <c r="D107" s="272"/>
      <c r="E107" s="272"/>
      <c r="F107" s="295" t="s">
        <v>372</v>
      </c>
      <c r="G107" s="272"/>
      <c r="H107" s="272" t="s">
        <v>412</v>
      </c>
      <c r="I107" s="272" t="s">
        <v>374</v>
      </c>
      <c r="J107" s="272">
        <v>120</v>
      </c>
      <c r="K107" s="286"/>
    </row>
    <row r="108" s="1" customFormat="1" ht="15" customHeight="1">
      <c r="B108" s="297"/>
      <c r="C108" s="272" t="s">
        <v>377</v>
      </c>
      <c r="D108" s="272"/>
      <c r="E108" s="272"/>
      <c r="F108" s="295" t="s">
        <v>378</v>
      </c>
      <c r="G108" s="272"/>
      <c r="H108" s="272" t="s">
        <v>412</v>
      </c>
      <c r="I108" s="272" t="s">
        <v>374</v>
      </c>
      <c r="J108" s="272">
        <v>50</v>
      </c>
      <c r="K108" s="286"/>
    </row>
    <row r="109" s="1" customFormat="1" ht="15" customHeight="1">
      <c r="B109" s="297"/>
      <c r="C109" s="272" t="s">
        <v>380</v>
      </c>
      <c r="D109" s="272"/>
      <c r="E109" s="272"/>
      <c r="F109" s="295" t="s">
        <v>372</v>
      </c>
      <c r="G109" s="272"/>
      <c r="H109" s="272" t="s">
        <v>412</v>
      </c>
      <c r="I109" s="272" t="s">
        <v>382</v>
      </c>
      <c r="J109" s="272"/>
      <c r="K109" s="286"/>
    </row>
    <row r="110" s="1" customFormat="1" ht="15" customHeight="1">
      <c r="B110" s="297"/>
      <c r="C110" s="272" t="s">
        <v>391</v>
      </c>
      <c r="D110" s="272"/>
      <c r="E110" s="272"/>
      <c r="F110" s="295" t="s">
        <v>378</v>
      </c>
      <c r="G110" s="272"/>
      <c r="H110" s="272" t="s">
        <v>412</v>
      </c>
      <c r="I110" s="272" t="s">
        <v>374</v>
      </c>
      <c r="J110" s="272">
        <v>50</v>
      </c>
      <c r="K110" s="286"/>
    </row>
    <row r="111" s="1" customFormat="1" ht="15" customHeight="1">
      <c r="B111" s="297"/>
      <c r="C111" s="272" t="s">
        <v>399</v>
      </c>
      <c r="D111" s="272"/>
      <c r="E111" s="272"/>
      <c r="F111" s="295" t="s">
        <v>378</v>
      </c>
      <c r="G111" s="272"/>
      <c r="H111" s="272" t="s">
        <v>412</v>
      </c>
      <c r="I111" s="272" t="s">
        <v>374</v>
      </c>
      <c r="J111" s="272">
        <v>50</v>
      </c>
      <c r="K111" s="286"/>
    </row>
    <row r="112" s="1" customFormat="1" ht="15" customHeight="1">
      <c r="B112" s="297"/>
      <c r="C112" s="272" t="s">
        <v>397</v>
      </c>
      <c r="D112" s="272"/>
      <c r="E112" s="272"/>
      <c r="F112" s="295" t="s">
        <v>378</v>
      </c>
      <c r="G112" s="272"/>
      <c r="H112" s="272" t="s">
        <v>412</v>
      </c>
      <c r="I112" s="272" t="s">
        <v>374</v>
      </c>
      <c r="J112" s="272">
        <v>50</v>
      </c>
      <c r="K112" s="286"/>
    </row>
    <row r="113" s="1" customFormat="1" ht="15" customHeight="1">
      <c r="B113" s="297"/>
      <c r="C113" s="272" t="s">
        <v>52</v>
      </c>
      <c r="D113" s="272"/>
      <c r="E113" s="272"/>
      <c r="F113" s="295" t="s">
        <v>372</v>
      </c>
      <c r="G113" s="272"/>
      <c r="H113" s="272" t="s">
        <v>413</v>
      </c>
      <c r="I113" s="272" t="s">
        <v>374</v>
      </c>
      <c r="J113" s="272">
        <v>20</v>
      </c>
      <c r="K113" s="286"/>
    </row>
    <row r="114" s="1" customFormat="1" ht="15" customHeight="1">
      <c r="B114" s="297"/>
      <c r="C114" s="272" t="s">
        <v>414</v>
      </c>
      <c r="D114" s="272"/>
      <c r="E114" s="272"/>
      <c r="F114" s="295" t="s">
        <v>372</v>
      </c>
      <c r="G114" s="272"/>
      <c r="H114" s="272" t="s">
        <v>415</v>
      </c>
      <c r="I114" s="272" t="s">
        <v>374</v>
      </c>
      <c r="J114" s="272">
        <v>120</v>
      </c>
      <c r="K114" s="286"/>
    </row>
    <row r="115" s="1" customFormat="1" ht="15" customHeight="1">
      <c r="B115" s="297"/>
      <c r="C115" s="272" t="s">
        <v>37</v>
      </c>
      <c r="D115" s="272"/>
      <c r="E115" s="272"/>
      <c r="F115" s="295" t="s">
        <v>372</v>
      </c>
      <c r="G115" s="272"/>
      <c r="H115" s="272" t="s">
        <v>416</v>
      </c>
      <c r="I115" s="272" t="s">
        <v>407</v>
      </c>
      <c r="J115" s="272"/>
      <c r="K115" s="286"/>
    </row>
    <row r="116" s="1" customFormat="1" ht="15" customHeight="1">
      <c r="B116" s="297"/>
      <c r="C116" s="272" t="s">
        <v>47</v>
      </c>
      <c r="D116" s="272"/>
      <c r="E116" s="272"/>
      <c r="F116" s="295" t="s">
        <v>372</v>
      </c>
      <c r="G116" s="272"/>
      <c r="H116" s="272" t="s">
        <v>417</v>
      </c>
      <c r="I116" s="272" t="s">
        <v>407</v>
      </c>
      <c r="J116" s="272"/>
      <c r="K116" s="286"/>
    </row>
    <row r="117" s="1" customFormat="1" ht="15" customHeight="1">
      <c r="B117" s="297"/>
      <c r="C117" s="272" t="s">
        <v>56</v>
      </c>
      <c r="D117" s="272"/>
      <c r="E117" s="272"/>
      <c r="F117" s="295" t="s">
        <v>372</v>
      </c>
      <c r="G117" s="272"/>
      <c r="H117" s="272" t="s">
        <v>418</v>
      </c>
      <c r="I117" s="272" t="s">
        <v>419</v>
      </c>
      <c r="J117" s="272"/>
      <c r="K117" s="286"/>
    </row>
    <row r="118" s="1" customFormat="1" ht="15" customHeight="1">
      <c r="B118" s="300"/>
      <c r="C118" s="306"/>
      <c r="D118" s="306"/>
      <c r="E118" s="306"/>
      <c r="F118" s="306"/>
      <c r="G118" s="306"/>
      <c r="H118" s="306"/>
      <c r="I118" s="306"/>
      <c r="J118" s="306"/>
      <c r="K118" s="302"/>
    </row>
    <row r="119" s="1" customFormat="1" ht="18.75" customHeight="1">
      <c r="B119" s="307"/>
      <c r="C119" s="308"/>
      <c r="D119" s="308"/>
      <c r="E119" s="308"/>
      <c r="F119" s="309"/>
      <c r="G119" s="308"/>
      <c r="H119" s="308"/>
      <c r="I119" s="308"/>
      <c r="J119" s="308"/>
      <c r="K119" s="307"/>
    </row>
    <row r="120" s="1" customFormat="1" ht="18.75" customHeight="1">
      <c r="B120" s="280"/>
      <c r="C120" s="280"/>
      <c r="D120" s="280"/>
      <c r="E120" s="280"/>
      <c r="F120" s="280"/>
      <c r="G120" s="280"/>
      <c r="H120" s="280"/>
      <c r="I120" s="280"/>
      <c r="J120" s="280"/>
      <c r="K120" s="280"/>
    </row>
    <row r="121" s="1" customFormat="1" ht="7.5" customHeight="1">
      <c r="B121" s="310"/>
      <c r="C121" s="311"/>
      <c r="D121" s="311"/>
      <c r="E121" s="311"/>
      <c r="F121" s="311"/>
      <c r="G121" s="311"/>
      <c r="H121" s="311"/>
      <c r="I121" s="311"/>
      <c r="J121" s="311"/>
      <c r="K121" s="312"/>
    </row>
    <row r="122" s="1" customFormat="1" ht="45" customHeight="1">
      <c r="B122" s="313"/>
      <c r="C122" s="263" t="s">
        <v>420</v>
      </c>
      <c r="D122" s="263"/>
      <c r="E122" s="263"/>
      <c r="F122" s="263"/>
      <c r="G122" s="263"/>
      <c r="H122" s="263"/>
      <c r="I122" s="263"/>
      <c r="J122" s="263"/>
      <c r="K122" s="314"/>
    </row>
    <row r="123" s="1" customFormat="1" ht="17.25" customHeight="1">
      <c r="B123" s="315"/>
      <c r="C123" s="287" t="s">
        <v>366</v>
      </c>
      <c r="D123" s="287"/>
      <c r="E123" s="287"/>
      <c r="F123" s="287" t="s">
        <v>367</v>
      </c>
      <c r="G123" s="288"/>
      <c r="H123" s="287" t="s">
        <v>53</v>
      </c>
      <c r="I123" s="287" t="s">
        <v>56</v>
      </c>
      <c r="J123" s="287" t="s">
        <v>368</v>
      </c>
      <c r="K123" s="316"/>
    </row>
    <row r="124" s="1" customFormat="1" ht="17.25" customHeight="1">
      <c r="B124" s="315"/>
      <c r="C124" s="289" t="s">
        <v>369</v>
      </c>
      <c r="D124" s="289"/>
      <c r="E124" s="289"/>
      <c r="F124" s="290" t="s">
        <v>370</v>
      </c>
      <c r="G124" s="291"/>
      <c r="H124" s="289"/>
      <c r="I124" s="289"/>
      <c r="J124" s="289" t="s">
        <v>371</v>
      </c>
      <c r="K124" s="316"/>
    </row>
    <row r="125" s="1" customFormat="1" ht="5.25" customHeight="1">
      <c r="B125" s="317"/>
      <c r="C125" s="292"/>
      <c r="D125" s="292"/>
      <c r="E125" s="292"/>
      <c r="F125" s="292"/>
      <c r="G125" s="318"/>
      <c r="H125" s="292"/>
      <c r="I125" s="292"/>
      <c r="J125" s="292"/>
      <c r="K125" s="319"/>
    </row>
    <row r="126" s="1" customFormat="1" ht="15" customHeight="1">
      <c r="B126" s="317"/>
      <c r="C126" s="272" t="s">
        <v>375</v>
      </c>
      <c r="D126" s="294"/>
      <c r="E126" s="294"/>
      <c r="F126" s="295" t="s">
        <v>372</v>
      </c>
      <c r="G126" s="272"/>
      <c r="H126" s="272" t="s">
        <v>412</v>
      </c>
      <c r="I126" s="272" t="s">
        <v>374</v>
      </c>
      <c r="J126" s="272">
        <v>120</v>
      </c>
      <c r="K126" s="320"/>
    </row>
    <row r="127" s="1" customFormat="1" ht="15" customHeight="1">
      <c r="B127" s="317"/>
      <c r="C127" s="272" t="s">
        <v>421</v>
      </c>
      <c r="D127" s="272"/>
      <c r="E127" s="272"/>
      <c r="F127" s="295" t="s">
        <v>372</v>
      </c>
      <c r="G127" s="272"/>
      <c r="H127" s="272" t="s">
        <v>422</v>
      </c>
      <c r="I127" s="272" t="s">
        <v>374</v>
      </c>
      <c r="J127" s="272" t="s">
        <v>423</v>
      </c>
      <c r="K127" s="320"/>
    </row>
    <row r="128" s="1" customFormat="1" ht="15" customHeight="1">
      <c r="B128" s="317"/>
      <c r="C128" s="272" t="s">
        <v>320</v>
      </c>
      <c r="D128" s="272"/>
      <c r="E128" s="272"/>
      <c r="F128" s="295" t="s">
        <v>372</v>
      </c>
      <c r="G128" s="272"/>
      <c r="H128" s="272" t="s">
        <v>424</v>
      </c>
      <c r="I128" s="272" t="s">
        <v>374</v>
      </c>
      <c r="J128" s="272" t="s">
        <v>423</v>
      </c>
      <c r="K128" s="320"/>
    </row>
    <row r="129" s="1" customFormat="1" ht="15" customHeight="1">
      <c r="B129" s="317"/>
      <c r="C129" s="272" t="s">
        <v>383</v>
      </c>
      <c r="D129" s="272"/>
      <c r="E129" s="272"/>
      <c r="F129" s="295" t="s">
        <v>378</v>
      </c>
      <c r="G129" s="272"/>
      <c r="H129" s="272" t="s">
        <v>384</v>
      </c>
      <c r="I129" s="272" t="s">
        <v>374</v>
      </c>
      <c r="J129" s="272">
        <v>15</v>
      </c>
      <c r="K129" s="320"/>
    </row>
    <row r="130" s="1" customFormat="1" ht="15" customHeight="1">
      <c r="B130" s="317"/>
      <c r="C130" s="298" t="s">
        <v>385</v>
      </c>
      <c r="D130" s="298"/>
      <c r="E130" s="298"/>
      <c r="F130" s="299" t="s">
        <v>378</v>
      </c>
      <c r="G130" s="298"/>
      <c r="H130" s="298" t="s">
        <v>386</v>
      </c>
      <c r="I130" s="298" t="s">
        <v>374</v>
      </c>
      <c r="J130" s="298">
        <v>15</v>
      </c>
      <c r="K130" s="320"/>
    </row>
    <row r="131" s="1" customFormat="1" ht="15" customHeight="1">
      <c r="B131" s="317"/>
      <c r="C131" s="298" t="s">
        <v>387</v>
      </c>
      <c r="D131" s="298"/>
      <c r="E131" s="298"/>
      <c r="F131" s="299" t="s">
        <v>378</v>
      </c>
      <c r="G131" s="298"/>
      <c r="H131" s="298" t="s">
        <v>388</v>
      </c>
      <c r="I131" s="298" t="s">
        <v>374</v>
      </c>
      <c r="J131" s="298">
        <v>20</v>
      </c>
      <c r="K131" s="320"/>
    </row>
    <row r="132" s="1" customFormat="1" ht="15" customHeight="1">
      <c r="B132" s="317"/>
      <c r="C132" s="298" t="s">
        <v>389</v>
      </c>
      <c r="D132" s="298"/>
      <c r="E132" s="298"/>
      <c r="F132" s="299" t="s">
        <v>378</v>
      </c>
      <c r="G132" s="298"/>
      <c r="H132" s="298" t="s">
        <v>390</v>
      </c>
      <c r="I132" s="298" t="s">
        <v>374</v>
      </c>
      <c r="J132" s="298">
        <v>20</v>
      </c>
      <c r="K132" s="320"/>
    </row>
    <row r="133" s="1" customFormat="1" ht="15" customHeight="1">
      <c r="B133" s="317"/>
      <c r="C133" s="272" t="s">
        <v>377</v>
      </c>
      <c r="D133" s="272"/>
      <c r="E133" s="272"/>
      <c r="F133" s="295" t="s">
        <v>378</v>
      </c>
      <c r="G133" s="272"/>
      <c r="H133" s="272" t="s">
        <v>412</v>
      </c>
      <c r="I133" s="272" t="s">
        <v>374</v>
      </c>
      <c r="J133" s="272">
        <v>50</v>
      </c>
      <c r="K133" s="320"/>
    </row>
    <row r="134" s="1" customFormat="1" ht="15" customHeight="1">
      <c r="B134" s="317"/>
      <c r="C134" s="272" t="s">
        <v>391</v>
      </c>
      <c r="D134" s="272"/>
      <c r="E134" s="272"/>
      <c r="F134" s="295" t="s">
        <v>378</v>
      </c>
      <c r="G134" s="272"/>
      <c r="H134" s="272" t="s">
        <v>412</v>
      </c>
      <c r="I134" s="272" t="s">
        <v>374</v>
      </c>
      <c r="J134" s="272">
        <v>50</v>
      </c>
      <c r="K134" s="320"/>
    </row>
    <row r="135" s="1" customFormat="1" ht="15" customHeight="1">
      <c r="B135" s="317"/>
      <c r="C135" s="272" t="s">
        <v>397</v>
      </c>
      <c r="D135" s="272"/>
      <c r="E135" s="272"/>
      <c r="F135" s="295" t="s">
        <v>378</v>
      </c>
      <c r="G135" s="272"/>
      <c r="H135" s="272" t="s">
        <v>412</v>
      </c>
      <c r="I135" s="272" t="s">
        <v>374</v>
      </c>
      <c r="J135" s="272">
        <v>50</v>
      </c>
      <c r="K135" s="320"/>
    </row>
    <row r="136" s="1" customFormat="1" ht="15" customHeight="1">
      <c r="B136" s="317"/>
      <c r="C136" s="272" t="s">
        <v>399</v>
      </c>
      <c r="D136" s="272"/>
      <c r="E136" s="272"/>
      <c r="F136" s="295" t="s">
        <v>378</v>
      </c>
      <c r="G136" s="272"/>
      <c r="H136" s="272" t="s">
        <v>412</v>
      </c>
      <c r="I136" s="272" t="s">
        <v>374</v>
      </c>
      <c r="J136" s="272">
        <v>50</v>
      </c>
      <c r="K136" s="320"/>
    </row>
    <row r="137" s="1" customFormat="1" ht="15" customHeight="1">
      <c r="B137" s="317"/>
      <c r="C137" s="272" t="s">
        <v>400</v>
      </c>
      <c r="D137" s="272"/>
      <c r="E137" s="272"/>
      <c r="F137" s="295" t="s">
        <v>378</v>
      </c>
      <c r="G137" s="272"/>
      <c r="H137" s="272" t="s">
        <v>425</v>
      </c>
      <c r="I137" s="272" t="s">
        <v>374</v>
      </c>
      <c r="J137" s="272">
        <v>255</v>
      </c>
      <c r="K137" s="320"/>
    </row>
    <row r="138" s="1" customFormat="1" ht="15" customHeight="1">
      <c r="B138" s="317"/>
      <c r="C138" s="272" t="s">
        <v>402</v>
      </c>
      <c r="D138" s="272"/>
      <c r="E138" s="272"/>
      <c r="F138" s="295" t="s">
        <v>372</v>
      </c>
      <c r="G138" s="272"/>
      <c r="H138" s="272" t="s">
        <v>426</v>
      </c>
      <c r="I138" s="272" t="s">
        <v>404</v>
      </c>
      <c r="J138" s="272"/>
      <c r="K138" s="320"/>
    </row>
    <row r="139" s="1" customFormat="1" ht="15" customHeight="1">
      <c r="B139" s="317"/>
      <c r="C139" s="272" t="s">
        <v>405</v>
      </c>
      <c r="D139" s="272"/>
      <c r="E139" s="272"/>
      <c r="F139" s="295" t="s">
        <v>372</v>
      </c>
      <c r="G139" s="272"/>
      <c r="H139" s="272" t="s">
        <v>427</v>
      </c>
      <c r="I139" s="272" t="s">
        <v>407</v>
      </c>
      <c r="J139" s="272"/>
      <c r="K139" s="320"/>
    </row>
    <row r="140" s="1" customFormat="1" ht="15" customHeight="1">
      <c r="B140" s="317"/>
      <c r="C140" s="272" t="s">
        <v>408</v>
      </c>
      <c r="D140" s="272"/>
      <c r="E140" s="272"/>
      <c r="F140" s="295" t="s">
        <v>372</v>
      </c>
      <c r="G140" s="272"/>
      <c r="H140" s="272" t="s">
        <v>408</v>
      </c>
      <c r="I140" s="272" t="s">
        <v>407</v>
      </c>
      <c r="J140" s="272"/>
      <c r="K140" s="320"/>
    </row>
    <row r="141" s="1" customFormat="1" ht="15" customHeight="1">
      <c r="B141" s="317"/>
      <c r="C141" s="272" t="s">
        <v>37</v>
      </c>
      <c r="D141" s="272"/>
      <c r="E141" s="272"/>
      <c r="F141" s="295" t="s">
        <v>372</v>
      </c>
      <c r="G141" s="272"/>
      <c r="H141" s="272" t="s">
        <v>428</v>
      </c>
      <c r="I141" s="272" t="s">
        <v>407</v>
      </c>
      <c r="J141" s="272"/>
      <c r="K141" s="320"/>
    </row>
    <row r="142" s="1" customFormat="1" ht="15" customHeight="1">
      <c r="B142" s="317"/>
      <c r="C142" s="272" t="s">
        <v>429</v>
      </c>
      <c r="D142" s="272"/>
      <c r="E142" s="272"/>
      <c r="F142" s="295" t="s">
        <v>372</v>
      </c>
      <c r="G142" s="272"/>
      <c r="H142" s="272" t="s">
        <v>430</v>
      </c>
      <c r="I142" s="272" t="s">
        <v>407</v>
      </c>
      <c r="J142" s="272"/>
      <c r="K142" s="320"/>
    </row>
    <row r="143" s="1" customFormat="1" ht="15" customHeight="1">
      <c r="B143" s="321"/>
      <c r="C143" s="322"/>
      <c r="D143" s="322"/>
      <c r="E143" s="322"/>
      <c r="F143" s="322"/>
      <c r="G143" s="322"/>
      <c r="H143" s="322"/>
      <c r="I143" s="322"/>
      <c r="J143" s="322"/>
      <c r="K143" s="323"/>
    </row>
    <row r="144" s="1" customFormat="1" ht="18.75" customHeight="1">
      <c r="B144" s="308"/>
      <c r="C144" s="308"/>
      <c r="D144" s="308"/>
      <c r="E144" s="308"/>
      <c r="F144" s="309"/>
      <c r="G144" s="308"/>
      <c r="H144" s="308"/>
      <c r="I144" s="308"/>
      <c r="J144" s="308"/>
      <c r="K144" s="308"/>
    </row>
    <row r="145" s="1" customFormat="1" ht="18.75" customHeight="1">
      <c r="B145" s="280"/>
      <c r="C145" s="280"/>
      <c r="D145" s="280"/>
      <c r="E145" s="280"/>
      <c r="F145" s="280"/>
      <c r="G145" s="280"/>
      <c r="H145" s="280"/>
      <c r="I145" s="280"/>
      <c r="J145" s="280"/>
      <c r="K145" s="280"/>
    </row>
    <row r="146" s="1" customFormat="1" ht="7.5" customHeight="1">
      <c r="B146" s="281"/>
      <c r="C146" s="282"/>
      <c r="D146" s="282"/>
      <c r="E146" s="282"/>
      <c r="F146" s="282"/>
      <c r="G146" s="282"/>
      <c r="H146" s="282"/>
      <c r="I146" s="282"/>
      <c r="J146" s="282"/>
      <c r="K146" s="283"/>
    </row>
    <row r="147" s="1" customFormat="1" ht="45" customHeight="1">
      <c r="B147" s="284"/>
      <c r="C147" s="285" t="s">
        <v>431</v>
      </c>
      <c r="D147" s="285"/>
      <c r="E147" s="285"/>
      <c r="F147" s="285"/>
      <c r="G147" s="285"/>
      <c r="H147" s="285"/>
      <c r="I147" s="285"/>
      <c r="J147" s="285"/>
      <c r="K147" s="286"/>
    </row>
    <row r="148" s="1" customFormat="1" ht="17.25" customHeight="1">
      <c r="B148" s="284"/>
      <c r="C148" s="287" t="s">
        <v>366</v>
      </c>
      <c r="D148" s="287"/>
      <c r="E148" s="287"/>
      <c r="F148" s="287" t="s">
        <v>367</v>
      </c>
      <c r="G148" s="288"/>
      <c r="H148" s="287" t="s">
        <v>53</v>
      </c>
      <c r="I148" s="287" t="s">
        <v>56</v>
      </c>
      <c r="J148" s="287" t="s">
        <v>368</v>
      </c>
      <c r="K148" s="286"/>
    </row>
    <row r="149" s="1" customFormat="1" ht="17.25" customHeight="1">
      <c r="B149" s="284"/>
      <c r="C149" s="289" t="s">
        <v>369</v>
      </c>
      <c r="D149" s="289"/>
      <c r="E149" s="289"/>
      <c r="F149" s="290" t="s">
        <v>370</v>
      </c>
      <c r="G149" s="291"/>
      <c r="H149" s="289"/>
      <c r="I149" s="289"/>
      <c r="J149" s="289" t="s">
        <v>371</v>
      </c>
      <c r="K149" s="286"/>
    </row>
    <row r="150" s="1" customFormat="1" ht="5.25" customHeight="1">
      <c r="B150" s="297"/>
      <c r="C150" s="292"/>
      <c r="D150" s="292"/>
      <c r="E150" s="292"/>
      <c r="F150" s="292"/>
      <c r="G150" s="293"/>
      <c r="H150" s="292"/>
      <c r="I150" s="292"/>
      <c r="J150" s="292"/>
      <c r="K150" s="320"/>
    </row>
    <row r="151" s="1" customFormat="1" ht="15" customHeight="1">
      <c r="B151" s="297"/>
      <c r="C151" s="324" t="s">
        <v>375</v>
      </c>
      <c r="D151" s="272"/>
      <c r="E151" s="272"/>
      <c r="F151" s="325" t="s">
        <v>372</v>
      </c>
      <c r="G151" s="272"/>
      <c r="H151" s="324" t="s">
        <v>412</v>
      </c>
      <c r="I151" s="324" t="s">
        <v>374</v>
      </c>
      <c r="J151" s="324">
        <v>120</v>
      </c>
      <c r="K151" s="320"/>
    </row>
    <row r="152" s="1" customFormat="1" ht="15" customHeight="1">
      <c r="B152" s="297"/>
      <c r="C152" s="324" t="s">
        <v>421</v>
      </c>
      <c r="D152" s="272"/>
      <c r="E152" s="272"/>
      <c r="F152" s="325" t="s">
        <v>372</v>
      </c>
      <c r="G152" s="272"/>
      <c r="H152" s="324" t="s">
        <v>432</v>
      </c>
      <c r="I152" s="324" t="s">
        <v>374</v>
      </c>
      <c r="J152" s="324" t="s">
        <v>423</v>
      </c>
      <c r="K152" s="320"/>
    </row>
    <row r="153" s="1" customFormat="1" ht="15" customHeight="1">
      <c r="B153" s="297"/>
      <c r="C153" s="324" t="s">
        <v>320</v>
      </c>
      <c r="D153" s="272"/>
      <c r="E153" s="272"/>
      <c r="F153" s="325" t="s">
        <v>372</v>
      </c>
      <c r="G153" s="272"/>
      <c r="H153" s="324" t="s">
        <v>433</v>
      </c>
      <c r="I153" s="324" t="s">
        <v>374</v>
      </c>
      <c r="J153" s="324" t="s">
        <v>423</v>
      </c>
      <c r="K153" s="320"/>
    </row>
    <row r="154" s="1" customFormat="1" ht="15" customHeight="1">
      <c r="B154" s="297"/>
      <c r="C154" s="324" t="s">
        <v>377</v>
      </c>
      <c r="D154" s="272"/>
      <c r="E154" s="272"/>
      <c r="F154" s="325" t="s">
        <v>378</v>
      </c>
      <c r="G154" s="272"/>
      <c r="H154" s="324" t="s">
        <v>412</v>
      </c>
      <c r="I154" s="324" t="s">
        <v>374</v>
      </c>
      <c r="J154" s="324">
        <v>50</v>
      </c>
      <c r="K154" s="320"/>
    </row>
    <row r="155" s="1" customFormat="1" ht="15" customHeight="1">
      <c r="B155" s="297"/>
      <c r="C155" s="324" t="s">
        <v>380</v>
      </c>
      <c r="D155" s="272"/>
      <c r="E155" s="272"/>
      <c r="F155" s="325" t="s">
        <v>372</v>
      </c>
      <c r="G155" s="272"/>
      <c r="H155" s="324" t="s">
        <v>412</v>
      </c>
      <c r="I155" s="324" t="s">
        <v>382</v>
      </c>
      <c r="J155" s="324"/>
      <c r="K155" s="320"/>
    </row>
    <row r="156" s="1" customFormat="1" ht="15" customHeight="1">
      <c r="B156" s="297"/>
      <c r="C156" s="324" t="s">
        <v>391</v>
      </c>
      <c r="D156" s="272"/>
      <c r="E156" s="272"/>
      <c r="F156" s="325" t="s">
        <v>378</v>
      </c>
      <c r="G156" s="272"/>
      <c r="H156" s="324" t="s">
        <v>412</v>
      </c>
      <c r="I156" s="324" t="s">
        <v>374</v>
      </c>
      <c r="J156" s="324">
        <v>50</v>
      </c>
      <c r="K156" s="320"/>
    </row>
    <row r="157" s="1" customFormat="1" ht="15" customHeight="1">
      <c r="B157" s="297"/>
      <c r="C157" s="324" t="s">
        <v>399</v>
      </c>
      <c r="D157" s="272"/>
      <c r="E157" s="272"/>
      <c r="F157" s="325" t="s">
        <v>378</v>
      </c>
      <c r="G157" s="272"/>
      <c r="H157" s="324" t="s">
        <v>412</v>
      </c>
      <c r="I157" s="324" t="s">
        <v>374</v>
      </c>
      <c r="J157" s="324">
        <v>50</v>
      </c>
      <c r="K157" s="320"/>
    </row>
    <row r="158" s="1" customFormat="1" ht="15" customHeight="1">
      <c r="B158" s="297"/>
      <c r="C158" s="324" t="s">
        <v>397</v>
      </c>
      <c r="D158" s="272"/>
      <c r="E158" s="272"/>
      <c r="F158" s="325" t="s">
        <v>378</v>
      </c>
      <c r="G158" s="272"/>
      <c r="H158" s="324" t="s">
        <v>412</v>
      </c>
      <c r="I158" s="324" t="s">
        <v>374</v>
      </c>
      <c r="J158" s="324">
        <v>50</v>
      </c>
      <c r="K158" s="320"/>
    </row>
    <row r="159" s="1" customFormat="1" ht="15" customHeight="1">
      <c r="B159" s="297"/>
      <c r="C159" s="324" t="s">
        <v>87</v>
      </c>
      <c r="D159" s="272"/>
      <c r="E159" s="272"/>
      <c r="F159" s="325" t="s">
        <v>372</v>
      </c>
      <c r="G159" s="272"/>
      <c r="H159" s="324" t="s">
        <v>434</v>
      </c>
      <c r="I159" s="324" t="s">
        <v>374</v>
      </c>
      <c r="J159" s="324" t="s">
        <v>435</v>
      </c>
      <c r="K159" s="320"/>
    </row>
    <row r="160" s="1" customFormat="1" ht="15" customHeight="1">
      <c r="B160" s="297"/>
      <c r="C160" s="324" t="s">
        <v>436</v>
      </c>
      <c r="D160" s="272"/>
      <c r="E160" s="272"/>
      <c r="F160" s="325" t="s">
        <v>372</v>
      </c>
      <c r="G160" s="272"/>
      <c r="H160" s="324" t="s">
        <v>437</v>
      </c>
      <c r="I160" s="324" t="s">
        <v>407</v>
      </c>
      <c r="J160" s="324"/>
      <c r="K160" s="320"/>
    </row>
    <row r="161" s="1" customFormat="1" ht="15" customHeight="1">
      <c r="B161" s="326"/>
      <c r="C161" s="306"/>
      <c r="D161" s="306"/>
      <c r="E161" s="306"/>
      <c r="F161" s="306"/>
      <c r="G161" s="306"/>
      <c r="H161" s="306"/>
      <c r="I161" s="306"/>
      <c r="J161" s="306"/>
      <c r="K161" s="327"/>
    </row>
    <row r="162" s="1" customFormat="1" ht="18.75" customHeight="1">
      <c r="B162" s="308"/>
      <c r="C162" s="318"/>
      <c r="D162" s="318"/>
      <c r="E162" s="318"/>
      <c r="F162" s="328"/>
      <c r="G162" s="318"/>
      <c r="H162" s="318"/>
      <c r="I162" s="318"/>
      <c r="J162" s="318"/>
      <c r="K162" s="308"/>
    </row>
    <row r="163" s="1" customFormat="1" ht="18.75" customHeight="1">
      <c r="B163" s="280"/>
      <c r="C163" s="280"/>
      <c r="D163" s="280"/>
      <c r="E163" s="280"/>
      <c r="F163" s="280"/>
      <c r="G163" s="280"/>
      <c r="H163" s="280"/>
      <c r="I163" s="280"/>
      <c r="J163" s="280"/>
      <c r="K163" s="280"/>
    </row>
    <row r="164" s="1" customFormat="1" ht="7.5" customHeight="1">
      <c r="B164" s="259"/>
      <c r="C164" s="260"/>
      <c r="D164" s="260"/>
      <c r="E164" s="260"/>
      <c r="F164" s="260"/>
      <c r="G164" s="260"/>
      <c r="H164" s="260"/>
      <c r="I164" s="260"/>
      <c r="J164" s="260"/>
      <c r="K164" s="261"/>
    </row>
    <row r="165" s="1" customFormat="1" ht="45" customHeight="1">
      <c r="B165" s="262"/>
      <c r="C165" s="263" t="s">
        <v>438</v>
      </c>
      <c r="D165" s="263"/>
      <c r="E165" s="263"/>
      <c r="F165" s="263"/>
      <c r="G165" s="263"/>
      <c r="H165" s="263"/>
      <c r="I165" s="263"/>
      <c r="J165" s="263"/>
      <c r="K165" s="264"/>
    </row>
    <row r="166" s="1" customFormat="1" ht="17.25" customHeight="1">
      <c r="B166" s="262"/>
      <c r="C166" s="287" t="s">
        <v>366</v>
      </c>
      <c r="D166" s="287"/>
      <c r="E166" s="287"/>
      <c r="F166" s="287" t="s">
        <v>367</v>
      </c>
      <c r="G166" s="329"/>
      <c r="H166" s="330" t="s">
        <v>53</v>
      </c>
      <c r="I166" s="330" t="s">
        <v>56</v>
      </c>
      <c r="J166" s="287" t="s">
        <v>368</v>
      </c>
      <c r="K166" s="264"/>
    </row>
    <row r="167" s="1" customFormat="1" ht="17.25" customHeight="1">
      <c r="B167" s="265"/>
      <c r="C167" s="289" t="s">
        <v>369</v>
      </c>
      <c r="D167" s="289"/>
      <c r="E167" s="289"/>
      <c r="F167" s="290" t="s">
        <v>370</v>
      </c>
      <c r="G167" s="331"/>
      <c r="H167" s="332"/>
      <c r="I167" s="332"/>
      <c r="J167" s="289" t="s">
        <v>371</v>
      </c>
      <c r="K167" s="267"/>
    </row>
    <row r="168" s="1" customFormat="1" ht="5.25" customHeight="1">
      <c r="B168" s="297"/>
      <c r="C168" s="292"/>
      <c r="D168" s="292"/>
      <c r="E168" s="292"/>
      <c r="F168" s="292"/>
      <c r="G168" s="293"/>
      <c r="H168" s="292"/>
      <c r="I168" s="292"/>
      <c r="J168" s="292"/>
      <c r="K168" s="320"/>
    </row>
    <row r="169" s="1" customFormat="1" ht="15" customHeight="1">
      <c r="B169" s="297"/>
      <c r="C169" s="272" t="s">
        <v>375</v>
      </c>
      <c r="D169" s="272"/>
      <c r="E169" s="272"/>
      <c r="F169" s="295" t="s">
        <v>372</v>
      </c>
      <c r="G169" s="272"/>
      <c r="H169" s="272" t="s">
        <v>412</v>
      </c>
      <c r="I169" s="272" t="s">
        <v>374</v>
      </c>
      <c r="J169" s="272">
        <v>120</v>
      </c>
      <c r="K169" s="320"/>
    </row>
    <row r="170" s="1" customFormat="1" ht="15" customHeight="1">
      <c r="B170" s="297"/>
      <c r="C170" s="272" t="s">
        <v>421</v>
      </c>
      <c r="D170" s="272"/>
      <c r="E170" s="272"/>
      <c r="F170" s="295" t="s">
        <v>372</v>
      </c>
      <c r="G170" s="272"/>
      <c r="H170" s="272" t="s">
        <v>422</v>
      </c>
      <c r="I170" s="272" t="s">
        <v>374</v>
      </c>
      <c r="J170" s="272" t="s">
        <v>423</v>
      </c>
      <c r="K170" s="320"/>
    </row>
    <row r="171" s="1" customFormat="1" ht="15" customHeight="1">
      <c r="B171" s="297"/>
      <c r="C171" s="272" t="s">
        <v>320</v>
      </c>
      <c r="D171" s="272"/>
      <c r="E171" s="272"/>
      <c r="F171" s="295" t="s">
        <v>372</v>
      </c>
      <c r="G171" s="272"/>
      <c r="H171" s="272" t="s">
        <v>439</v>
      </c>
      <c r="I171" s="272" t="s">
        <v>374</v>
      </c>
      <c r="J171" s="272" t="s">
        <v>423</v>
      </c>
      <c r="K171" s="320"/>
    </row>
    <row r="172" s="1" customFormat="1" ht="15" customHeight="1">
      <c r="B172" s="297"/>
      <c r="C172" s="272" t="s">
        <v>377</v>
      </c>
      <c r="D172" s="272"/>
      <c r="E172" s="272"/>
      <c r="F172" s="295" t="s">
        <v>378</v>
      </c>
      <c r="G172" s="272"/>
      <c r="H172" s="272" t="s">
        <v>439</v>
      </c>
      <c r="I172" s="272" t="s">
        <v>374</v>
      </c>
      <c r="J172" s="272">
        <v>50</v>
      </c>
      <c r="K172" s="320"/>
    </row>
    <row r="173" s="1" customFormat="1" ht="15" customHeight="1">
      <c r="B173" s="297"/>
      <c r="C173" s="272" t="s">
        <v>380</v>
      </c>
      <c r="D173" s="272"/>
      <c r="E173" s="272"/>
      <c r="F173" s="295" t="s">
        <v>372</v>
      </c>
      <c r="G173" s="272"/>
      <c r="H173" s="272" t="s">
        <v>439</v>
      </c>
      <c r="I173" s="272" t="s">
        <v>382</v>
      </c>
      <c r="J173" s="272"/>
      <c r="K173" s="320"/>
    </row>
    <row r="174" s="1" customFormat="1" ht="15" customHeight="1">
      <c r="B174" s="297"/>
      <c r="C174" s="272" t="s">
        <v>391</v>
      </c>
      <c r="D174" s="272"/>
      <c r="E174" s="272"/>
      <c r="F174" s="295" t="s">
        <v>378</v>
      </c>
      <c r="G174" s="272"/>
      <c r="H174" s="272" t="s">
        <v>439</v>
      </c>
      <c r="I174" s="272" t="s">
        <v>374</v>
      </c>
      <c r="J174" s="272">
        <v>50</v>
      </c>
      <c r="K174" s="320"/>
    </row>
    <row r="175" s="1" customFormat="1" ht="15" customHeight="1">
      <c r="B175" s="297"/>
      <c r="C175" s="272" t="s">
        <v>399</v>
      </c>
      <c r="D175" s="272"/>
      <c r="E175" s="272"/>
      <c r="F175" s="295" t="s">
        <v>378</v>
      </c>
      <c r="G175" s="272"/>
      <c r="H175" s="272" t="s">
        <v>439</v>
      </c>
      <c r="I175" s="272" t="s">
        <v>374</v>
      </c>
      <c r="J175" s="272">
        <v>50</v>
      </c>
      <c r="K175" s="320"/>
    </row>
    <row r="176" s="1" customFormat="1" ht="15" customHeight="1">
      <c r="B176" s="297"/>
      <c r="C176" s="272" t="s">
        <v>397</v>
      </c>
      <c r="D176" s="272"/>
      <c r="E176" s="272"/>
      <c r="F176" s="295" t="s">
        <v>378</v>
      </c>
      <c r="G176" s="272"/>
      <c r="H176" s="272" t="s">
        <v>439</v>
      </c>
      <c r="I176" s="272" t="s">
        <v>374</v>
      </c>
      <c r="J176" s="272">
        <v>50</v>
      </c>
      <c r="K176" s="320"/>
    </row>
    <row r="177" s="1" customFormat="1" ht="15" customHeight="1">
      <c r="B177" s="297"/>
      <c r="C177" s="272" t="s">
        <v>101</v>
      </c>
      <c r="D177" s="272"/>
      <c r="E177" s="272"/>
      <c r="F177" s="295" t="s">
        <v>372</v>
      </c>
      <c r="G177" s="272"/>
      <c r="H177" s="272" t="s">
        <v>440</v>
      </c>
      <c r="I177" s="272" t="s">
        <v>441</v>
      </c>
      <c r="J177" s="272"/>
      <c r="K177" s="320"/>
    </row>
    <row r="178" s="1" customFormat="1" ht="15" customHeight="1">
      <c r="B178" s="297"/>
      <c r="C178" s="272" t="s">
        <v>56</v>
      </c>
      <c r="D178" s="272"/>
      <c r="E178" s="272"/>
      <c r="F178" s="295" t="s">
        <v>372</v>
      </c>
      <c r="G178" s="272"/>
      <c r="H178" s="272" t="s">
        <v>442</v>
      </c>
      <c r="I178" s="272" t="s">
        <v>443</v>
      </c>
      <c r="J178" s="272">
        <v>1</v>
      </c>
      <c r="K178" s="320"/>
    </row>
    <row r="179" s="1" customFormat="1" ht="15" customHeight="1">
      <c r="B179" s="297"/>
      <c r="C179" s="272" t="s">
        <v>52</v>
      </c>
      <c r="D179" s="272"/>
      <c r="E179" s="272"/>
      <c r="F179" s="295" t="s">
        <v>372</v>
      </c>
      <c r="G179" s="272"/>
      <c r="H179" s="272" t="s">
        <v>444</v>
      </c>
      <c r="I179" s="272" t="s">
        <v>374</v>
      </c>
      <c r="J179" s="272">
        <v>20</v>
      </c>
      <c r="K179" s="320"/>
    </row>
    <row r="180" s="1" customFormat="1" ht="15" customHeight="1">
      <c r="B180" s="297"/>
      <c r="C180" s="272" t="s">
        <v>53</v>
      </c>
      <c r="D180" s="272"/>
      <c r="E180" s="272"/>
      <c r="F180" s="295" t="s">
        <v>372</v>
      </c>
      <c r="G180" s="272"/>
      <c r="H180" s="272" t="s">
        <v>445</v>
      </c>
      <c r="I180" s="272" t="s">
        <v>374</v>
      </c>
      <c r="J180" s="272">
        <v>255</v>
      </c>
      <c r="K180" s="320"/>
    </row>
    <row r="181" s="1" customFormat="1" ht="15" customHeight="1">
      <c r="B181" s="297"/>
      <c r="C181" s="272" t="s">
        <v>102</v>
      </c>
      <c r="D181" s="272"/>
      <c r="E181" s="272"/>
      <c r="F181" s="295" t="s">
        <v>372</v>
      </c>
      <c r="G181" s="272"/>
      <c r="H181" s="272" t="s">
        <v>336</v>
      </c>
      <c r="I181" s="272" t="s">
        <v>374</v>
      </c>
      <c r="J181" s="272">
        <v>10</v>
      </c>
      <c r="K181" s="320"/>
    </row>
    <row r="182" s="1" customFormat="1" ht="15" customHeight="1">
      <c r="B182" s="297"/>
      <c r="C182" s="272" t="s">
        <v>103</v>
      </c>
      <c r="D182" s="272"/>
      <c r="E182" s="272"/>
      <c r="F182" s="295" t="s">
        <v>372</v>
      </c>
      <c r="G182" s="272"/>
      <c r="H182" s="272" t="s">
        <v>446</v>
      </c>
      <c r="I182" s="272" t="s">
        <v>407</v>
      </c>
      <c r="J182" s="272"/>
      <c r="K182" s="320"/>
    </row>
    <row r="183" s="1" customFormat="1" ht="15" customHeight="1">
      <c r="B183" s="297"/>
      <c r="C183" s="272" t="s">
        <v>447</v>
      </c>
      <c r="D183" s="272"/>
      <c r="E183" s="272"/>
      <c r="F183" s="295" t="s">
        <v>372</v>
      </c>
      <c r="G183" s="272"/>
      <c r="H183" s="272" t="s">
        <v>448</v>
      </c>
      <c r="I183" s="272" t="s">
        <v>407</v>
      </c>
      <c r="J183" s="272"/>
      <c r="K183" s="320"/>
    </row>
    <row r="184" s="1" customFormat="1" ht="15" customHeight="1">
      <c r="B184" s="297"/>
      <c r="C184" s="272" t="s">
        <v>436</v>
      </c>
      <c r="D184" s="272"/>
      <c r="E184" s="272"/>
      <c r="F184" s="295" t="s">
        <v>372</v>
      </c>
      <c r="G184" s="272"/>
      <c r="H184" s="272" t="s">
        <v>449</v>
      </c>
      <c r="I184" s="272" t="s">
        <v>407</v>
      </c>
      <c r="J184" s="272"/>
      <c r="K184" s="320"/>
    </row>
    <row r="185" s="1" customFormat="1" ht="15" customHeight="1">
      <c r="B185" s="297"/>
      <c r="C185" s="272" t="s">
        <v>105</v>
      </c>
      <c r="D185" s="272"/>
      <c r="E185" s="272"/>
      <c r="F185" s="295" t="s">
        <v>378</v>
      </c>
      <c r="G185" s="272"/>
      <c r="H185" s="272" t="s">
        <v>450</v>
      </c>
      <c r="I185" s="272" t="s">
        <v>374</v>
      </c>
      <c r="J185" s="272">
        <v>50</v>
      </c>
      <c r="K185" s="320"/>
    </row>
    <row r="186" s="1" customFormat="1" ht="15" customHeight="1">
      <c r="B186" s="297"/>
      <c r="C186" s="272" t="s">
        <v>451</v>
      </c>
      <c r="D186" s="272"/>
      <c r="E186" s="272"/>
      <c r="F186" s="295" t="s">
        <v>378</v>
      </c>
      <c r="G186" s="272"/>
      <c r="H186" s="272" t="s">
        <v>452</v>
      </c>
      <c r="I186" s="272" t="s">
        <v>453</v>
      </c>
      <c r="J186" s="272"/>
      <c r="K186" s="320"/>
    </row>
    <row r="187" s="1" customFormat="1" ht="15" customHeight="1">
      <c r="B187" s="297"/>
      <c r="C187" s="272" t="s">
        <v>454</v>
      </c>
      <c r="D187" s="272"/>
      <c r="E187" s="272"/>
      <c r="F187" s="295" t="s">
        <v>378</v>
      </c>
      <c r="G187" s="272"/>
      <c r="H187" s="272" t="s">
        <v>455</v>
      </c>
      <c r="I187" s="272" t="s">
        <v>453</v>
      </c>
      <c r="J187" s="272"/>
      <c r="K187" s="320"/>
    </row>
    <row r="188" s="1" customFormat="1" ht="15" customHeight="1">
      <c r="B188" s="297"/>
      <c r="C188" s="272" t="s">
        <v>456</v>
      </c>
      <c r="D188" s="272"/>
      <c r="E188" s="272"/>
      <c r="F188" s="295" t="s">
        <v>378</v>
      </c>
      <c r="G188" s="272"/>
      <c r="H188" s="272" t="s">
        <v>457</v>
      </c>
      <c r="I188" s="272" t="s">
        <v>453</v>
      </c>
      <c r="J188" s="272"/>
      <c r="K188" s="320"/>
    </row>
    <row r="189" s="1" customFormat="1" ht="15" customHeight="1">
      <c r="B189" s="297"/>
      <c r="C189" s="333" t="s">
        <v>458</v>
      </c>
      <c r="D189" s="272"/>
      <c r="E189" s="272"/>
      <c r="F189" s="295" t="s">
        <v>378</v>
      </c>
      <c r="G189" s="272"/>
      <c r="H189" s="272" t="s">
        <v>459</v>
      </c>
      <c r="I189" s="272" t="s">
        <v>460</v>
      </c>
      <c r="J189" s="334" t="s">
        <v>461</v>
      </c>
      <c r="K189" s="320"/>
    </row>
    <row r="190" s="16" customFormat="1" ht="15" customHeight="1">
      <c r="B190" s="335"/>
      <c r="C190" s="336" t="s">
        <v>462</v>
      </c>
      <c r="D190" s="337"/>
      <c r="E190" s="337"/>
      <c r="F190" s="338" t="s">
        <v>378</v>
      </c>
      <c r="G190" s="337"/>
      <c r="H190" s="337" t="s">
        <v>463</v>
      </c>
      <c r="I190" s="337" t="s">
        <v>460</v>
      </c>
      <c r="J190" s="339" t="s">
        <v>461</v>
      </c>
      <c r="K190" s="340"/>
    </row>
    <row r="191" s="1" customFormat="1" ht="15" customHeight="1">
      <c r="B191" s="297"/>
      <c r="C191" s="333" t="s">
        <v>41</v>
      </c>
      <c r="D191" s="272"/>
      <c r="E191" s="272"/>
      <c r="F191" s="295" t="s">
        <v>372</v>
      </c>
      <c r="G191" s="272"/>
      <c r="H191" s="269" t="s">
        <v>464</v>
      </c>
      <c r="I191" s="272" t="s">
        <v>465</v>
      </c>
      <c r="J191" s="272"/>
      <c r="K191" s="320"/>
    </row>
    <row r="192" s="1" customFormat="1" ht="15" customHeight="1">
      <c r="B192" s="297"/>
      <c r="C192" s="333" t="s">
        <v>466</v>
      </c>
      <c r="D192" s="272"/>
      <c r="E192" s="272"/>
      <c r="F192" s="295" t="s">
        <v>372</v>
      </c>
      <c r="G192" s="272"/>
      <c r="H192" s="272" t="s">
        <v>467</v>
      </c>
      <c r="I192" s="272" t="s">
        <v>407</v>
      </c>
      <c r="J192" s="272"/>
      <c r="K192" s="320"/>
    </row>
    <row r="193" s="1" customFormat="1" ht="15" customHeight="1">
      <c r="B193" s="297"/>
      <c r="C193" s="333" t="s">
        <v>468</v>
      </c>
      <c r="D193" s="272"/>
      <c r="E193" s="272"/>
      <c r="F193" s="295" t="s">
        <v>372</v>
      </c>
      <c r="G193" s="272"/>
      <c r="H193" s="272" t="s">
        <v>469</v>
      </c>
      <c r="I193" s="272" t="s">
        <v>407</v>
      </c>
      <c r="J193" s="272"/>
      <c r="K193" s="320"/>
    </row>
    <row r="194" s="1" customFormat="1" ht="15" customHeight="1">
      <c r="B194" s="297"/>
      <c r="C194" s="333" t="s">
        <v>470</v>
      </c>
      <c r="D194" s="272"/>
      <c r="E194" s="272"/>
      <c r="F194" s="295" t="s">
        <v>378</v>
      </c>
      <c r="G194" s="272"/>
      <c r="H194" s="272" t="s">
        <v>471</v>
      </c>
      <c r="I194" s="272" t="s">
        <v>407</v>
      </c>
      <c r="J194" s="272"/>
      <c r="K194" s="320"/>
    </row>
    <row r="195" s="1" customFormat="1" ht="15" customHeight="1">
      <c r="B195" s="326"/>
      <c r="C195" s="341"/>
      <c r="D195" s="306"/>
      <c r="E195" s="306"/>
      <c r="F195" s="306"/>
      <c r="G195" s="306"/>
      <c r="H195" s="306"/>
      <c r="I195" s="306"/>
      <c r="J195" s="306"/>
      <c r="K195" s="327"/>
    </row>
    <row r="196" s="1" customFormat="1" ht="18.75" customHeight="1">
      <c r="B196" s="308"/>
      <c r="C196" s="318"/>
      <c r="D196" s="318"/>
      <c r="E196" s="318"/>
      <c r="F196" s="328"/>
      <c r="G196" s="318"/>
      <c r="H196" s="318"/>
      <c r="I196" s="318"/>
      <c r="J196" s="318"/>
      <c r="K196" s="308"/>
    </row>
    <row r="197" s="1" customFormat="1" ht="18.75" customHeight="1">
      <c r="B197" s="308"/>
      <c r="C197" s="318"/>
      <c r="D197" s="318"/>
      <c r="E197" s="318"/>
      <c r="F197" s="328"/>
      <c r="G197" s="318"/>
      <c r="H197" s="318"/>
      <c r="I197" s="318"/>
      <c r="J197" s="318"/>
      <c r="K197" s="308"/>
    </row>
    <row r="198" s="1" customFormat="1" ht="18.75" customHeight="1">
      <c r="B198" s="280"/>
      <c r="C198" s="280"/>
      <c r="D198" s="280"/>
      <c r="E198" s="280"/>
      <c r="F198" s="280"/>
      <c r="G198" s="280"/>
      <c r="H198" s="280"/>
      <c r="I198" s="280"/>
      <c r="J198" s="280"/>
      <c r="K198" s="280"/>
    </row>
    <row r="199" s="1" customFormat="1" ht="13.5">
      <c r="B199" s="259"/>
      <c r="C199" s="260"/>
      <c r="D199" s="260"/>
      <c r="E199" s="260"/>
      <c r="F199" s="260"/>
      <c r="G199" s="260"/>
      <c r="H199" s="260"/>
      <c r="I199" s="260"/>
      <c r="J199" s="260"/>
      <c r="K199" s="261"/>
    </row>
    <row r="200" s="1" customFormat="1" ht="21">
      <c r="B200" s="262"/>
      <c r="C200" s="263" t="s">
        <v>472</v>
      </c>
      <c r="D200" s="263"/>
      <c r="E200" s="263"/>
      <c r="F200" s="263"/>
      <c r="G200" s="263"/>
      <c r="H200" s="263"/>
      <c r="I200" s="263"/>
      <c r="J200" s="263"/>
      <c r="K200" s="264"/>
    </row>
    <row r="201" s="1" customFormat="1" ht="25.5" customHeight="1">
      <c r="B201" s="262"/>
      <c r="C201" s="342" t="s">
        <v>473</v>
      </c>
      <c r="D201" s="342"/>
      <c r="E201" s="342"/>
      <c r="F201" s="342" t="s">
        <v>474</v>
      </c>
      <c r="G201" s="343"/>
      <c r="H201" s="342" t="s">
        <v>475</v>
      </c>
      <c r="I201" s="342"/>
      <c r="J201" s="342"/>
      <c r="K201" s="264"/>
    </row>
    <row r="202" s="1" customFormat="1" ht="5.25" customHeight="1">
      <c r="B202" s="297"/>
      <c r="C202" s="292"/>
      <c r="D202" s="292"/>
      <c r="E202" s="292"/>
      <c r="F202" s="292"/>
      <c r="G202" s="318"/>
      <c r="H202" s="292"/>
      <c r="I202" s="292"/>
      <c r="J202" s="292"/>
      <c r="K202" s="320"/>
    </row>
    <row r="203" s="1" customFormat="1" ht="15" customHeight="1">
      <c r="B203" s="297"/>
      <c r="C203" s="272" t="s">
        <v>465</v>
      </c>
      <c r="D203" s="272"/>
      <c r="E203" s="272"/>
      <c r="F203" s="295" t="s">
        <v>42</v>
      </c>
      <c r="G203" s="272"/>
      <c r="H203" s="272" t="s">
        <v>476</v>
      </c>
      <c r="I203" s="272"/>
      <c r="J203" s="272"/>
      <c r="K203" s="320"/>
    </row>
    <row r="204" s="1" customFormat="1" ht="15" customHeight="1">
      <c r="B204" s="297"/>
      <c r="C204" s="272"/>
      <c r="D204" s="272"/>
      <c r="E204" s="272"/>
      <c r="F204" s="295" t="s">
        <v>43</v>
      </c>
      <c r="G204" s="272"/>
      <c r="H204" s="272" t="s">
        <v>477</v>
      </c>
      <c r="I204" s="272"/>
      <c r="J204" s="272"/>
      <c r="K204" s="320"/>
    </row>
    <row r="205" s="1" customFormat="1" ht="15" customHeight="1">
      <c r="B205" s="297"/>
      <c r="C205" s="272"/>
      <c r="D205" s="272"/>
      <c r="E205" s="272"/>
      <c r="F205" s="295" t="s">
        <v>46</v>
      </c>
      <c r="G205" s="272"/>
      <c r="H205" s="272" t="s">
        <v>478</v>
      </c>
      <c r="I205" s="272"/>
      <c r="J205" s="272"/>
      <c r="K205" s="320"/>
    </row>
    <row r="206" s="1" customFormat="1" ht="15" customHeight="1">
      <c r="B206" s="297"/>
      <c r="C206" s="272"/>
      <c r="D206" s="272"/>
      <c r="E206" s="272"/>
      <c r="F206" s="295" t="s">
        <v>44</v>
      </c>
      <c r="G206" s="272"/>
      <c r="H206" s="272" t="s">
        <v>479</v>
      </c>
      <c r="I206" s="272"/>
      <c r="J206" s="272"/>
      <c r="K206" s="320"/>
    </row>
    <row r="207" s="1" customFormat="1" ht="15" customHeight="1">
      <c r="B207" s="297"/>
      <c r="C207" s="272"/>
      <c r="D207" s="272"/>
      <c r="E207" s="272"/>
      <c r="F207" s="295" t="s">
        <v>45</v>
      </c>
      <c r="G207" s="272"/>
      <c r="H207" s="272" t="s">
        <v>480</v>
      </c>
      <c r="I207" s="272"/>
      <c r="J207" s="272"/>
      <c r="K207" s="320"/>
    </row>
    <row r="208" s="1" customFormat="1" ht="15" customHeight="1">
      <c r="B208" s="297"/>
      <c r="C208" s="272"/>
      <c r="D208" s="272"/>
      <c r="E208" s="272"/>
      <c r="F208" s="295"/>
      <c r="G208" s="272"/>
      <c r="H208" s="272"/>
      <c r="I208" s="272"/>
      <c r="J208" s="272"/>
      <c r="K208" s="320"/>
    </row>
    <row r="209" s="1" customFormat="1" ht="15" customHeight="1">
      <c r="B209" s="297"/>
      <c r="C209" s="272" t="s">
        <v>419</v>
      </c>
      <c r="D209" s="272"/>
      <c r="E209" s="272"/>
      <c r="F209" s="295" t="s">
        <v>78</v>
      </c>
      <c r="G209" s="272"/>
      <c r="H209" s="272" t="s">
        <v>481</v>
      </c>
      <c r="I209" s="272"/>
      <c r="J209" s="272"/>
      <c r="K209" s="320"/>
    </row>
    <row r="210" s="1" customFormat="1" ht="15" customHeight="1">
      <c r="B210" s="297"/>
      <c r="C210" s="272"/>
      <c r="D210" s="272"/>
      <c r="E210" s="272"/>
      <c r="F210" s="295" t="s">
        <v>314</v>
      </c>
      <c r="G210" s="272"/>
      <c r="H210" s="272" t="s">
        <v>315</v>
      </c>
      <c r="I210" s="272"/>
      <c r="J210" s="272"/>
      <c r="K210" s="320"/>
    </row>
    <row r="211" s="1" customFormat="1" ht="15" customHeight="1">
      <c r="B211" s="297"/>
      <c r="C211" s="272"/>
      <c r="D211" s="272"/>
      <c r="E211" s="272"/>
      <c r="F211" s="295" t="s">
        <v>312</v>
      </c>
      <c r="G211" s="272"/>
      <c r="H211" s="272" t="s">
        <v>482</v>
      </c>
      <c r="I211" s="272"/>
      <c r="J211" s="272"/>
      <c r="K211" s="320"/>
    </row>
    <row r="212" s="1" customFormat="1" ht="15" customHeight="1">
      <c r="B212" s="344"/>
      <c r="C212" s="272"/>
      <c r="D212" s="272"/>
      <c r="E212" s="272"/>
      <c r="F212" s="295" t="s">
        <v>316</v>
      </c>
      <c r="G212" s="333"/>
      <c r="H212" s="324" t="s">
        <v>317</v>
      </c>
      <c r="I212" s="324"/>
      <c r="J212" s="324"/>
      <c r="K212" s="345"/>
    </row>
    <row r="213" s="1" customFormat="1" ht="15" customHeight="1">
      <c r="B213" s="344"/>
      <c r="C213" s="272"/>
      <c r="D213" s="272"/>
      <c r="E213" s="272"/>
      <c r="F213" s="295" t="s">
        <v>318</v>
      </c>
      <c r="G213" s="333"/>
      <c r="H213" s="324" t="s">
        <v>483</v>
      </c>
      <c r="I213" s="324"/>
      <c r="J213" s="324"/>
      <c r="K213" s="345"/>
    </row>
    <row r="214" s="1" customFormat="1" ht="15" customHeight="1">
      <c r="B214" s="344"/>
      <c r="C214" s="272"/>
      <c r="D214" s="272"/>
      <c r="E214" s="272"/>
      <c r="F214" s="295"/>
      <c r="G214" s="333"/>
      <c r="H214" s="324"/>
      <c r="I214" s="324"/>
      <c r="J214" s="324"/>
      <c r="K214" s="345"/>
    </row>
    <row r="215" s="1" customFormat="1" ht="15" customHeight="1">
      <c r="B215" s="344"/>
      <c r="C215" s="272" t="s">
        <v>443</v>
      </c>
      <c r="D215" s="272"/>
      <c r="E215" s="272"/>
      <c r="F215" s="295">
        <v>1</v>
      </c>
      <c r="G215" s="333"/>
      <c r="H215" s="324" t="s">
        <v>484</v>
      </c>
      <c r="I215" s="324"/>
      <c r="J215" s="324"/>
      <c r="K215" s="345"/>
    </row>
    <row r="216" s="1" customFormat="1" ht="15" customHeight="1">
      <c r="B216" s="344"/>
      <c r="C216" s="272"/>
      <c r="D216" s="272"/>
      <c r="E216" s="272"/>
      <c r="F216" s="295">
        <v>2</v>
      </c>
      <c r="G216" s="333"/>
      <c r="H216" s="324" t="s">
        <v>485</v>
      </c>
      <c r="I216" s="324"/>
      <c r="J216" s="324"/>
      <c r="K216" s="345"/>
    </row>
    <row r="217" s="1" customFormat="1" ht="15" customHeight="1">
      <c r="B217" s="344"/>
      <c r="C217" s="272"/>
      <c r="D217" s="272"/>
      <c r="E217" s="272"/>
      <c r="F217" s="295">
        <v>3</v>
      </c>
      <c r="G217" s="333"/>
      <c r="H217" s="324" t="s">
        <v>486</v>
      </c>
      <c r="I217" s="324"/>
      <c r="J217" s="324"/>
      <c r="K217" s="345"/>
    </row>
    <row r="218" s="1" customFormat="1" ht="15" customHeight="1">
      <c r="B218" s="344"/>
      <c r="C218" s="272"/>
      <c r="D218" s="272"/>
      <c r="E218" s="272"/>
      <c r="F218" s="295">
        <v>4</v>
      </c>
      <c r="G218" s="333"/>
      <c r="H218" s="324" t="s">
        <v>487</v>
      </c>
      <c r="I218" s="324"/>
      <c r="J218" s="324"/>
      <c r="K218" s="345"/>
    </row>
    <row r="219" s="1" customFormat="1" ht="12.75" customHeight="1">
      <c r="B219" s="346"/>
      <c r="C219" s="347"/>
      <c r="D219" s="347"/>
      <c r="E219" s="347"/>
      <c r="F219" s="347"/>
      <c r="G219" s="347"/>
      <c r="H219" s="347"/>
      <c r="I219" s="347"/>
      <c r="J219" s="347"/>
      <c r="K219" s="348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C29A8566905EE43B27BE3EB837E23D1" ma:contentTypeVersion="20" ma:contentTypeDescription="Vytvoří nový dokument" ma:contentTypeScope="" ma:versionID="2ed30507bde5883a590afdf1d5d9dc6b">
  <xsd:schema xmlns:xsd="http://www.w3.org/2001/XMLSchema" xmlns:xs="http://www.w3.org/2001/XMLSchema" xmlns:p="http://schemas.microsoft.com/office/2006/metadata/properties" xmlns:ns2="9ff150a7-0dd8-4c18-9463-a952d6568fe2" xmlns:ns3="d4cc1580-2a65-4676-bc43-8335e1d94486" targetNamespace="http://schemas.microsoft.com/office/2006/metadata/properties" ma:root="true" ma:fieldsID="742aaa7823a2d6ff6b23df8dd4790bc2" ns2:_="" ns3:_="">
    <xsd:import namespace="9ff150a7-0dd8-4c18-9463-a952d6568fe2"/>
    <xsd:import namespace="d4cc1580-2a65-4676-bc43-8335e1d9448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DATE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Odkaz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150a7-0dd8-4c18-9463-a952d6568fe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29cb2dd-91a4-4f00-a29c-2dee25cc79de}" ma:internalName="TaxCatchAll" ma:showField="CatchAllData" ma:web="9ff150a7-0dd8-4c18-9463-a952d6568f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c1580-2a65-4676-bc43-8335e1d944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DATE" ma:index="20" nillable="true" ma:displayName="DATE" ma:format="DateOnly" ma:internalName="DATE">
      <xsd:simpleType>
        <xsd:restriction base="dms:DateTime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7af5795b-154a-4650-8316-fc4b5658d9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Odkaz" ma:index="27" nillable="true" ma:displayName="Odkaz" ma:format="Hyperlink" ma:internalName="Odkaz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ff150a7-0dd8-4c18-9463-a952d6568fe2" xsi:nil="true"/>
    <Odkaz xmlns="d4cc1580-2a65-4676-bc43-8335e1d94486">
      <Url xsi:nil="true"/>
      <Description xsi:nil="true"/>
    </Odkaz>
    <DATE xmlns="d4cc1580-2a65-4676-bc43-8335e1d94486" xsi:nil="true"/>
    <lcf76f155ced4ddcb4097134ff3c332f xmlns="d4cc1580-2a65-4676-bc43-8335e1d9448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99846DA-08C3-446A-BA04-923855AC4A99}"/>
</file>

<file path=customXml/itemProps2.xml><?xml version="1.0" encoding="utf-8"?>
<ds:datastoreItem xmlns:ds="http://schemas.openxmlformats.org/officeDocument/2006/customXml" ds:itemID="{AF02969C-6AD9-4C21-B7D2-67BB9662BB74}"/>
</file>

<file path=customXml/itemProps3.xml><?xml version="1.0" encoding="utf-8"?>
<ds:datastoreItem xmlns:ds="http://schemas.openxmlformats.org/officeDocument/2006/customXml" ds:itemID="{75052E3C-63FE-45CE-9162-2A38E63F3A41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Vopařil</dc:creator>
  <cp:lastModifiedBy>Milan Vopařil</cp:lastModifiedBy>
  <dcterms:created xsi:type="dcterms:W3CDTF">2025-08-01T10:36:06Z</dcterms:created>
  <dcterms:modified xsi:type="dcterms:W3CDTF">2025-08-01T10:36:08Z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0x0101008C29A8566905EE43B27BE3EB837E23D1</vt:lpwstr>
  </property>
</Properties>
</file>