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nderacz-my.sharepoint.com/personal/praskova_tendera_cz/Documents/01_Dokumenty/00_Pracovní_zakázky/Hotel Jezerka_OPTAK/01_Zadávací dokumentace/ZD-koncept/"/>
    </mc:Choice>
  </mc:AlternateContent>
  <xr:revisionPtr revIDLastSave="0" documentId="13_ncr:1_{0157B22E-563A-4A59-8853-C90C22CD2F50}" xr6:coauthVersionLast="47" xr6:coauthVersionMax="47" xr10:uidLastSave="{00000000-0000-0000-0000-000000000000}"/>
  <bookViews>
    <workbookView xWindow="-120" yWindow="-120" windowWidth="29040" windowHeight="15840" activeTab="3" xr2:uid="{FE3E0025-9CA0-47A2-BC3B-C1D107FD4B0C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Pol'!$A$1:$U$221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11" i="12" l="1"/>
  <c r="F39" i="1" s="1"/>
  <c r="F9" i="12"/>
  <c r="G9" i="12" s="1"/>
  <c r="I9" i="12"/>
  <c r="K9" i="12"/>
  <c r="O9" i="12"/>
  <c r="Q9" i="12"/>
  <c r="U9" i="12"/>
  <c r="F11" i="12"/>
  <c r="G11" i="12" s="1"/>
  <c r="I11" i="12"/>
  <c r="K11" i="12"/>
  <c r="O11" i="12"/>
  <c r="Q11" i="12"/>
  <c r="U11" i="12"/>
  <c r="F14" i="12"/>
  <c r="G14" i="12" s="1"/>
  <c r="I14" i="12"/>
  <c r="I13" i="12" s="1"/>
  <c r="K14" i="12"/>
  <c r="K13" i="12" s="1"/>
  <c r="O14" i="12"/>
  <c r="Q14" i="12"/>
  <c r="Q13" i="12" s="1"/>
  <c r="U14" i="12"/>
  <c r="U13" i="12" s="1"/>
  <c r="F15" i="12"/>
  <c r="G15" i="12" s="1"/>
  <c r="M15" i="12" s="1"/>
  <c r="I15" i="12"/>
  <c r="K15" i="12"/>
  <c r="O15" i="12"/>
  <c r="Q15" i="12"/>
  <c r="U15" i="12"/>
  <c r="F17" i="12"/>
  <c r="G17" i="12"/>
  <c r="M17" i="12" s="1"/>
  <c r="I17" i="12"/>
  <c r="K17" i="12"/>
  <c r="O17" i="12"/>
  <c r="Q17" i="12"/>
  <c r="U17" i="12"/>
  <c r="F18" i="12"/>
  <c r="G18" i="12" s="1"/>
  <c r="I18" i="12"/>
  <c r="K18" i="12"/>
  <c r="O18" i="12"/>
  <c r="Q18" i="12"/>
  <c r="U18" i="12"/>
  <c r="F19" i="12"/>
  <c r="G19" i="12"/>
  <c r="M19" i="12" s="1"/>
  <c r="I19" i="12"/>
  <c r="K19" i="12"/>
  <c r="O19" i="12"/>
  <c r="Q19" i="12"/>
  <c r="U19" i="12"/>
  <c r="F20" i="12"/>
  <c r="G20" i="12" s="1"/>
  <c r="M20" i="12" s="1"/>
  <c r="I20" i="12"/>
  <c r="K20" i="12"/>
  <c r="O20" i="12"/>
  <c r="Q20" i="12"/>
  <c r="U20" i="12"/>
  <c r="F21" i="12"/>
  <c r="G21" i="12"/>
  <c r="M21" i="12" s="1"/>
  <c r="I21" i="12"/>
  <c r="K21" i="12"/>
  <c r="O21" i="12"/>
  <c r="Q21" i="12"/>
  <c r="U21" i="12"/>
  <c r="F22" i="12"/>
  <c r="G22" i="12"/>
  <c r="M22" i="12" s="1"/>
  <c r="I22" i="12"/>
  <c r="K22" i="12"/>
  <c r="O22" i="12"/>
  <c r="Q22" i="12"/>
  <c r="U22" i="12"/>
  <c r="F23" i="12"/>
  <c r="G23" i="12" s="1"/>
  <c r="M23" i="12" s="1"/>
  <c r="I23" i="12"/>
  <c r="K23" i="12"/>
  <c r="O23" i="12"/>
  <c r="Q23" i="12"/>
  <c r="U23" i="12"/>
  <c r="F24" i="12"/>
  <c r="G24" i="12"/>
  <c r="M24" i="12" s="1"/>
  <c r="I24" i="12"/>
  <c r="K24" i="12"/>
  <c r="O24" i="12"/>
  <c r="Q24" i="12"/>
  <c r="U24" i="12"/>
  <c r="F25" i="12"/>
  <c r="G25" i="12"/>
  <c r="M25" i="12" s="1"/>
  <c r="I25" i="12"/>
  <c r="K25" i="12"/>
  <c r="O25" i="12"/>
  <c r="Q25" i="12"/>
  <c r="U25" i="12"/>
  <c r="F26" i="12"/>
  <c r="G26" i="12" s="1"/>
  <c r="M26" i="12" s="1"/>
  <c r="I26" i="12"/>
  <c r="K26" i="12"/>
  <c r="O26" i="12"/>
  <c r="Q26" i="12"/>
  <c r="U26" i="12"/>
  <c r="F27" i="12"/>
  <c r="G27" i="12" s="1"/>
  <c r="M27" i="12" s="1"/>
  <c r="I27" i="12"/>
  <c r="K27" i="12"/>
  <c r="O27" i="12"/>
  <c r="Q27" i="12"/>
  <c r="U27" i="12"/>
  <c r="F28" i="12"/>
  <c r="G28" i="12"/>
  <c r="M28" i="12" s="1"/>
  <c r="I28" i="12"/>
  <c r="K28" i="12"/>
  <c r="O28" i="12"/>
  <c r="Q28" i="12"/>
  <c r="U28" i="12"/>
  <c r="F29" i="12"/>
  <c r="G29" i="12"/>
  <c r="M29" i="12" s="1"/>
  <c r="I29" i="12"/>
  <c r="K29" i="12"/>
  <c r="O29" i="12"/>
  <c r="Q29" i="12"/>
  <c r="U29" i="12"/>
  <c r="F31" i="12"/>
  <c r="G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3" i="12"/>
  <c r="G33" i="12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6" i="12"/>
  <c r="G36" i="12"/>
  <c r="M36" i="12" s="1"/>
  <c r="I36" i="12"/>
  <c r="K36" i="12"/>
  <c r="O36" i="12"/>
  <c r="Q36" i="12"/>
  <c r="U36" i="12"/>
  <c r="F37" i="12"/>
  <c r="G37" i="12" s="1"/>
  <c r="M37" i="12" s="1"/>
  <c r="I37" i="12"/>
  <c r="K37" i="12"/>
  <c r="O37" i="12"/>
  <c r="Q37" i="12"/>
  <c r="U37" i="12"/>
  <c r="F39" i="12"/>
  <c r="G39" i="12" s="1"/>
  <c r="M39" i="12" s="1"/>
  <c r="I39" i="12"/>
  <c r="K39" i="12"/>
  <c r="O39" i="12"/>
  <c r="Q39" i="12"/>
  <c r="U39" i="12"/>
  <c r="F40" i="12"/>
  <c r="G40" i="12"/>
  <c r="M40" i="12" s="1"/>
  <c r="I40" i="12"/>
  <c r="K40" i="12"/>
  <c r="O40" i="12"/>
  <c r="Q40" i="12"/>
  <c r="U40" i="12"/>
  <c r="F41" i="12"/>
  <c r="G41" i="12" s="1"/>
  <c r="M41" i="12" s="1"/>
  <c r="I41" i="12"/>
  <c r="K41" i="12"/>
  <c r="O41" i="12"/>
  <c r="Q41" i="12"/>
  <c r="U41" i="12"/>
  <c r="F42" i="12"/>
  <c r="G42" i="12" s="1"/>
  <c r="M42" i="12" s="1"/>
  <c r="I42" i="12"/>
  <c r="K42" i="12"/>
  <c r="O42" i="12"/>
  <c r="Q42" i="12"/>
  <c r="U42" i="12"/>
  <c r="F43" i="12"/>
  <c r="G43" i="12"/>
  <c r="M43" i="12" s="1"/>
  <c r="I43" i="12"/>
  <c r="K43" i="12"/>
  <c r="O43" i="12"/>
  <c r="Q43" i="12"/>
  <c r="U43" i="12"/>
  <c r="F44" i="12"/>
  <c r="G44" i="12" s="1"/>
  <c r="M44" i="12" s="1"/>
  <c r="I44" i="12"/>
  <c r="K44" i="12"/>
  <c r="O44" i="12"/>
  <c r="Q44" i="12"/>
  <c r="U44" i="12"/>
  <c r="F45" i="12"/>
  <c r="G45" i="12" s="1"/>
  <c r="M45" i="12" s="1"/>
  <c r="I45" i="12"/>
  <c r="K45" i="12"/>
  <c r="O45" i="12"/>
  <c r="Q45" i="12"/>
  <c r="U45" i="12"/>
  <c r="F46" i="12"/>
  <c r="G46" i="12"/>
  <c r="M46" i="12" s="1"/>
  <c r="I46" i="12"/>
  <c r="K46" i="12"/>
  <c r="O46" i="12"/>
  <c r="Q46" i="12"/>
  <c r="U46" i="12"/>
  <c r="F47" i="12"/>
  <c r="G47" i="12"/>
  <c r="I47" i="12"/>
  <c r="K47" i="12"/>
  <c r="M47" i="12"/>
  <c r="O47" i="12"/>
  <c r="Q47" i="12"/>
  <c r="U47" i="12"/>
  <c r="F48" i="12"/>
  <c r="G48" i="12" s="1"/>
  <c r="M48" i="12" s="1"/>
  <c r="I48" i="12"/>
  <c r="K48" i="12"/>
  <c r="O48" i="12"/>
  <c r="Q48" i="12"/>
  <c r="U48" i="12"/>
  <c r="F49" i="12"/>
  <c r="G49" i="12"/>
  <c r="M49" i="12" s="1"/>
  <c r="I49" i="12"/>
  <c r="K49" i="12"/>
  <c r="O49" i="12"/>
  <c r="Q49" i="12"/>
  <c r="U49" i="12"/>
  <c r="F50" i="12"/>
  <c r="G50" i="12" s="1"/>
  <c r="M50" i="12" s="1"/>
  <c r="I50" i="12"/>
  <c r="K50" i="12"/>
  <c r="O50" i="12"/>
  <c r="Q50" i="12"/>
  <c r="U50" i="12"/>
  <c r="F51" i="12"/>
  <c r="G51" i="12" s="1"/>
  <c r="M51" i="12" s="1"/>
  <c r="I51" i="12"/>
  <c r="K51" i="12"/>
  <c r="O51" i="12"/>
  <c r="Q51" i="12"/>
  <c r="U51" i="12"/>
  <c r="F52" i="12"/>
  <c r="G52" i="12"/>
  <c r="M52" i="12" s="1"/>
  <c r="I52" i="12"/>
  <c r="K52" i="12"/>
  <c r="O52" i="12"/>
  <c r="Q52" i="12"/>
  <c r="U52" i="12"/>
  <c r="F54" i="12"/>
  <c r="G54" i="12" s="1"/>
  <c r="M54" i="12" s="1"/>
  <c r="I54" i="12"/>
  <c r="K54" i="12"/>
  <c r="O54" i="12"/>
  <c r="Q54" i="12"/>
  <c r="U54" i="12"/>
  <c r="F55" i="12"/>
  <c r="G55" i="12" s="1"/>
  <c r="M55" i="12" s="1"/>
  <c r="I55" i="12"/>
  <c r="K55" i="12"/>
  <c r="O55" i="12"/>
  <c r="Q55" i="12"/>
  <c r="U55" i="12"/>
  <c r="F57" i="12"/>
  <c r="G57" i="12" s="1"/>
  <c r="I57" i="12"/>
  <c r="K57" i="12"/>
  <c r="O57" i="12"/>
  <c r="Q57" i="12"/>
  <c r="U57" i="12"/>
  <c r="F58" i="12"/>
  <c r="G58" i="12" s="1"/>
  <c r="M58" i="12" s="1"/>
  <c r="I58" i="12"/>
  <c r="K58" i="12"/>
  <c r="O58" i="12"/>
  <c r="Q58" i="12"/>
  <c r="U58" i="12"/>
  <c r="F60" i="12"/>
  <c r="G60" i="12"/>
  <c r="M60" i="12" s="1"/>
  <c r="I60" i="12"/>
  <c r="K60" i="12"/>
  <c r="O60" i="12"/>
  <c r="Q60" i="12"/>
  <c r="U60" i="12"/>
  <c r="F62" i="12"/>
  <c r="G62" i="12" s="1"/>
  <c r="M62" i="12" s="1"/>
  <c r="I62" i="12"/>
  <c r="K62" i="12"/>
  <c r="O62" i="12"/>
  <c r="Q62" i="12"/>
  <c r="U62" i="12"/>
  <c r="F64" i="12"/>
  <c r="G64" i="12" s="1"/>
  <c r="M64" i="12" s="1"/>
  <c r="I64" i="12"/>
  <c r="K64" i="12"/>
  <c r="O64" i="12"/>
  <c r="Q64" i="12"/>
  <c r="U64" i="12"/>
  <c r="F66" i="12"/>
  <c r="G66" i="12" s="1"/>
  <c r="M66" i="12" s="1"/>
  <c r="I66" i="12"/>
  <c r="K66" i="12"/>
  <c r="O66" i="12"/>
  <c r="Q66" i="12"/>
  <c r="U66" i="12"/>
  <c r="F68" i="12"/>
  <c r="G68" i="12" s="1"/>
  <c r="M68" i="12" s="1"/>
  <c r="I68" i="12"/>
  <c r="K68" i="12"/>
  <c r="O68" i="12"/>
  <c r="Q68" i="12"/>
  <c r="U68" i="12"/>
  <c r="F70" i="12"/>
  <c r="G70" i="12" s="1"/>
  <c r="M70" i="12" s="1"/>
  <c r="I70" i="12"/>
  <c r="K70" i="12"/>
  <c r="O70" i="12"/>
  <c r="Q70" i="12"/>
  <c r="U70" i="12"/>
  <c r="F72" i="12"/>
  <c r="G72" i="12" s="1"/>
  <c r="M72" i="12" s="1"/>
  <c r="I72" i="12"/>
  <c r="K72" i="12"/>
  <c r="O72" i="12"/>
  <c r="Q72" i="12"/>
  <c r="U72" i="12"/>
  <c r="F74" i="12"/>
  <c r="G74" i="12" s="1"/>
  <c r="M74" i="12" s="1"/>
  <c r="I74" i="12"/>
  <c r="K74" i="12"/>
  <c r="O74" i="12"/>
  <c r="Q74" i="12"/>
  <c r="U74" i="12"/>
  <c r="F76" i="12"/>
  <c r="G76" i="12" s="1"/>
  <c r="M76" i="12" s="1"/>
  <c r="I76" i="12"/>
  <c r="K76" i="12"/>
  <c r="O76" i="12"/>
  <c r="Q76" i="12"/>
  <c r="U76" i="12"/>
  <c r="F78" i="12"/>
  <c r="G78" i="12"/>
  <c r="M78" i="12" s="1"/>
  <c r="I78" i="12"/>
  <c r="K78" i="12"/>
  <c r="O78" i="12"/>
  <c r="Q78" i="12"/>
  <c r="U78" i="12"/>
  <c r="F79" i="12"/>
  <c r="G79" i="12"/>
  <c r="I79" i="12"/>
  <c r="K79" i="12"/>
  <c r="M79" i="12"/>
  <c r="O79" i="12"/>
  <c r="Q79" i="12"/>
  <c r="U79" i="12"/>
  <c r="F80" i="12"/>
  <c r="G80" i="12" s="1"/>
  <c r="M80" i="12" s="1"/>
  <c r="I80" i="12"/>
  <c r="K80" i="12"/>
  <c r="O80" i="12"/>
  <c r="Q80" i="12"/>
  <c r="U80" i="12"/>
  <c r="F81" i="12"/>
  <c r="G81" i="12"/>
  <c r="M81" i="12" s="1"/>
  <c r="I81" i="12"/>
  <c r="K81" i="12"/>
  <c r="O81" i="12"/>
  <c r="Q81" i="12"/>
  <c r="U81" i="12"/>
  <c r="F82" i="12"/>
  <c r="G82" i="12" s="1"/>
  <c r="M82" i="12" s="1"/>
  <c r="I82" i="12"/>
  <c r="K82" i="12"/>
  <c r="O82" i="12"/>
  <c r="Q82" i="12"/>
  <c r="U82" i="12"/>
  <c r="F83" i="12"/>
  <c r="G83" i="12" s="1"/>
  <c r="M83" i="12" s="1"/>
  <c r="I83" i="12"/>
  <c r="K83" i="12"/>
  <c r="O83" i="12"/>
  <c r="Q83" i="12"/>
  <c r="U83" i="12"/>
  <c r="F84" i="12"/>
  <c r="G84" i="12"/>
  <c r="M84" i="12" s="1"/>
  <c r="I84" i="12"/>
  <c r="K84" i="12"/>
  <c r="O84" i="12"/>
  <c r="Q84" i="12"/>
  <c r="U84" i="12"/>
  <c r="F85" i="12"/>
  <c r="G85" i="12" s="1"/>
  <c r="M85" i="12" s="1"/>
  <c r="I85" i="12"/>
  <c r="K85" i="12"/>
  <c r="O85" i="12"/>
  <c r="Q85" i="12"/>
  <c r="U85" i="12"/>
  <c r="F86" i="12"/>
  <c r="G86" i="12" s="1"/>
  <c r="M86" i="12" s="1"/>
  <c r="I86" i="12"/>
  <c r="K86" i="12"/>
  <c r="O86" i="12"/>
  <c r="Q86" i="12"/>
  <c r="U86" i="12"/>
  <c r="F87" i="12"/>
  <c r="G87" i="12"/>
  <c r="M87" i="12" s="1"/>
  <c r="I87" i="12"/>
  <c r="K87" i="12"/>
  <c r="O87" i="12"/>
  <c r="Q87" i="12"/>
  <c r="U87" i="12"/>
  <c r="F88" i="12"/>
  <c r="G88" i="12" s="1"/>
  <c r="M88" i="12" s="1"/>
  <c r="I88" i="12"/>
  <c r="K88" i="12"/>
  <c r="O88" i="12"/>
  <c r="Q88" i="12"/>
  <c r="U88" i="12"/>
  <c r="F89" i="12"/>
  <c r="G89" i="12" s="1"/>
  <c r="M89" i="12" s="1"/>
  <c r="I89" i="12"/>
  <c r="K89" i="12"/>
  <c r="O89" i="12"/>
  <c r="Q89" i="12"/>
  <c r="U89" i="12"/>
  <c r="F90" i="12"/>
  <c r="G90" i="12"/>
  <c r="M90" i="12" s="1"/>
  <c r="I90" i="12"/>
  <c r="K90" i="12"/>
  <c r="O90" i="12"/>
  <c r="Q90" i="12"/>
  <c r="U90" i="12"/>
  <c r="F91" i="12"/>
  <c r="G91" i="12"/>
  <c r="I91" i="12"/>
  <c r="K91" i="12"/>
  <c r="M91" i="12"/>
  <c r="O91" i="12"/>
  <c r="Q91" i="12"/>
  <c r="U91" i="12"/>
  <c r="F92" i="12"/>
  <c r="G92" i="12" s="1"/>
  <c r="M92" i="12" s="1"/>
  <c r="I92" i="12"/>
  <c r="K92" i="12"/>
  <c r="O92" i="12"/>
  <c r="Q92" i="12"/>
  <c r="U92" i="12"/>
  <c r="F94" i="12"/>
  <c r="G94" i="12"/>
  <c r="M94" i="12" s="1"/>
  <c r="I94" i="12"/>
  <c r="K94" i="12"/>
  <c r="O94" i="12"/>
  <c r="Q94" i="12"/>
  <c r="U94" i="12"/>
  <c r="F96" i="12"/>
  <c r="G96" i="12" s="1"/>
  <c r="M96" i="12" s="1"/>
  <c r="I96" i="12"/>
  <c r="K96" i="12"/>
  <c r="O96" i="12"/>
  <c r="Q96" i="12"/>
  <c r="U96" i="12"/>
  <c r="F98" i="12"/>
  <c r="G98" i="12" s="1"/>
  <c r="M98" i="12" s="1"/>
  <c r="I98" i="12"/>
  <c r="K98" i="12"/>
  <c r="O98" i="12"/>
  <c r="Q98" i="12"/>
  <c r="U98" i="12"/>
  <c r="F100" i="12"/>
  <c r="G100" i="12"/>
  <c r="M100" i="12" s="1"/>
  <c r="I100" i="12"/>
  <c r="K100" i="12"/>
  <c r="O100" i="12"/>
  <c r="Q100" i="12"/>
  <c r="U100" i="12"/>
  <c r="F102" i="12"/>
  <c r="G102" i="12" s="1"/>
  <c r="I102" i="12"/>
  <c r="K102" i="12"/>
  <c r="O102" i="12"/>
  <c r="Q102" i="12"/>
  <c r="U102" i="12"/>
  <c r="F103" i="12"/>
  <c r="G103" i="12" s="1"/>
  <c r="M103" i="12" s="1"/>
  <c r="I103" i="12"/>
  <c r="K103" i="12"/>
  <c r="O103" i="12"/>
  <c r="Q103" i="12"/>
  <c r="U103" i="12"/>
  <c r="F104" i="12"/>
  <c r="G104" i="12" s="1"/>
  <c r="M104" i="12" s="1"/>
  <c r="I104" i="12"/>
  <c r="K104" i="12"/>
  <c r="O104" i="12"/>
  <c r="Q104" i="12"/>
  <c r="U104" i="12"/>
  <c r="F105" i="12"/>
  <c r="G105" i="12" s="1"/>
  <c r="M105" i="12" s="1"/>
  <c r="I105" i="12"/>
  <c r="K105" i="12"/>
  <c r="O105" i="12"/>
  <c r="Q105" i="12"/>
  <c r="U105" i="12"/>
  <c r="F106" i="12"/>
  <c r="G106" i="12" s="1"/>
  <c r="M106" i="12" s="1"/>
  <c r="I106" i="12"/>
  <c r="K106" i="12"/>
  <c r="O106" i="12"/>
  <c r="Q106" i="12"/>
  <c r="U106" i="12"/>
  <c r="F107" i="12"/>
  <c r="G107" i="12"/>
  <c r="I107" i="12"/>
  <c r="K107" i="12"/>
  <c r="M107" i="12"/>
  <c r="O107" i="12"/>
  <c r="Q107" i="12"/>
  <c r="U107" i="12"/>
  <c r="F108" i="12"/>
  <c r="G108" i="12" s="1"/>
  <c r="M108" i="12" s="1"/>
  <c r="I108" i="12"/>
  <c r="K108" i="12"/>
  <c r="O108" i="12"/>
  <c r="Q108" i="12"/>
  <c r="U108" i="12"/>
  <c r="F109" i="12"/>
  <c r="G109" i="12" s="1"/>
  <c r="M109" i="12" s="1"/>
  <c r="I109" i="12"/>
  <c r="K109" i="12"/>
  <c r="O109" i="12"/>
  <c r="Q109" i="12"/>
  <c r="U109" i="12"/>
  <c r="F110" i="12"/>
  <c r="G110" i="12" s="1"/>
  <c r="M110" i="12" s="1"/>
  <c r="I110" i="12"/>
  <c r="K110" i="12"/>
  <c r="O110" i="12"/>
  <c r="Q110" i="12"/>
  <c r="U110" i="12"/>
  <c r="F111" i="12"/>
  <c r="G111" i="12" s="1"/>
  <c r="M111" i="12" s="1"/>
  <c r="I111" i="12"/>
  <c r="K111" i="12"/>
  <c r="O111" i="12"/>
  <c r="Q111" i="12"/>
  <c r="U111" i="12"/>
  <c r="F112" i="12"/>
  <c r="G112" i="12" s="1"/>
  <c r="M112" i="12" s="1"/>
  <c r="I112" i="12"/>
  <c r="K112" i="12"/>
  <c r="O112" i="12"/>
  <c r="Q112" i="12"/>
  <c r="U112" i="12"/>
  <c r="F113" i="12"/>
  <c r="G113" i="12" s="1"/>
  <c r="M113" i="12" s="1"/>
  <c r="I113" i="12"/>
  <c r="K113" i="12"/>
  <c r="O113" i="12"/>
  <c r="Q113" i="12"/>
  <c r="U113" i="12"/>
  <c r="F114" i="12"/>
  <c r="G114" i="12" s="1"/>
  <c r="M114" i="12" s="1"/>
  <c r="I114" i="12"/>
  <c r="K114" i="12"/>
  <c r="O114" i="12"/>
  <c r="Q114" i="12"/>
  <c r="U114" i="12"/>
  <c r="F115" i="12"/>
  <c r="G115" i="12" s="1"/>
  <c r="M115" i="12" s="1"/>
  <c r="I115" i="12"/>
  <c r="K115" i="12"/>
  <c r="O115" i="12"/>
  <c r="Q115" i="12"/>
  <c r="U115" i="12"/>
  <c r="F116" i="12"/>
  <c r="G116" i="12"/>
  <c r="I116" i="12"/>
  <c r="K116" i="12"/>
  <c r="M116" i="12"/>
  <c r="O116" i="12"/>
  <c r="Q116" i="12"/>
  <c r="U116" i="12"/>
  <c r="F117" i="12"/>
  <c r="G117" i="12" s="1"/>
  <c r="M117" i="12" s="1"/>
  <c r="I117" i="12"/>
  <c r="K117" i="12"/>
  <c r="O117" i="12"/>
  <c r="Q117" i="12"/>
  <c r="U117" i="12"/>
  <c r="F118" i="12"/>
  <c r="G118" i="12" s="1"/>
  <c r="M118" i="12" s="1"/>
  <c r="I118" i="12"/>
  <c r="K118" i="12"/>
  <c r="O118" i="12"/>
  <c r="Q118" i="12"/>
  <c r="U118" i="12"/>
  <c r="F119" i="12"/>
  <c r="G119" i="12" s="1"/>
  <c r="M119" i="12" s="1"/>
  <c r="I119" i="12"/>
  <c r="K119" i="12"/>
  <c r="O119" i="12"/>
  <c r="Q119" i="12"/>
  <c r="U119" i="12"/>
  <c r="F120" i="12"/>
  <c r="G120" i="12" s="1"/>
  <c r="M120" i="12" s="1"/>
  <c r="I120" i="12"/>
  <c r="K120" i="12"/>
  <c r="O120" i="12"/>
  <c r="Q120" i="12"/>
  <c r="U120" i="12"/>
  <c r="F121" i="12"/>
  <c r="G121" i="12" s="1"/>
  <c r="M121" i="12" s="1"/>
  <c r="I121" i="12"/>
  <c r="K121" i="12"/>
  <c r="O121" i="12"/>
  <c r="Q121" i="12"/>
  <c r="U121" i="12"/>
  <c r="F122" i="12"/>
  <c r="G122" i="12" s="1"/>
  <c r="M122" i="12" s="1"/>
  <c r="I122" i="12"/>
  <c r="K122" i="12"/>
  <c r="O122" i="12"/>
  <c r="Q122" i="12"/>
  <c r="U122" i="12"/>
  <c r="F123" i="12"/>
  <c r="G123" i="12" s="1"/>
  <c r="M123" i="12" s="1"/>
  <c r="I123" i="12"/>
  <c r="K123" i="12"/>
  <c r="O123" i="12"/>
  <c r="Q123" i="12"/>
  <c r="U123" i="12"/>
  <c r="F124" i="12"/>
  <c r="G124" i="12" s="1"/>
  <c r="M124" i="12" s="1"/>
  <c r="I124" i="12"/>
  <c r="K124" i="12"/>
  <c r="O124" i="12"/>
  <c r="Q124" i="12"/>
  <c r="U124" i="12"/>
  <c r="F125" i="12"/>
  <c r="G125" i="12"/>
  <c r="I125" i="12"/>
  <c r="K125" i="12"/>
  <c r="M125" i="12"/>
  <c r="O125" i="12"/>
  <c r="Q125" i="12"/>
  <c r="U125" i="12"/>
  <c r="F126" i="12"/>
  <c r="G126" i="12" s="1"/>
  <c r="M126" i="12" s="1"/>
  <c r="I126" i="12"/>
  <c r="K126" i="12"/>
  <c r="O126" i="12"/>
  <c r="Q126" i="12"/>
  <c r="U126" i="12"/>
  <c r="F127" i="12"/>
  <c r="G127" i="12" s="1"/>
  <c r="M127" i="12" s="1"/>
  <c r="I127" i="12"/>
  <c r="K127" i="12"/>
  <c r="O127" i="12"/>
  <c r="Q127" i="12"/>
  <c r="U127" i="12"/>
  <c r="F128" i="12"/>
  <c r="G128" i="12" s="1"/>
  <c r="M128" i="12" s="1"/>
  <c r="I128" i="12"/>
  <c r="K128" i="12"/>
  <c r="O128" i="12"/>
  <c r="Q128" i="12"/>
  <c r="U128" i="12"/>
  <c r="F129" i="12"/>
  <c r="G129" i="12" s="1"/>
  <c r="M129" i="12" s="1"/>
  <c r="I129" i="12"/>
  <c r="K129" i="12"/>
  <c r="O129" i="12"/>
  <c r="Q129" i="12"/>
  <c r="U129" i="12"/>
  <c r="F130" i="12"/>
  <c r="G130" i="12" s="1"/>
  <c r="M130" i="12" s="1"/>
  <c r="I130" i="12"/>
  <c r="K130" i="12"/>
  <c r="O130" i="12"/>
  <c r="Q130" i="12"/>
  <c r="U130" i="12"/>
  <c r="F131" i="12"/>
  <c r="G131" i="12" s="1"/>
  <c r="M131" i="12" s="1"/>
  <c r="I131" i="12"/>
  <c r="K131" i="12"/>
  <c r="O131" i="12"/>
  <c r="Q131" i="12"/>
  <c r="U131" i="12"/>
  <c r="F132" i="12"/>
  <c r="G132" i="12" s="1"/>
  <c r="M132" i="12" s="1"/>
  <c r="I132" i="12"/>
  <c r="K132" i="12"/>
  <c r="O132" i="12"/>
  <c r="Q132" i="12"/>
  <c r="U132" i="12"/>
  <c r="F133" i="12"/>
  <c r="G133" i="12" s="1"/>
  <c r="M133" i="12" s="1"/>
  <c r="I133" i="12"/>
  <c r="K133" i="12"/>
  <c r="O133" i="12"/>
  <c r="Q133" i="12"/>
  <c r="U133" i="12"/>
  <c r="F134" i="12"/>
  <c r="G134" i="12"/>
  <c r="I134" i="12"/>
  <c r="K134" i="12"/>
  <c r="M134" i="12"/>
  <c r="O134" i="12"/>
  <c r="Q134" i="12"/>
  <c r="U134" i="12"/>
  <c r="F135" i="12"/>
  <c r="G135" i="12" s="1"/>
  <c r="M135" i="12" s="1"/>
  <c r="I135" i="12"/>
  <c r="K135" i="12"/>
  <c r="O135" i="12"/>
  <c r="Q135" i="12"/>
  <c r="U135" i="12"/>
  <c r="F136" i="12"/>
  <c r="G136" i="12" s="1"/>
  <c r="M136" i="12" s="1"/>
  <c r="I136" i="12"/>
  <c r="K136" i="12"/>
  <c r="O136" i="12"/>
  <c r="Q136" i="12"/>
  <c r="U136" i="12"/>
  <c r="F137" i="12"/>
  <c r="G137" i="12" s="1"/>
  <c r="M137" i="12" s="1"/>
  <c r="I137" i="12"/>
  <c r="K137" i="12"/>
  <c r="O137" i="12"/>
  <c r="Q137" i="12"/>
  <c r="U137" i="12"/>
  <c r="F138" i="12"/>
  <c r="G138" i="12" s="1"/>
  <c r="M138" i="12" s="1"/>
  <c r="I138" i="12"/>
  <c r="K138" i="12"/>
  <c r="O138" i="12"/>
  <c r="Q138" i="12"/>
  <c r="U138" i="12"/>
  <c r="F140" i="12"/>
  <c r="G140" i="12"/>
  <c r="I140" i="12"/>
  <c r="K140" i="12"/>
  <c r="M140" i="12"/>
  <c r="O140" i="12"/>
  <c r="Q140" i="12"/>
  <c r="U140" i="12"/>
  <c r="F141" i="12"/>
  <c r="G141" i="12" s="1"/>
  <c r="I141" i="12"/>
  <c r="K141" i="12"/>
  <c r="O141" i="12"/>
  <c r="Q141" i="12"/>
  <c r="U141" i="12"/>
  <c r="F142" i="12"/>
  <c r="G142" i="12"/>
  <c r="M142" i="12" s="1"/>
  <c r="I142" i="12"/>
  <c r="K142" i="12"/>
  <c r="O142" i="12"/>
  <c r="Q142" i="12"/>
  <c r="U142" i="12"/>
  <c r="F143" i="12"/>
  <c r="G143" i="12" s="1"/>
  <c r="M143" i="12" s="1"/>
  <c r="I143" i="12"/>
  <c r="K143" i="12"/>
  <c r="O143" i="12"/>
  <c r="Q143" i="12"/>
  <c r="U143" i="12"/>
  <c r="F144" i="12"/>
  <c r="G144" i="12" s="1"/>
  <c r="M144" i="12" s="1"/>
  <c r="I144" i="12"/>
  <c r="K144" i="12"/>
  <c r="O144" i="12"/>
  <c r="Q144" i="12"/>
  <c r="U144" i="12"/>
  <c r="F145" i="12"/>
  <c r="G145" i="12"/>
  <c r="M145" i="12" s="1"/>
  <c r="I145" i="12"/>
  <c r="K145" i="12"/>
  <c r="O145" i="12"/>
  <c r="Q145" i="12"/>
  <c r="U145" i="12"/>
  <c r="F146" i="12"/>
  <c r="G146" i="12" s="1"/>
  <c r="M146" i="12" s="1"/>
  <c r="I146" i="12"/>
  <c r="K146" i="12"/>
  <c r="O146" i="12"/>
  <c r="Q146" i="12"/>
  <c r="U146" i="12"/>
  <c r="F148" i="12"/>
  <c r="G148" i="12" s="1"/>
  <c r="M148" i="12" s="1"/>
  <c r="I148" i="12"/>
  <c r="K148" i="12"/>
  <c r="O148" i="12"/>
  <c r="Q148" i="12"/>
  <c r="U148" i="12"/>
  <c r="F149" i="12"/>
  <c r="G149" i="12"/>
  <c r="M149" i="12" s="1"/>
  <c r="I149" i="12"/>
  <c r="K149" i="12"/>
  <c r="O149" i="12"/>
  <c r="Q149" i="12"/>
  <c r="U149" i="12"/>
  <c r="F150" i="12"/>
  <c r="G150" i="12" s="1"/>
  <c r="M150" i="12" s="1"/>
  <c r="I150" i="12"/>
  <c r="K150" i="12"/>
  <c r="O150" i="12"/>
  <c r="Q150" i="12"/>
  <c r="U150" i="12"/>
  <c r="F151" i="12"/>
  <c r="G151" i="12" s="1"/>
  <c r="M151" i="12" s="1"/>
  <c r="I151" i="12"/>
  <c r="K151" i="12"/>
  <c r="O151" i="12"/>
  <c r="Q151" i="12"/>
  <c r="U151" i="12"/>
  <c r="F152" i="12"/>
  <c r="G152" i="12"/>
  <c r="M152" i="12" s="1"/>
  <c r="I152" i="12"/>
  <c r="K152" i="12"/>
  <c r="O152" i="12"/>
  <c r="Q152" i="12"/>
  <c r="U152" i="12"/>
  <c r="F153" i="12"/>
  <c r="G153" i="12"/>
  <c r="I153" i="12"/>
  <c r="K153" i="12"/>
  <c r="M153" i="12"/>
  <c r="O153" i="12"/>
  <c r="Q153" i="12"/>
  <c r="U153" i="12"/>
  <c r="F155" i="12"/>
  <c r="G155" i="12" s="1"/>
  <c r="M155" i="12" s="1"/>
  <c r="I155" i="12"/>
  <c r="K155" i="12"/>
  <c r="O155" i="12"/>
  <c r="Q155" i="12"/>
  <c r="U155" i="12"/>
  <c r="F156" i="12"/>
  <c r="G156" i="12"/>
  <c r="M156" i="12" s="1"/>
  <c r="I156" i="12"/>
  <c r="K156" i="12"/>
  <c r="O156" i="12"/>
  <c r="Q156" i="12"/>
  <c r="U156" i="12"/>
  <c r="F157" i="12"/>
  <c r="G157" i="12" s="1"/>
  <c r="M157" i="12" s="1"/>
  <c r="I157" i="12"/>
  <c r="K157" i="12"/>
  <c r="O157" i="12"/>
  <c r="Q157" i="12"/>
  <c r="U157" i="12"/>
  <c r="F159" i="12"/>
  <c r="G159" i="12" s="1"/>
  <c r="M159" i="12" s="1"/>
  <c r="I159" i="12"/>
  <c r="K159" i="12"/>
  <c r="O159" i="12"/>
  <c r="Q159" i="12"/>
  <c r="U159" i="12"/>
  <c r="F161" i="12"/>
  <c r="G161" i="12" s="1"/>
  <c r="I161" i="12"/>
  <c r="K161" i="12"/>
  <c r="O161" i="12"/>
  <c r="Q161" i="12"/>
  <c r="U161" i="12"/>
  <c r="F162" i="12"/>
  <c r="G162" i="12"/>
  <c r="M162" i="12" s="1"/>
  <c r="I162" i="12"/>
  <c r="K162" i="12"/>
  <c r="O162" i="12"/>
  <c r="Q162" i="12"/>
  <c r="U162" i="12"/>
  <c r="F163" i="12"/>
  <c r="G163" i="12"/>
  <c r="M163" i="12" s="1"/>
  <c r="I163" i="12"/>
  <c r="K163" i="12"/>
  <c r="O163" i="12"/>
  <c r="Q163" i="12"/>
  <c r="U163" i="12"/>
  <c r="F164" i="12"/>
  <c r="G164" i="12" s="1"/>
  <c r="M164" i="12" s="1"/>
  <c r="I164" i="12"/>
  <c r="K164" i="12"/>
  <c r="O164" i="12"/>
  <c r="Q164" i="12"/>
  <c r="U164" i="12"/>
  <c r="F165" i="12"/>
  <c r="G165" i="12"/>
  <c r="M165" i="12" s="1"/>
  <c r="I165" i="12"/>
  <c r="K165" i="12"/>
  <c r="O165" i="12"/>
  <c r="Q165" i="12"/>
  <c r="U165" i="12"/>
  <c r="F167" i="12"/>
  <c r="G167" i="12" s="1"/>
  <c r="I167" i="12"/>
  <c r="K167" i="12"/>
  <c r="O167" i="12"/>
  <c r="Q167" i="12"/>
  <c r="U167" i="12"/>
  <c r="F169" i="12"/>
  <c r="G169" i="12"/>
  <c r="M169" i="12" s="1"/>
  <c r="I169" i="12"/>
  <c r="K169" i="12"/>
  <c r="O169" i="12"/>
  <c r="Q169" i="12"/>
  <c r="U169" i="12"/>
  <c r="F171" i="12"/>
  <c r="G171" i="12" s="1"/>
  <c r="M171" i="12" s="1"/>
  <c r="I171" i="12"/>
  <c r="K171" i="12"/>
  <c r="O171" i="12"/>
  <c r="Q171" i="12"/>
  <c r="U171" i="12"/>
  <c r="F173" i="12"/>
  <c r="G173" i="12" s="1"/>
  <c r="M173" i="12" s="1"/>
  <c r="I173" i="12"/>
  <c r="K173" i="12"/>
  <c r="O173" i="12"/>
  <c r="Q173" i="12"/>
  <c r="U173" i="12"/>
  <c r="F175" i="12"/>
  <c r="G175" i="12" s="1"/>
  <c r="M175" i="12" s="1"/>
  <c r="I175" i="12"/>
  <c r="K175" i="12"/>
  <c r="O175" i="12"/>
  <c r="Q175" i="12"/>
  <c r="U175" i="12"/>
  <c r="F177" i="12"/>
  <c r="G177" i="12"/>
  <c r="M177" i="12" s="1"/>
  <c r="I177" i="12"/>
  <c r="K177" i="12"/>
  <c r="O177" i="12"/>
  <c r="Q177" i="12"/>
  <c r="U177" i="12"/>
  <c r="F179" i="12"/>
  <c r="G179" i="12" s="1"/>
  <c r="M179" i="12" s="1"/>
  <c r="I179" i="12"/>
  <c r="K179" i="12"/>
  <c r="O179" i="12"/>
  <c r="Q179" i="12"/>
  <c r="U179" i="12"/>
  <c r="F181" i="12"/>
  <c r="G181" i="12" s="1"/>
  <c r="M181" i="12" s="1"/>
  <c r="I181" i="12"/>
  <c r="K181" i="12"/>
  <c r="O181" i="12"/>
  <c r="Q181" i="12"/>
  <c r="U181" i="12"/>
  <c r="F183" i="12"/>
  <c r="G183" i="12"/>
  <c r="M183" i="12" s="1"/>
  <c r="I183" i="12"/>
  <c r="K183" i="12"/>
  <c r="O183" i="12"/>
  <c r="Q183" i="12"/>
  <c r="U183" i="12"/>
  <c r="F185" i="12"/>
  <c r="G185" i="12" s="1"/>
  <c r="M185" i="12" s="1"/>
  <c r="I185" i="12"/>
  <c r="K185" i="12"/>
  <c r="O185" i="12"/>
  <c r="Q185" i="12"/>
  <c r="U185" i="12"/>
  <c r="F187" i="12"/>
  <c r="G187" i="12"/>
  <c r="M187" i="12" s="1"/>
  <c r="I187" i="12"/>
  <c r="K187" i="12"/>
  <c r="O187" i="12"/>
  <c r="Q187" i="12"/>
  <c r="U187" i="12"/>
  <c r="F189" i="12"/>
  <c r="G189" i="12" s="1"/>
  <c r="M189" i="12" s="1"/>
  <c r="I189" i="12"/>
  <c r="K189" i="12"/>
  <c r="O189" i="12"/>
  <c r="Q189" i="12"/>
  <c r="U189" i="12"/>
  <c r="F191" i="12"/>
  <c r="G191" i="12" s="1"/>
  <c r="M191" i="12" s="1"/>
  <c r="I191" i="12"/>
  <c r="K191" i="12"/>
  <c r="O191" i="12"/>
  <c r="Q191" i="12"/>
  <c r="U191" i="12"/>
  <c r="F192" i="12"/>
  <c r="G192" i="12" s="1"/>
  <c r="M192" i="12" s="1"/>
  <c r="I192" i="12"/>
  <c r="K192" i="12"/>
  <c r="O192" i="12"/>
  <c r="Q192" i="12"/>
  <c r="U192" i="12"/>
  <c r="F194" i="12"/>
  <c r="G194" i="12"/>
  <c r="M194" i="12" s="1"/>
  <c r="I194" i="12"/>
  <c r="K194" i="12"/>
  <c r="O194" i="12"/>
  <c r="Q194" i="12"/>
  <c r="U194" i="12"/>
  <c r="F196" i="12"/>
  <c r="G196" i="12" s="1"/>
  <c r="M196" i="12" s="1"/>
  <c r="I196" i="12"/>
  <c r="K196" i="12"/>
  <c r="O196" i="12"/>
  <c r="Q196" i="12"/>
  <c r="U196" i="12"/>
  <c r="F198" i="12"/>
  <c r="G198" i="12" s="1"/>
  <c r="M198" i="12" s="1"/>
  <c r="I198" i="12"/>
  <c r="K198" i="12"/>
  <c r="K197" i="12" s="1"/>
  <c r="O198" i="12"/>
  <c r="Q198" i="12"/>
  <c r="U198" i="12"/>
  <c r="F199" i="12"/>
  <c r="G199" i="12" s="1"/>
  <c r="I199" i="12"/>
  <c r="K199" i="12"/>
  <c r="O199" i="12"/>
  <c r="Q199" i="12"/>
  <c r="U199" i="12"/>
  <c r="F200" i="12"/>
  <c r="G200" i="12" s="1"/>
  <c r="M200" i="12" s="1"/>
  <c r="I200" i="12"/>
  <c r="I197" i="12" s="1"/>
  <c r="K200" i="12"/>
  <c r="O200" i="12"/>
  <c r="Q200" i="12"/>
  <c r="U200" i="12"/>
  <c r="F202" i="12"/>
  <c r="G202" i="12" s="1"/>
  <c r="I202" i="12"/>
  <c r="K202" i="12"/>
  <c r="O202" i="12"/>
  <c r="Q202" i="12"/>
  <c r="U202" i="12"/>
  <c r="F203" i="12"/>
  <c r="G203" i="12"/>
  <c r="M203" i="12" s="1"/>
  <c r="I203" i="12"/>
  <c r="I201" i="12" s="1"/>
  <c r="K203" i="12"/>
  <c r="O203" i="12"/>
  <c r="Q203" i="12"/>
  <c r="U203" i="12"/>
  <c r="F204" i="12"/>
  <c r="G204" i="12" s="1"/>
  <c r="M204" i="12" s="1"/>
  <c r="I204" i="12"/>
  <c r="K204" i="12"/>
  <c r="O204" i="12"/>
  <c r="O201" i="12" s="1"/>
  <c r="Q204" i="12"/>
  <c r="Q201" i="12" s="1"/>
  <c r="U204" i="12"/>
  <c r="U201" i="12" s="1"/>
  <c r="F205" i="12"/>
  <c r="G205" i="12" s="1"/>
  <c r="M205" i="12" s="1"/>
  <c r="I205" i="12"/>
  <c r="K205" i="12"/>
  <c r="O205" i="12"/>
  <c r="Q205" i="12"/>
  <c r="U205" i="12"/>
  <c r="F207" i="12"/>
  <c r="G207" i="12" s="1"/>
  <c r="I207" i="12"/>
  <c r="K207" i="12"/>
  <c r="O207" i="12"/>
  <c r="Q207" i="12"/>
  <c r="Q206" i="12" s="1"/>
  <c r="U207" i="12"/>
  <c r="U206" i="12" s="1"/>
  <c r="F208" i="12"/>
  <c r="G208" i="12"/>
  <c r="M208" i="12" s="1"/>
  <c r="I208" i="12"/>
  <c r="K208" i="12"/>
  <c r="O208" i="12"/>
  <c r="Q208" i="12"/>
  <c r="U208" i="12"/>
  <c r="F209" i="12"/>
  <c r="G209" i="12" s="1"/>
  <c r="M209" i="12" s="1"/>
  <c r="I209" i="12"/>
  <c r="K209" i="12"/>
  <c r="K206" i="12" s="1"/>
  <c r="O209" i="12"/>
  <c r="Q209" i="12"/>
  <c r="U209" i="12"/>
  <c r="I20" i="1"/>
  <c r="I18" i="1"/>
  <c r="AZ43" i="1"/>
  <c r="G27" i="1"/>
  <c r="J28" i="1"/>
  <c r="J26" i="1"/>
  <c r="G38" i="1"/>
  <c r="F38" i="1"/>
  <c r="H32" i="1"/>
  <c r="J23" i="1"/>
  <c r="J24" i="1"/>
  <c r="J25" i="1"/>
  <c r="J27" i="1"/>
  <c r="E24" i="1"/>
  <c r="E26" i="1"/>
  <c r="M9" i="12" l="1"/>
  <c r="AD211" i="12"/>
  <c r="G39" i="1" s="1"/>
  <c r="G40" i="1" s="1"/>
  <c r="G25" i="1" s="1"/>
  <c r="G26" i="1" s="1"/>
  <c r="F40" i="1"/>
  <c r="U160" i="12"/>
  <c r="I16" i="12"/>
  <c r="O13" i="12"/>
  <c r="U8" i="12"/>
  <c r="Q139" i="12"/>
  <c r="Q16" i="12"/>
  <c r="K139" i="12"/>
  <c r="Q160" i="12"/>
  <c r="Q8" i="12"/>
  <c r="O160" i="12"/>
  <c r="O8" i="12"/>
  <c r="U166" i="12"/>
  <c r="I101" i="12"/>
  <c r="Q166" i="12"/>
  <c r="Q101" i="12"/>
  <c r="Q56" i="12"/>
  <c r="I8" i="12"/>
  <c r="I160" i="12"/>
  <c r="I139" i="12"/>
  <c r="K101" i="12"/>
  <c r="U197" i="12"/>
  <c r="K160" i="12"/>
  <c r="U101" i="12"/>
  <c r="Q197" i="12"/>
  <c r="K166" i="12"/>
  <c r="U30" i="12"/>
  <c r="K201" i="12"/>
  <c r="O197" i="12"/>
  <c r="I166" i="12"/>
  <c r="O166" i="12"/>
  <c r="O56" i="12"/>
  <c r="Q30" i="12"/>
  <c r="I56" i="12"/>
  <c r="K56" i="12"/>
  <c r="O30" i="12"/>
  <c r="O101" i="12"/>
  <c r="K30" i="12"/>
  <c r="I206" i="12"/>
  <c r="O206" i="12"/>
  <c r="I30" i="12"/>
  <c r="U139" i="12"/>
  <c r="U56" i="12"/>
  <c r="U16" i="12"/>
  <c r="K8" i="12"/>
  <c r="O139" i="12"/>
  <c r="K16" i="12"/>
  <c r="O16" i="12"/>
  <c r="G23" i="1"/>
  <c r="M161" i="12"/>
  <c r="M160" i="12" s="1"/>
  <c r="G160" i="12"/>
  <c r="I56" i="1" s="1"/>
  <c r="I19" i="1" s="1"/>
  <c r="M141" i="12"/>
  <c r="M139" i="12" s="1"/>
  <c r="G139" i="12"/>
  <c r="I55" i="1" s="1"/>
  <c r="G56" i="12"/>
  <c r="I53" i="1" s="1"/>
  <c r="M57" i="12"/>
  <c r="M56" i="12" s="1"/>
  <c r="M18" i="12"/>
  <c r="G16" i="12"/>
  <c r="I51" i="1" s="1"/>
  <c r="M31" i="12"/>
  <c r="M30" i="12" s="1"/>
  <c r="G30" i="12"/>
  <c r="I52" i="1" s="1"/>
  <c r="M207" i="12"/>
  <c r="M206" i="12" s="1"/>
  <c r="G206" i="12"/>
  <c r="I60" i="1" s="1"/>
  <c r="G8" i="12"/>
  <c r="M11" i="12"/>
  <c r="M202" i="12"/>
  <c r="M201" i="12" s="1"/>
  <c r="G201" i="12"/>
  <c r="I59" i="1" s="1"/>
  <c r="M167" i="12"/>
  <c r="M166" i="12" s="1"/>
  <c r="G166" i="12"/>
  <c r="I57" i="1" s="1"/>
  <c r="M102" i="12"/>
  <c r="M101" i="12" s="1"/>
  <c r="G101" i="12"/>
  <c r="I54" i="1" s="1"/>
  <c r="M16" i="12"/>
  <c r="M199" i="12"/>
  <c r="M197" i="12" s="1"/>
  <c r="G197" i="12"/>
  <c r="I58" i="1" s="1"/>
  <c r="M14" i="12"/>
  <c r="M13" i="12" s="1"/>
  <c r="G13" i="12"/>
  <c r="I50" i="1" s="1"/>
  <c r="M8" i="12"/>
  <c r="I17" i="1" l="1"/>
  <c r="G211" i="12"/>
  <c r="I49" i="1"/>
  <c r="G28" i="1"/>
  <c r="H39" i="1"/>
  <c r="G24" i="1"/>
  <c r="G29" i="1" s="1"/>
  <c r="I16" i="1" l="1"/>
  <c r="I21" i="1" s="1"/>
  <c r="I61" i="1"/>
  <c r="H40" i="1"/>
  <c r="I39" i="1"/>
  <c r="I40" i="1" s="1"/>
  <c r="J39" i="1" s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BC76F4D7-13C2-4DFF-8138-6574A8BED23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705150F5-3C39-4849-8E78-5BAAB9110EB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F0E8CBAC-C342-4DAD-A3D4-DD69D2FAF6E9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D0285093-C343-4ED9-837A-29A3D14EEA52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B4878EBD-3A3D-49BF-AD29-5D1D274A319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B103D71D-37B2-4036-8176-B879E6D03C4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<sst xmlns="http://schemas.openxmlformats.org/spreadsheetml/2006/main" count="895" uniqueCount="462">
  <si>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</si>
  <si>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</si>
  <si>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</si>
  <si>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</si>
  <si>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</si>
  <si>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</si>
  <si>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</si>
  <si>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</si>
  <si>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</si>
  <si>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</si>
  <si>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</si>
  <si>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</si>
  <si>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</si>
  <si>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</si>
  <si>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</si>
  <si>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</si>
  <si>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</si>
  <si>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</si>
  <si>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</si>
  <si>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</si>
  <si>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</si>
  <si>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</si>
  <si>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</si>
  <si>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</si>
  <si>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</si>
  <si>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</si>
  <si>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</si>
  <si>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</si>
  <si>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</si>
  <si>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</si>
  <si>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</si>
  <si>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</si>
  <si>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</si>
  <si>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</si>
  <si>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</si>
  <si>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</si>
  <si>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</si>
  <si>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</si>
  <si>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</si>
  <si>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</si>
  <si>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</si>
  <si>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</si>
  <si>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</si>
  <si>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Seč, hotel Jezerka</t>
  </si>
  <si>
    <t>Rozpočet:</t>
  </si>
  <si>
    <t>Misto</t>
  </si>
  <si>
    <t>Seč, Ústupky č.p. 278, hotel Jezerka - vytápění bazénu</t>
  </si>
  <si>
    <t>Hotel Jezerka s.r.o.</t>
  </si>
  <si>
    <t>Ústupky 278</t>
  </si>
  <si>
    <t>Seč</t>
  </si>
  <si>
    <t>Rozpočet</t>
  </si>
  <si>
    <t>Celkem za stavbu</t>
  </si>
  <si>
    <t>CZK</t>
  </si>
  <si>
    <t xml:space="preserve">Popis rozpočtu:  - </t>
  </si>
  <si>
    <t>SNÍŽENÍ ENERGETICKÉ NÁROČNOSTI BAZÉNU</t>
  </si>
  <si>
    <t>Rekapitulace dílů</t>
  </si>
  <si>
    <t>Typ dílu</t>
  </si>
  <si>
    <t>1</t>
  </si>
  <si>
    <t>Zemní práce</t>
  </si>
  <si>
    <t>721</t>
  </si>
  <si>
    <t>Vnitřní kanalizace</t>
  </si>
  <si>
    <t>731</t>
  </si>
  <si>
    <t>Kotelny</t>
  </si>
  <si>
    <t>732</t>
  </si>
  <si>
    <t>Strojovny</t>
  </si>
  <si>
    <t>733</t>
  </si>
  <si>
    <t>Rozvod potrubí</t>
  </si>
  <si>
    <t>734</t>
  </si>
  <si>
    <t>Armatury</t>
  </si>
  <si>
    <t>736</t>
  </si>
  <si>
    <t>Podlahové vytápění</t>
  </si>
  <si>
    <t>VN</t>
  </si>
  <si>
    <t>713-UT</t>
  </si>
  <si>
    <t>Tepelná izolace ÚT</t>
  </si>
  <si>
    <t>733-DMTŽ</t>
  </si>
  <si>
    <t>Rozvod potrubí - demontáže</t>
  </si>
  <si>
    <t>734-DMTŽ</t>
  </si>
  <si>
    <t>Armatury - demontáže</t>
  </si>
  <si>
    <t>735-DMTŽ</t>
  </si>
  <si>
    <t>Otopná tělesa - demontáže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</si>
  <si>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</si>
  <si>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</si>
  <si>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</si>
  <si>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</si>
  <si>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</si>
  <si>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</si>
  <si>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</si>
  <si>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</si>
  <si>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</si>
  <si>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</si>
  <si>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</si>
  <si>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</si>
  <si>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</si>
  <si>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</si>
  <si>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</si>
  <si>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</si>
  <si>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</si>
  <si>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</si>
  <si>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</si>
  <si>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</si>
  <si>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</si>
  <si>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</si>
  <si>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</si>
  <si>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</si>
  <si>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</si>
  <si>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</si>
  <si>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</si>
  <si>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</si>
  <si>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175101101RT2</t>
  </si>
  <si>
    <t>Obsyp potrubí bez prohození sypaniny, s dodáním štěrkopísku frakce 0 - 22 mm</t>
  </si>
  <si>
    <t>m3</t>
  </si>
  <si>
    <t>POL1_0</t>
  </si>
  <si>
    <t>0,8*0,3*19</t>
  </si>
  <si>
    <t>VV</t>
  </si>
  <si>
    <t>451573111R00</t>
  </si>
  <si>
    <t>Lože pod potrubí ze štěrkopísku do 63 mm</t>
  </si>
  <si>
    <t>0,8*0,1*19</t>
  </si>
  <si>
    <t>721176101R00</t>
  </si>
  <si>
    <t>Potrubí HT připojovací, D 32 x 1,8 mm</t>
  </si>
  <si>
    <t>m</t>
  </si>
  <si>
    <t>998721101R00</t>
  </si>
  <si>
    <t>Přesun hmot pro vnitřní kanalizaci, výšky do 6 m</t>
  </si>
  <si>
    <t>t</t>
  </si>
  <si>
    <t>POL7_0</t>
  </si>
  <si>
    <t>TČ</t>
  </si>
  <si>
    <t>kus</t>
  </si>
  <si>
    <t>TČ vana</t>
  </si>
  <si>
    <t>Vyhřívaná vana tepel. čerpadla odvodu kondenzátu</t>
  </si>
  <si>
    <t>TČ podložky</t>
  </si>
  <si>
    <t>Antivibrační podložky pro tepelné čerpadlo</t>
  </si>
  <si>
    <t>soub</t>
  </si>
  <si>
    <t>TČ servis</t>
  </si>
  <si>
    <t>Uvedení tepelného čerpadla do provozu, vč. dopravy technika</t>
  </si>
  <si>
    <t>Kontrola správnostní zapojení, před uvedením TČ do provozu vč. dopravy technika</t>
  </si>
  <si>
    <t>Doprava</t>
  </si>
  <si>
    <t>Doprava TČ na místo stavby vč. složení</t>
  </si>
  <si>
    <t>Osazení</t>
  </si>
  <si>
    <t>Osazení TČ na základy připravené stavbou, jeřáb, pomocné konstrukce apod.</t>
  </si>
  <si>
    <t>731249211R00</t>
  </si>
  <si>
    <t>Montáž agregátů TČ bez TUV</t>
  </si>
  <si>
    <t>soubor</t>
  </si>
  <si>
    <t>484178167R</t>
  </si>
  <si>
    <t>POL3_0</t>
  </si>
  <si>
    <t>731249136R00</t>
  </si>
  <si>
    <t>Montáž kotle ocel. teplovod., elektrický do 60 kW</t>
  </si>
  <si>
    <t>731341140R00</t>
  </si>
  <si>
    <t>Hadice napouštěcí pryžové D 20/28</t>
  </si>
  <si>
    <t>731191945R00</t>
  </si>
  <si>
    <t>Napuštění a odvzdušnění topné soustavy</t>
  </si>
  <si>
    <t>998731101R00</t>
  </si>
  <si>
    <t>Přesun hmot pro kotelny, výšky do 6 m</t>
  </si>
  <si>
    <t>732111128R00</t>
  </si>
  <si>
    <t>Tělesa rozdělovačů a sběračů DN 100 dl 1m</t>
  </si>
  <si>
    <t>732111228R00</t>
  </si>
  <si>
    <t>Příplatek za dalšího 0,5 m tělesa rozděl.,DN 100</t>
  </si>
  <si>
    <t>732111316R00</t>
  </si>
  <si>
    <t>Trubková hrdla rozděl. a sběr. bez přírub, DN 40</t>
  </si>
  <si>
    <t>732111318R00</t>
  </si>
  <si>
    <t>Trubková hrdla rozděl. a sběr. bez přírub, DN 50</t>
  </si>
  <si>
    <t>732111322R00</t>
  </si>
  <si>
    <t>Trubková hrdla rozděl. a sběr. bez přírub, DN 65</t>
  </si>
  <si>
    <t>734494213R00</t>
  </si>
  <si>
    <t>Návarky s trubkovým závitem G 1/2</t>
  </si>
  <si>
    <t>631547424R</t>
  </si>
  <si>
    <t>Pouzdro potrubní izolační d108/60 mm, kamenná vlna s polepem Al fólií, D+M</t>
  </si>
  <si>
    <t>(2*1,6 )*1,1</t>
  </si>
  <si>
    <t>AN</t>
  </si>
  <si>
    <t>732339113R00</t>
  </si>
  <si>
    <t xml:space="preserve">Montáž nádoby akumulační tlakové do 800 l </t>
  </si>
  <si>
    <t>PBLA</t>
  </si>
  <si>
    <t>732339108R00</t>
  </si>
  <si>
    <t>Montáž průtokového ohřevu teplé vody</t>
  </si>
  <si>
    <t>OČ-PRIM</t>
  </si>
  <si>
    <t>ks</t>
  </si>
  <si>
    <t>OČ-P</t>
  </si>
  <si>
    <t>OČ-B</t>
  </si>
  <si>
    <t>OČ-V</t>
  </si>
  <si>
    <t>734173213R00</t>
  </si>
  <si>
    <t>Přírubové spoje PN 0,6/I MPa, DN 40</t>
  </si>
  <si>
    <t>734173214R00</t>
  </si>
  <si>
    <t>Přírubové spoje PN 0,6/I MPa, DN 50</t>
  </si>
  <si>
    <t>732429111R00</t>
  </si>
  <si>
    <t>Montáž čerpadel oběhových spirálních, DN 25</t>
  </si>
  <si>
    <t>48466210R</t>
  </si>
  <si>
    <t>734209105R00</t>
  </si>
  <si>
    <t>Montáž armatur závitových,s 1závitem, G 1</t>
  </si>
  <si>
    <t>inhib</t>
  </si>
  <si>
    <t>Inhibitor do topného systému</t>
  </si>
  <si>
    <t>l</t>
  </si>
  <si>
    <t>3100/100</t>
  </si>
  <si>
    <t>732199100RM1</t>
  </si>
  <si>
    <t>Montáž orientačního štítku, včetně dodávky štítku</t>
  </si>
  <si>
    <t>998732101R00</t>
  </si>
  <si>
    <t>Přesun hmot pro strojovny, výšky do 6 m</t>
  </si>
  <si>
    <t>733111313R00</t>
  </si>
  <si>
    <t>Potrubí závit. běžné svařované v kotelnách DN 15</t>
  </si>
  <si>
    <t>733111315R00</t>
  </si>
  <si>
    <t>Potrubí závit. běžné svařované v kotelnách DN 25</t>
  </si>
  <si>
    <t>2*(1,5+0,4+2,2+1,3)*1,08</t>
  </si>
  <si>
    <t>733111316R00</t>
  </si>
  <si>
    <t>Potrubí závit. běžné svařované v kotelnách DN 32</t>
  </si>
  <si>
    <t>2*(2,8+3,3)*1,08</t>
  </si>
  <si>
    <t>733111317R00</t>
  </si>
  <si>
    <t>Potrubí závit. běžné svařované v kotelnách DN 40</t>
  </si>
  <si>
    <t>1,5*1,08</t>
  </si>
  <si>
    <t>733111318R00</t>
  </si>
  <si>
    <t>Potrubí závit. běžné svařované v kotelnách DN 50</t>
  </si>
  <si>
    <t>(4*0,7+4*0,6+2*(0,5+0,6)+0,3+1,2)*1,08</t>
  </si>
  <si>
    <t>733121222R00</t>
  </si>
  <si>
    <t>Potrubí hladké bezešvé v kotelnách D 76 x 3,2 mm</t>
  </si>
  <si>
    <t>(0,8+1+0,6+0,6+2*(2,5+1,9+3,1+2,2)+0,9+1,7+0,9+2,3+2*2,2)*1,08</t>
  </si>
  <si>
    <t>733163104R00</t>
  </si>
  <si>
    <t>Potrubí pro vytápění a chlazení, měděné, spojované pájením, D 22 x 1,0 mm</t>
  </si>
  <si>
    <t>44*1,05</t>
  </si>
  <si>
    <t>733163105R00</t>
  </si>
  <si>
    <t>Potrubí pro vytápění a chlazení, měděné, spojované pájením, D 28 x 1 mm</t>
  </si>
  <si>
    <t>53*1,05</t>
  </si>
  <si>
    <t>733163106R00</t>
  </si>
  <si>
    <t>Potrubí pro vytápění a chlazení, měděné, spojované pájením, D 35 x 1 mm</t>
  </si>
  <si>
    <t>8*1,05</t>
  </si>
  <si>
    <t>733163107R00</t>
  </si>
  <si>
    <t>Potrubí pro vytápění a chlazení, měděné, spojované pájením, D 42 x 1 mm</t>
  </si>
  <si>
    <t>67*1,05</t>
  </si>
  <si>
    <t>733163108R00</t>
  </si>
  <si>
    <t>Potrubí pro vytápění a chlazení, měděné, spojované pájením, D 54 x 1,5 mm</t>
  </si>
  <si>
    <t>63*1,05</t>
  </si>
  <si>
    <t>733113115R00</t>
  </si>
  <si>
    <t>Příplatek za zhotovení přípojky DN 25</t>
  </si>
  <si>
    <t>733113117R00</t>
  </si>
  <si>
    <t>Příplatek za zhotovení přípojky DN 40</t>
  </si>
  <si>
    <t>733113118R00</t>
  </si>
  <si>
    <t>Příplatek za zhotovení přípojky DN 50</t>
  </si>
  <si>
    <t>733123123R00</t>
  </si>
  <si>
    <t>Příplatek za zhotovení přípojek DN 65</t>
  </si>
  <si>
    <t>733124119R00</t>
  </si>
  <si>
    <t>Zhotov.přechodu z trub.hladkých kováním 65/40</t>
  </si>
  <si>
    <t>28600105R</t>
  </si>
  <si>
    <t>28653905R</t>
  </si>
  <si>
    <t>733174218R00</t>
  </si>
  <si>
    <t>Montáž potr.plast.rovné polyf.svař.D 75mm,vytápění</t>
  </si>
  <si>
    <t>286503216R</t>
  </si>
  <si>
    <t>Nákružek lemový PB d 75 mm, těsnění</t>
  </si>
  <si>
    <t>2865565863R</t>
  </si>
  <si>
    <t>Manžeta smršťovací Dmax 126 mm</t>
  </si>
  <si>
    <t>286548366R</t>
  </si>
  <si>
    <t>Objímka fixační d125 mm</t>
  </si>
  <si>
    <t>734173416R00</t>
  </si>
  <si>
    <t>Přírubové spoje PN 1,6/I MPa, DN 65</t>
  </si>
  <si>
    <t>27350025R</t>
  </si>
  <si>
    <t>Mont vložky</t>
  </si>
  <si>
    <t>Instalace těsnící prostupové vložky</t>
  </si>
  <si>
    <t>hod</t>
  </si>
  <si>
    <t>733190106R00</t>
  </si>
  <si>
    <t>Tlaková zkouška potrubí  DN 32</t>
  </si>
  <si>
    <t>0,5+10,8+12,2+44+53+8</t>
  </si>
  <si>
    <t>733190107R00</t>
  </si>
  <si>
    <t>Tlaková zkouška potrubí  DN 40</t>
  </si>
  <si>
    <t>1,5+67</t>
  </si>
  <si>
    <t>733190108R00</t>
  </si>
  <si>
    <t>Tlaková zkouška potrubí  DN 50</t>
  </si>
  <si>
    <t>8,9+63</t>
  </si>
  <si>
    <t>733190109R00</t>
  </si>
  <si>
    <t>Tlaková zkouška potrubí  DN 65</t>
  </si>
  <si>
    <t>32,6+42</t>
  </si>
  <si>
    <t>998733101R00</t>
  </si>
  <si>
    <t>Přesun hmot pro rozvody potrubí, výšky do 6 m</t>
  </si>
  <si>
    <t>734235223R00</t>
  </si>
  <si>
    <t>734235224R00</t>
  </si>
  <si>
    <t>734235225R00</t>
  </si>
  <si>
    <t>734235226R00</t>
  </si>
  <si>
    <t>FXS32</t>
  </si>
  <si>
    <t>FXS40</t>
  </si>
  <si>
    <t>FXS50</t>
  </si>
  <si>
    <t>734209116R00</t>
  </si>
  <si>
    <t>Montáž armatur závitových,se 2závity, G 5/4</t>
  </si>
  <si>
    <t>734209117R00</t>
  </si>
  <si>
    <t>Montáž armatur závitových,se 2závity, G 6/4</t>
  </si>
  <si>
    <t>734209118R00</t>
  </si>
  <si>
    <t>Montáž armatur závitových,se 2závity, G 2</t>
  </si>
  <si>
    <t>734245121R00</t>
  </si>
  <si>
    <t>734245125R00</t>
  </si>
  <si>
    <t>734245126R00</t>
  </si>
  <si>
    <t>5512729052R</t>
  </si>
  <si>
    <t>734209125R00</t>
  </si>
  <si>
    <t>Montáž armatur závitových,se 3závity, G 1</t>
  </si>
  <si>
    <t>VV25</t>
  </si>
  <si>
    <t>VV40</t>
  </si>
  <si>
    <t>VV50</t>
  </si>
  <si>
    <t>735000911R00</t>
  </si>
  <si>
    <t>Vyregulování ventilů s ručním ovládáním, vyvažovací ventily</t>
  </si>
  <si>
    <t>734209115R00</t>
  </si>
  <si>
    <t>Montáž armatur závitových,se 2závity, G 1</t>
  </si>
  <si>
    <t>734215133R00</t>
  </si>
  <si>
    <t>734291113R00</t>
  </si>
  <si>
    <t>Kohouty plnící a vypouštěcí G 1/2</t>
  </si>
  <si>
    <t>5512001912R</t>
  </si>
  <si>
    <t>734411111R00</t>
  </si>
  <si>
    <t>734421150R00</t>
  </si>
  <si>
    <t>Tlakoměr deformační 0-600 kPa, D 100, komplet</t>
  </si>
  <si>
    <t>734253115R00</t>
  </si>
  <si>
    <t>Ventil pojistný DN 20 FF x 2,5 bar, Giacomini R140</t>
  </si>
  <si>
    <t>42274513R</t>
  </si>
  <si>
    <t>734193157R00</t>
  </si>
  <si>
    <t>734193217R00</t>
  </si>
  <si>
    <t>Mont SS</t>
  </si>
  <si>
    <t>Montáž směšovací jednotky pro VZDT</t>
  </si>
  <si>
    <t>998734101R00</t>
  </si>
  <si>
    <t>Přesun hmot pro armatury, výšky do 6 m</t>
  </si>
  <si>
    <t>Dynacon 6 okr</t>
  </si>
  <si>
    <t>Dynacon 9 okr</t>
  </si>
  <si>
    <t>Dynacon 12 okr</t>
  </si>
  <si>
    <t>736316922R00</t>
  </si>
  <si>
    <t>Kit dvou kulových uzávěrů DN 25, pro rozdělovací stanici podlahového vytápění</t>
  </si>
  <si>
    <t>pár</t>
  </si>
  <si>
    <t>736316917R00</t>
  </si>
  <si>
    <t>Šroubení svěrné na PEX - EK 17 x 2 mm</t>
  </si>
  <si>
    <t>733171130R00</t>
  </si>
  <si>
    <t>Montáž rozdělovacích stanic podlahové vytápění</t>
  </si>
  <si>
    <t>28600510.AR</t>
  </si>
  <si>
    <t>Trubka pro podlahová vytápění PEXc  d17/2 mm</t>
  </si>
  <si>
    <t>(2375+64*0,5)*1,01</t>
  </si>
  <si>
    <t>28600453R</t>
  </si>
  <si>
    <t>286004551R</t>
  </si>
  <si>
    <t>Příchytka podlahových lišt š. 20 mm v. 50 mm</t>
  </si>
  <si>
    <t>286004531R</t>
  </si>
  <si>
    <t>Oblouk fixační pro potrubí 16-18 mm</t>
  </si>
  <si>
    <t>28600650.AR</t>
  </si>
  <si>
    <t>Pás dilatační středový, dodávka dodvatele podlah</t>
  </si>
  <si>
    <t>28600452R</t>
  </si>
  <si>
    <t>Pás dilatační obvodový PE + fólie 10/160 mm , dodávka dodvatele podlah</t>
  </si>
  <si>
    <t>28377100R</t>
  </si>
  <si>
    <t>Izolace potrubí návleková 18x6 mm</t>
  </si>
  <si>
    <t>44*1,03</t>
  </si>
  <si>
    <t>736313912R00</t>
  </si>
  <si>
    <t>28600457R</t>
  </si>
  <si>
    <t>Přísada plastifikační do betonu, dodávka dodvatele podlah</t>
  </si>
  <si>
    <t>kg</t>
  </si>
  <si>
    <t>montáž</t>
  </si>
  <si>
    <t>Montáž podlahového vytápění, 2 osoby 100 m2 za den</t>
  </si>
  <si>
    <t>375/100*8*2</t>
  </si>
  <si>
    <t>998736101R00</t>
  </si>
  <si>
    <t>Přesun hmot pro podlahové vytápění, výšky do 6 m</t>
  </si>
  <si>
    <t>904      R02</t>
  </si>
  <si>
    <t>Hzs-zkousky v ramci montaz.praci, Topná zkouška, napuštění, vyregulování</t>
  </si>
  <si>
    <t>h</t>
  </si>
  <si>
    <t>004111020R</t>
  </si>
  <si>
    <t>Vypracování projektové dokumentace ÚT, skutečné provedení stavby</t>
  </si>
  <si>
    <t>Soubor</t>
  </si>
  <si>
    <t>PS</t>
  </si>
  <si>
    <t>Převzetí stavby</t>
  </si>
  <si>
    <t>PSD</t>
  </si>
  <si>
    <t>Předání stavby včetně všech dokladů</t>
  </si>
  <si>
    <t>KČ</t>
  </si>
  <si>
    <t>Koordinační činnost</t>
  </si>
  <si>
    <t>722181213RT7</t>
  </si>
  <si>
    <t>722181214RT9</t>
  </si>
  <si>
    <t>53*1,03</t>
  </si>
  <si>
    <t>722181214RU1</t>
  </si>
  <si>
    <t>10,8*1,03</t>
  </si>
  <si>
    <t>722181215RU2</t>
  </si>
  <si>
    <t>12,2*1,03</t>
  </si>
  <si>
    <t>631547216R</t>
  </si>
  <si>
    <t>67*1,03</t>
  </si>
  <si>
    <t>631547217R</t>
  </si>
  <si>
    <t>1,5*1,03</t>
  </si>
  <si>
    <t>631547318R</t>
  </si>
  <si>
    <t>63*1,03</t>
  </si>
  <si>
    <t>631547319R</t>
  </si>
  <si>
    <t>8,9*1,03</t>
  </si>
  <si>
    <t>631547422R</t>
  </si>
  <si>
    <t>32,6*1,03</t>
  </si>
  <si>
    <t>3,2*1,03</t>
  </si>
  <si>
    <t>722182004RT2</t>
  </si>
  <si>
    <t>Montáž tepelné izolace skruží na potrubí přímé, DN 40 mm, samolepicí spoj, samolepicí spoj a příčné stažení páskou</t>
  </si>
  <si>
    <t>722182006RT2</t>
  </si>
  <si>
    <t>Montáž tepelné izolace skruží na potrubí přímé, DN 80 mm, samolepicí spoj, samolepicí spoj a příčné stažení páskou</t>
  </si>
  <si>
    <t>8,9+32,6+63</t>
  </si>
  <si>
    <t>722182008RT2</t>
  </si>
  <si>
    <t>Montáž tepelné izolace skruží na potrubí přímé, DN 110 mm, samolepicí spoj, samolepicí spoj a příčné stažení páskou</t>
  </si>
  <si>
    <t>12710122R</t>
  </si>
  <si>
    <t>Plech nerez 1.4301+2B, rozměr 0,6 x 1000 x 2000 mm</t>
  </si>
  <si>
    <t>m2</t>
  </si>
  <si>
    <t>0,193*1,1</t>
  </si>
  <si>
    <t>713491111R00</t>
  </si>
  <si>
    <t>Montáž oplechování pevného, tepelná izolace potrubí</t>
  </si>
  <si>
    <t>(((3,14*0,196*0,196)/4)*3,2)*2</t>
  </si>
  <si>
    <t>998713201R00</t>
  </si>
  <si>
    <t>Přesun hmot pro izolace tepelné, výšky do 6 m</t>
  </si>
  <si>
    <t>733110808R00</t>
  </si>
  <si>
    <t>Demontáž potrubí ocelového závitového do DN 50</t>
  </si>
  <si>
    <t>722130901R00</t>
  </si>
  <si>
    <t>Zazátkování vývodu, stávající R+S</t>
  </si>
  <si>
    <t>733890801R00</t>
  </si>
  <si>
    <t>Přemístění vybouraných hmot - potrubí, H do 6 m</t>
  </si>
  <si>
    <t>734200823R00</t>
  </si>
  <si>
    <t>Demontáž armatur se 2závity do G 6/4</t>
  </si>
  <si>
    <t>734290812R00</t>
  </si>
  <si>
    <t>734410811R00</t>
  </si>
  <si>
    <t>Demontáž teploměrů přímých a rohových</t>
  </si>
  <si>
    <t>734890801R00</t>
  </si>
  <si>
    <t>Přemístění demontovaných hmot - armatur, H do 6 m</t>
  </si>
  <si>
    <t>735151821R00</t>
  </si>
  <si>
    <t>Demontáž otopných těles panelových dvouřadých, délky do 1500 mm</t>
  </si>
  <si>
    <t>735151812R00</t>
  </si>
  <si>
    <t>Demontáž otopných těles panelových jednořadých, délky do 2820 mm, topný žebřík</t>
  </si>
  <si>
    <t>735890801R00</t>
  </si>
  <si>
    <t>Přemístění demont. hmot - otop. těles, H do 6 m</t>
  </si>
  <si>
    <t/>
  </si>
  <si>
    <t>SUM</t>
  </si>
  <si>
    <t>Poznámky uchazeče k zadání</t>
  </si>
  <si>
    <t>POPUZIV</t>
  </si>
  <si>
    <t>END</t>
  </si>
  <si>
    <t>Tepelné čerpadlo vzduch/voda se Soft-startérem, podrobné technické parametry viz Technická zpráva</t>
  </si>
  <si>
    <t>Elektrokotel, výkon 60 kW, 3x 400 V</t>
  </si>
  <si>
    <t>Akumulační nádoba, sundavací tepelná izolace, přípojky 2", d790 mm bez izolace</t>
  </si>
  <si>
    <t>Modul teplé vody, podrobné technické parametry viz Technická zpráva</t>
  </si>
  <si>
    <t>Oběhové čerpadlo s pracovním bodem m=12,8 m3/hod, dp min. 71,5 kPa, příruby DN 50, L=280 mm, izolační pouzdro</t>
  </si>
  <si>
    <t>Oběhové čerpadlo s pracovním bodem m=3,76 m3/hod, dp min. 71,1 kPa, příruby DN 32, L=220 mm,  izolační pouzdro</t>
  </si>
  <si>
    <t>Oběhové čerpadlos pracovním bodem m=5,9 m3/hod, dp min. 14,9 kPa, příruby DN 40, L=220 mm, izolační pouzdro</t>
  </si>
  <si>
    <t>Oběhové čerpadlo s pracovním bodem m=3,8 m3/hod, dp min. 26,2 kPa, závit DN 25, L=180 mm, izolační pouzdro</t>
  </si>
  <si>
    <t>Nádoba expanzní membránová 250 l, 6/1,5 bar</t>
  </si>
  <si>
    <t>Trubka předizolovaná plastová PB, d75x6,8 mm v och tr d125 mm</t>
  </si>
  <si>
    <t>Koleno 90° předizolované plastové PB, d75x6,8 mm v ochr tr d125 mm</t>
  </si>
  <si>
    <t>Vložka těsnicí prostupová nedělená univerzální D 200 mm</t>
  </si>
  <si>
    <t>Kohout kulový, 2xvnitřní záv. DN 25</t>
  </si>
  <si>
    <t>Kohout kulový, 2xvnitřní záv. DN 32</t>
  </si>
  <si>
    <t>Kohout kulový, 2xvnitřní záv. DN 40</t>
  </si>
  <si>
    <t>Kohout kulový, 2xvnitřní záv. DN 50</t>
  </si>
  <si>
    <t>Odlučovač vzduchu a magnetický odkalovač DN 32, kvs=10,6 m3/h</t>
  </si>
  <si>
    <t>Odlučovač vzduchu a magnetický odkalovač DN 40, kvs=14,8 m3/h</t>
  </si>
  <si>
    <t>Odlučovač vzduchu a magnetický odkalovač DN 50, kvs=19,8 m3/h</t>
  </si>
  <si>
    <t>Ventil zpětný,2xvnitřní závit DN 15, celokovový</t>
  </si>
  <si>
    <t>Ventil zpětný,2xvnitřní závit DN 40, celokovový</t>
  </si>
  <si>
    <t>Ventil zpětný,2xvnitřní závit DN 50, celokovový</t>
  </si>
  <si>
    <t>Ventil třícestný směšovací DN 25, kvs=10,0 m3/hod, servopohon 230 V</t>
  </si>
  <si>
    <t>Elektroventil uzavírací DN 32, Kvs=36,3 m3/hod, vč. servopohonu 230 V</t>
  </si>
  <si>
    <t>Sestava roz./sběr. s auto. regulací průtoku AFC, 6 okruhů, vč. skříně</t>
  </si>
  <si>
    <t>Sestava roz./sběr. s auto. regulací průtoku AFC, 9 okruhů, vč. skříně</t>
  </si>
  <si>
    <t>Sestava roz./sběr. s auto. regulací průtoku AFC, 12 okruhů, vč. skříně</t>
  </si>
  <si>
    <t>Lišta fixační pro potrubí d16-17 mm plastová, dl. 1 m</t>
  </si>
  <si>
    <t>Ochranná trubka PE, D 16-20 mm</t>
  </si>
  <si>
    <t>Izolace návleková tl. stěny 13 mm, vnitřní průměr 22 mm</t>
  </si>
  <si>
    <t>Izolace návleková tl. stěny 20 mm, vnitřní průměr 28 mm</t>
  </si>
  <si>
    <t>Izolace návleková tl. stěny 20 mm, vnitřní průměr 32 mm</t>
  </si>
  <si>
    <t>Izolace návleková  tl. stěny 25 mm, vnitřní průměr 35 mm</t>
  </si>
  <si>
    <t>Pouzdro potrubní izolační  48/40 mm, kamenná vlna s polepem Al fólií vyztuženou skleněným vláknem</t>
  </si>
  <si>
    <t>Pouzdro potrubní izolační  42/40 mm, kamenná vlna s polepem Al fólií vyztuženou skleněným vláknem</t>
  </si>
  <si>
    <t>Pouzdro potrubní izolační 54/50 mm, kamenná vlna s polepem Al fólií vyztuženou skleněným vláknem</t>
  </si>
  <si>
    <t>Pouzdro potrubní izolační  60/50 mm, kamenná vlna s polepem Al fólií vyztuženou skleněným vláknem</t>
  </si>
  <si>
    <t>Pouzdro potrubní izolační 76/60 mm, kamenná vlna s polepem Al fólií vyztuženou skleněným vláknem</t>
  </si>
  <si>
    <t>Pouzdro potrubní izolační  108/60 mm, kamenná vlna s polepem Al fólií vyztuženou skleněným vláknem</t>
  </si>
  <si>
    <t>Demontáž armatur směšovacích.3cest. , DN 25</t>
  </si>
  <si>
    <t>Vyvažovací ventil s průtokoměrem DN 50, Kvs=54,0 m3/hod, rozsah 50-200 l/min, vč. izol pouzdra</t>
  </si>
  <si>
    <t>Vyvažovací ventil s průtokoměrem DN 40, Kvs=30,0 m3/hod, rozsah 30-120 l/min, vč. izol pouzdra</t>
  </si>
  <si>
    <t>Vyvažovací ventil s průtokoměrem DN 25, Kvs=8,1 m3/hod, rozsah 10-40 l/min, vč. izol pouzdra</t>
  </si>
  <si>
    <t>Ventil odvzdušňovací automat. DN 15</t>
  </si>
  <si>
    <t>Digitální teploměr duální se dvěma sondami, bateriový</t>
  </si>
  <si>
    <t>Otočný elektro pohon pro mezipřírubovou klapku , 230 V, 3 W, 7 VA, 20 Nm</t>
  </si>
  <si>
    <t>Servopohon</t>
  </si>
  <si>
    <t>Kompenzátor pryžový přírubový DN 65</t>
  </si>
  <si>
    <t>Klapka zpět.přírub. DN 65 do přírub, pružinová</t>
  </si>
  <si>
    <t>Klapka uzav.regul.mezipřirub. DN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</si>
</sst>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34" xfId="0" applyFont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4" xfId="0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16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38" xfId="0" applyFont="1" applyBorder="1" applyAlignment="1">
      <alignment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Font="1" applyBorder="1" applyAlignment="1">
      <alignment horizontal="left" vertical="top" wrapText="1"/>
    </xf>
    <xf numFmtId="0" fontId="18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7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0" fillId="0" borderId="0" xfId="0" applyAlignment="1">
      <alignment wrapText="1"/>
    </xf>
    <xf numFmtId="0" fontId="16" fillId="3" borderId="35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49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2317F702-D28F-4227-A893-A40E738283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74AF-79D5-4476-9628-5FAAB486F29B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87" t="s">
        <v>39</v>
      </c>
      <c r="B2" s="187"/>
      <c r="C2" s="187"/>
      <c r="D2" s="187"/>
      <c r="E2" s="187"/>
      <c r="F2" s="187"/>
      <c r="G2" s="18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A01A-E076-4205-9219-2F106B62EE38}">
  <sheetPr codeName="List5112">
    <tabColor rgb="FF66FF66"/>
  </sheetPr>
  <dimension ref="A1:AZ64"/>
  <sheetViews>
    <sheetView showGridLines="0" topLeftCell="B1" zoomScaleNormal="100" zoomScaleSheetLayoutView="75" workbookViewId="0">
      <selection activeCell="P20" sqref="P20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62" t="s">
        <v>36</v>
      </c>
      <c r="B1" s="212" t="s">
        <v>42</v>
      </c>
      <c r="C1" s="213"/>
      <c r="D1" s="213"/>
      <c r="E1" s="213"/>
      <c r="F1" s="213"/>
      <c r="G1" s="213"/>
      <c r="H1" s="213"/>
      <c r="I1" s="213"/>
      <c r="J1" s="214"/>
    </row>
    <row r="2" spans="1:15" ht="23.25" customHeight="1" x14ac:dyDescent="0.2">
      <c r="A2" s="3"/>
      <c r="B2" s="70" t="s">
        <v>40</v>
      </c>
      <c r="C2" s="71"/>
      <c r="D2" s="228" t="s">
        <v>46</v>
      </c>
      <c r="E2" s="229"/>
      <c r="F2" s="229"/>
      <c r="G2" s="229"/>
      <c r="H2" s="229"/>
      <c r="I2" s="229"/>
      <c r="J2" s="230"/>
      <c r="O2" s="1"/>
    </row>
    <row r="3" spans="1:15" ht="23.25" customHeight="1" x14ac:dyDescent="0.2">
      <c r="A3" s="3"/>
      <c r="B3" s="72" t="s">
        <v>45</v>
      </c>
      <c r="C3" s="73"/>
      <c r="D3" s="232" t="s">
        <v>43</v>
      </c>
      <c r="E3" s="233"/>
      <c r="F3" s="233"/>
      <c r="G3" s="233"/>
      <c r="H3" s="233"/>
      <c r="I3" s="233"/>
      <c r="J3" s="234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 t="s">
        <v>47</v>
      </c>
      <c r="E5" s="22"/>
      <c r="F5" s="22"/>
      <c r="G5" s="22"/>
      <c r="H5" s="24" t="s">
        <v>33</v>
      </c>
      <c r="I5" s="79"/>
      <c r="J5" s="9"/>
    </row>
    <row r="6" spans="1:15" ht="15.75" customHeight="1" x14ac:dyDescent="0.2">
      <c r="A6" s="3"/>
      <c r="B6" s="34"/>
      <c r="C6" s="22"/>
      <c r="D6" s="79" t="s">
        <v>48</v>
      </c>
      <c r="E6" s="22"/>
      <c r="F6" s="22"/>
      <c r="G6" s="22"/>
      <c r="H6" s="24" t="s">
        <v>34</v>
      </c>
      <c r="I6" s="79"/>
      <c r="J6" s="9"/>
    </row>
    <row r="7" spans="1:15" ht="15.75" customHeight="1" x14ac:dyDescent="0.2">
      <c r="A7" s="3"/>
      <c r="B7" s="35"/>
      <c r="C7" s="80"/>
      <c r="D7" s="69" t="s">
        <v>49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24"/>
      <c r="E11" s="224"/>
      <c r="F11" s="224"/>
      <c r="G11" s="224"/>
      <c r="H11" s="24" t="s">
        <v>33</v>
      </c>
      <c r="I11" s="81"/>
      <c r="J11" s="9"/>
    </row>
    <row r="12" spans="1:15" ht="15.75" customHeight="1" x14ac:dyDescent="0.2">
      <c r="A12" s="3"/>
      <c r="B12" s="34"/>
      <c r="C12" s="22"/>
      <c r="D12" s="235"/>
      <c r="E12" s="235"/>
      <c r="F12" s="235"/>
      <c r="G12" s="235"/>
      <c r="H12" s="24" t="s">
        <v>34</v>
      </c>
      <c r="I12" s="81"/>
      <c r="J12" s="9"/>
    </row>
    <row r="13" spans="1:15" ht="15.75" customHeight="1" x14ac:dyDescent="0.2">
      <c r="A13" s="3"/>
      <c r="B13" s="35"/>
      <c r="C13" s="82"/>
      <c r="D13" s="236"/>
      <c r="E13" s="236"/>
      <c r="F13" s="236"/>
      <c r="G13" s="236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31"/>
      <c r="F15" s="231"/>
      <c r="G15" s="199"/>
      <c r="H15" s="199"/>
      <c r="I15" s="199" t="s">
        <v>28</v>
      </c>
      <c r="J15" s="200"/>
    </row>
    <row r="16" spans="1:15" ht="23.25" customHeight="1" x14ac:dyDescent="0.2">
      <c r="A16" s="129" t="s">
        <v>23</v>
      </c>
      <c r="B16" s="130" t="s">
        <v>23</v>
      </c>
      <c r="C16" s="47"/>
      <c r="D16" s="48"/>
      <c r="E16" s="201"/>
      <c r="F16" s="202"/>
      <c r="G16" s="201"/>
      <c r="H16" s="202"/>
      <c r="I16" s="201">
        <f>SUMIF(F49:F60,A16,I49:I60)+SUMIF(F49:F60,"PSU",I49:I60)</f>
        <v>0</v>
      </c>
      <c r="J16" s="221"/>
    </row>
    <row r="17" spans="1:10" ht="23.25" customHeight="1" x14ac:dyDescent="0.2">
      <c r="A17" s="129" t="s">
        <v>24</v>
      </c>
      <c r="B17" s="130" t="s">
        <v>24</v>
      </c>
      <c r="C17" s="47"/>
      <c r="D17" s="48"/>
      <c r="E17" s="201"/>
      <c r="F17" s="202"/>
      <c r="G17" s="201"/>
      <c r="H17" s="202"/>
      <c r="I17" s="201">
        <f>SUMIF(F49:F60,A17,I49:I60)</f>
        <v>0</v>
      </c>
      <c r="J17" s="221"/>
    </row>
    <row r="18" spans="1:10" ht="23.25" customHeight="1" x14ac:dyDescent="0.2">
      <c r="A18" s="129" t="s">
        <v>25</v>
      </c>
      <c r="B18" s="130" t="s">
        <v>25</v>
      </c>
      <c r="C18" s="47"/>
      <c r="D18" s="48"/>
      <c r="E18" s="201"/>
      <c r="F18" s="202"/>
      <c r="G18" s="201"/>
      <c r="H18" s="202"/>
      <c r="I18" s="201">
        <f>SUMIF(F49:F60,A18,I49:I60)</f>
        <v>0</v>
      </c>
      <c r="J18" s="221"/>
    </row>
    <row r="19" spans="1:10" ht="23.25" customHeight="1" x14ac:dyDescent="0.2">
      <c r="A19" s="129" t="s">
        <v>71</v>
      </c>
      <c r="B19" s="130" t="s">
        <v>26</v>
      </c>
      <c r="C19" s="47"/>
      <c r="D19" s="48"/>
      <c r="E19" s="201"/>
      <c r="F19" s="202"/>
      <c r="G19" s="201"/>
      <c r="H19" s="202"/>
      <c r="I19" s="201">
        <f>SUMIF(F49:F60,A19,I49:I60)</f>
        <v>0</v>
      </c>
      <c r="J19" s="221"/>
    </row>
    <row r="20" spans="1:10" ht="23.25" customHeight="1" x14ac:dyDescent="0.2">
      <c r="A20" s="129" t="s">
        <v>80</v>
      </c>
      <c r="B20" s="130" t="s">
        <v>27</v>
      </c>
      <c r="C20" s="47"/>
      <c r="D20" s="48"/>
      <c r="E20" s="201"/>
      <c r="F20" s="202"/>
      <c r="G20" s="201"/>
      <c r="H20" s="202"/>
      <c r="I20" s="201">
        <f>SUMIF(F49:F60,A20,I49:I60)</f>
        <v>0</v>
      </c>
      <c r="J20" s="221"/>
    </row>
    <row r="21" spans="1:10" ht="23.25" customHeight="1" x14ac:dyDescent="0.2">
      <c r="A21" s="3"/>
      <c r="B21" s="63" t="s">
        <v>28</v>
      </c>
      <c r="C21" s="64"/>
      <c r="D21" s="65"/>
      <c r="E21" s="222"/>
      <c r="F21" s="223"/>
      <c r="G21" s="222"/>
      <c r="H21" s="223"/>
      <c r="I21" s="222">
        <f>SUM(I16:J20)</f>
        <v>0</v>
      </c>
      <c r="J21" s="227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219">
        <f>ZakladDPHSniVypocet</f>
        <v>0</v>
      </c>
      <c r="H23" s="220"/>
      <c r="I23" s="220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25">
        <f>ZakladDPHSni*SazbaDPH1/100</f>
        <v>0</v>
      </c>
      <c r="H24" s="226"/>
      <c r="I24" s="226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219">
        <f>ZakladDPHZaklVypocet</f>
        <v>0</v>
      </c>
      <c r="H25" s="220"/>
      <c r="I25" s="220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15">
        <f>ZakladDPHZakl*SazbaDPH2/100</f>
        <v>0</v>
      </c>
      <c r="H26" s="216"/>
      <c r="I26" s="216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17">
        <f>0</f>
        <v>0</v>
      </c>
      <c r="H27" s="217"/>
      <c r="I27" s="217"/>
      <c r="J27" s="52" t="str">
        <f t="shared" si="0"/>
        <v>CZK</v>
      </c>
    </row>
    <row r="28" spans="1:10" ht="27.75" hidden="1" customHeight="1" thickBot="1" x14ac:dyDescent="0.25">
      <c r="A28" s="3"/>
      <c r="B28" s="101" t="s">
        <v>22</v>
      </c>
      <c r="C28" s="102"/>
      <c r="D28" s="102"/>
      <c r="E28" s="103"/>
      <c r="F28" s="104"/>
      <c r="G28" s="198">
        <f>ZakladDPHSniVypocet+ZakladDPHZaklVypocet</f>
        <v>0</v>
      </c>
      <c r="H28" s="198"/>
      <c r="I28" s="198"/>
      <c r="J28" s="105" t="str">
        <f t="shared" si="0"/>
        <v>CZK</v>
      </c>
    </row>
    <row r="29" spans="1:10" ht="27.75" customHeight="1" thickBot="1" x14ac:dyDescent="0.25">
      <c r="A29" s="3"/>
      <c r="B29" s="101" t="s">
        <v>35</v>
      </c>
      <c r="C29" s="106"/>
      <c r="D29" s="106"/>
      <c r="E29" s="106"/>
      <c r="F29" s="106"/>
      <c r="G29" s="218">
        <f>ZakladDPHSni+DPHSni+ZakladDPHZakl+DPHZakl+Zaokrouhleni</f>
        <v>0</v>
      </c>
      <c r="H29" s="218"/>
      <c r="I29" s="218"/>
      <c r="J29" s="107" t="s">
        <v>52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45792</v>
      </c>
      <c r="I32" s="32"/>
      <c r="J32" s="10"/>
    </row>
    <row r="33" spans="1:52" ht="47.25" customHeight="1" x14ac:dyDescent="0.2">
      <c r="A33" s="3"/>
      <c r="B33" s="3"/>
      <c r="J33" s="10"/>
    </row>
    <row r="34" spans="1:52" s="27" customFormat="1" ht="18.75" customHeight="1" x14ac:dyDescent="0.2">
      <c r="A34" s="26"/>
      <c r="B34" s="26"/>
      <c r="D34" s="203"/>
      <c r="E34" s="203"/>
      <c r="G34" s="203"/>
      <c r="H34" s="203"/>
      <c r="I34" s="203"/>
      <c r="J34" s="31"/>
    </row>
    <row r="35" spans="1:52" ht="12.75" customHeight="1" x14ac:dyDescent="0.2">
      <c r="A35" s="3"/>
      <c r="B35" s="3"/>
      <c r="D35" s="204" t="s">
        <v>2</v>
      </c>
      <c r="E35" s="204"/>
      <c r="H35" s="11" t="s">
        <v>3</v>
      </c>
      <c r="J35" s="10"/>
    </row>
    <row r="36" spans="1:52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52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52" ht="25.5" hidden="1" customHeight="1" x14ac:dyDescent="0.2">
      <c r="A39" s="85">
        <v>1</v>
      </c>
      <c r="B39" s="91" t="s">
        <v>50</v>
      </c>
      <c r="C39" s="205" t="s">
        <v>46</v>
      </c>
      <c r="D39" s="206"/>
      <c r="E39" s="206"/>
      <c r="F39" s="96">
        <f>'Rozpočet Pol'!AC211</f>
        <v>0</v>
      </c>
      <c r="G39" s="97">
        <f>'Rozpočet Pol'!AD211</f>
        <v>0</v>
      </c>
      <c r="H39" s="98">
        <f>(F39*SazbaDPH1/100)+(G39*SazbaDPH2/100)</f>
        <v>0</v>
      </c>
      <c r="I39" s="98">
        <f>F39+G39+H39</f>
        <v>0</v>
      </c>
      <c r="J39" s="92" t="str">
        <f>IF(_xlfn.SINGLE(CenaCelkemVypocet)=0,"",I39/_xlfn.SINGLE(CenaCelkemVypocet)*100)</f>
        <v/>
      </c>
    </row>
    <row r="40" spans="1:52" ht="25.5" hidden="1" customHeight="1" x14ac:dyDescent="0.2">
      <c r="A40" s="85"/>
      <c r="B40" s="207" t="s">
        <v>51</v>
      </c>
      <c r="C40" s="208"/>
      <c r="D40" s="208"/>
      <c r="E40" s="209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2" spans="1:52" x14ac:dyDescent="0.2">
      <c r="B42" t="s">
        <v>53</v>
      </c>
    </row>
    <row r="43" spans="1:52" x14ac:dyDescent="0.2">
      <c r="B43" s="210" t="s">
        <v>54</v>
      </c>
      <c r="C43" s="210"/>
      <c r="D43" s="210"/>
      <c r="E43" s="210"/>
      <c r="F43" s="210"/>
      <c r="G43" s="210"/>
      <c r="H43" s="210"/>
      <c r="I43" s="210"/>
      <c r="J43" s="210"/>
      <c r="AZ43" s="108" t="str">
        <f>B43</f>
        <v>SNÍŽENÍ ENERGETICKÉ NÁROČNOSTI BAZÉNU</v>
      </c>
    </row>
    <row r="46" spans="1:52" ht="15.75" x14ac:dyDescent="0.25">
      <c r="B46" s="109" t="s">
        <v>55</v>
      </c>
    </row>
    <row r="48" spans="1:52" ht="25.5" customHeight="1" x14ac:dyDescent="0.2">
      <c r="A48" s="110"/>
      <c r="B48" s="114" t="s">
        <v>16</v>
      </c>
      <c r="C48" s="114" t="s">
        <v>5</v>
      </c>
      <c r="D48" s="115"/>
      <c r="E48" s="115"/>
      <c r="F48" s="118" t="s">
        <v>56</v>
      </c>
      <c r="G48" s="118"/>
      <c r="H48" s="118"/>
      <c r="I48" s="211" t="s">
        <v>28</v>
      </c>
      <c r="J48" s="211"/>
    </row>
    <row r="49" spans="1:10" ht="25.5" customHeight="1" x14ac:dyDescent="0.2">
      <c r="A49" s="111"/>
      <c r="B49" s="119" t="s">
        <v>57</v>
      </c>
      <c r="C49" s="196" t="s">
        <v>58</v>
      </c>
      <c r="D49" s="197"/>
      <c r="E49" s="197"/>
      <c r="F49" s="121" t="s">
        <v>23</v>
      </c>
      <c r="G49" s="122"/>
      <c r="H49" s="122"/>
      <c r="I49" s="195">
        <f>'Rozpočet Pol'!G8</f>
        <v>0</v>
      </c>
      <c r="J49" s="195"/>
    </row>
    <row r="50" spans="1:10" ht="25.5" customHeight="1" x14ac:dyDescent="0.2">
      <c r="A50" s="111"/>
      <c r="B50" s="113" t="s">
        <v>59</v>
      </c>
      <c r="C50" s="189" t="s">
        <v>60</v>
      </c>
      <c r="D50" s="190"/>
      <c r="E50" s="190"/>
      <c r="F50" s="123" t="s">
        <v>24</v>
      </c>
      <c r="G50" s="124"/>
      <c r="H50" s="124"/>
      <c r="I50" s="188">
        <f>'Rozpočet Pol'!G13</f>
        <v>0</v>
      </c>
      <c r="J50" s="188"/>
    </row>
    <row r="51" spans="1:10" ht="25.5" customHeight="1" x14ac:dyDescent="0.2">
      <c r="A51" s="111"/>
      <c r="B51" s="113" t="s">
        <v>61</v>
      </c>
      <c r="C51" s="189" t="s">
        <v>62</v>
      </c>
      <c r="D51" s="190"/>
      <c r="E51" s="190"/>
      <c r="F51" s="123" t="s">
        <v>24</v>
      </c>
      <c r="G51" s="124"/>
      <c r="H51" s="124"/>
      <c r="I51" s="188">
        <f>'Rozpočet Pol'!G16</f>
        <v>0</v>
      </c>
      <c r="J51" s="188"/>
    </row>
    <row r="52" spans="1:10" ht="25.5" customHeight="1" x14ac:dyDescent="0.2">
      <c r="A52" s="111"/>
      <c r="B52" s="113" t="s">
        <v>63</v>
      </c>
      <c r="C52" s="189" t="s">
        <v>64</v>
      </c>
      <c r="D52" s="190"/>
      <c r="E52" s="190"/>
      <c r="F52" s="123" t="s">
        <v>24</v>
      </c>
      <c r="G52" s="124"/>
      <c r="H52" s="124"/>
      <c r="I52" s="188">
        <f>'Rozpočet Pol'!G30</f>
        <v>0</v>
      </c>
      <c r="J52" s="188"/>
    </row>
    <row r="53" spans="1:10" ht="25.5" customHeight="1" x14ac:dyDescent="0.2">
      <c r="A53" s="111"/>
      <c r="B53" s="113" t="s">
        <v>65</v>
      </c>
      <c r="C53" s="189" t="s">
        <v>66</v>
      </c>
      <c r="D53" s="190"/>
      <c r="E53" s="190"/>
      <c r="F53" s="123" t="s">
        <v>24</v>
      </c>
      <c r="G53" s="124"/>
      <c r="H53" s="124"/>
      <c r="I53" s="188">
        <f>'Rozpočet Pol'!G56</f>
        <v>0</v>
      </c>
      <c r="J53" s="188"/>
    </row>
    <row r="54" spans="1:10" ht="25.5" customHeight="1" x14ac:dyDescent="0.2">
      <c r="A54" s="111"/>
      <c r="B54" s="113" t="s">
        <v>67</v>
      </c>
      <c r="C54" s="189" t="s">
        <v>68</v>
      </c>
      <c r="D54" s="190"/>
      <c r="E54" s="190"/>
      <c r="F54" s="123" t="s">
        <v>24</v>
      </c>
      <c r="G54" s="124"/>
      <c r="H54" s="124"/>
      <c r="I54" s="188">
        <f>'Rozpočet Pol'!G101</f>
        <v>0</v>
      </c>
      <c r="J54" s="188"/>
    </row>
    <row r="55" spans="1:10" ht="25.5" customHeight="1" x14ac:dyDescent="0.2">
      <c r="A55" s="111"/>
      <c r="B55" s="113" t="s">
        <v>69</v>
      </c>
      <c r="C55" s="189" t="s">
        <v>70</v>
      </c>
      <c r="D55" s="190"/>
      <c r="E55" s="190"/>
      <c r="F55" s="123" t="s">
        <v>24</v>
      </c>
      <c r="G55" s="124"/>
      <c r="H55" s="124"/>
      <c r="I55" s="188">
        <f>'Rozpočet Pol'!G139</f>
        <v>0</v>
      </c>
      <c r="J55" s="188"/>
    </row>
    <row r="56" spans="1:10" ht="25.5" customHeight="1" x14ac:dyDescent="0.2">
      <c r="A56" s="111"/>
      <c r="B56" s="113" t="s">
        <v>71</v>
      </c>
      <c r="C56" s="189" t="s">
        <v>26</v>
      </c>
      <c r="D56" s="190"/>
      <c r="E56" s="190"/>
      <c r="F56" s="123" t="s">
        <v>71</v>
      </c>
      <c r="G56" s="124"/>
      <c r="H56" s="124"/>
      <c r="I56" s="188">
        <f>'Rozpočet Pol'!G160</f>
        <v>0</v>
      </c>
      <c r="J56" s="188"/>
    </row>
    <row r="57" spans="1:10" ht="25.5" customHeight="1" x14ac:dyDescent="0.2">
      <c r="A57" s="111"/>
      <c r="B57" s="113" t="s">
        <v>72</v>
      </c>
      <c r="C57" s="189" t="s">
        <v>73</v>
      </c>
      <c r="D57" s="190"/>
      <c r="E57" s="190"/>
      <c r="F57" s="123" t="s">
        <v>23</v>
      </c>
      <c r="G57" s="124"/>
      <c r="H57" s="124"/>
      <c r="I57" s="188">
        <f>'Rozpočet Pol'!G166</f>
        <v>0</v>
      </c>
      <c r="J57" s="188"/>
    </row>
    <row r="58" spans="1:10" ht="25.5" customHeight="1" x14ac:dyDescent="0.2">
      <c r="A58" s="111"/>
      <c r="B58" s="113" t="s">
        <v>74</v>
      </c>
      <c r="C58" s="189" t="s">
        <v>75</v>
      </c>
      <c r="D58" s="190"/>
      <c r="E58" s="190"/>
      <c r="F58" s="123" t="s">
        <v>23</v>
      </c>
      <c r="G58" s="124"/>
      <c r="H58" s="124"/>
      <c r="I58" s="188">
        <f>'Rozpočet Pol'!G197</f>
        <v>0</v>
      </c>
      <c r="J58" s="188"/>
    </row>
    <row r="59" spans="1:10" ht="25.5" customHeight="1" x14ac:dyDescent="0.2">
      <c r="A59" s="111"/>
      <c r="B59" s="113" t="s">
        <v>76</v>
      </c>
      <c r="C59" s="189" t="s">
        <v>77</v>
      </c>
      <c r="D59" s="190"/>
      <c r="E59" s="190"/>
      <c r="F59" s="123" t="s">
        <v>23</v>
      </c>
      <c r="G59" s="124"/>
      <c r="H59" s="124"/>
      <c r="I59" s="188">
        <f>'Rozpočet Pol'!G201</f>
        <v>0</v>
      </c>
      <c r="J59" s="188"/>
    </row>
    <row r="60" spans="1:10" ht="25.5" customHeight="1" x14ac:dyDescent="0.2">
      <c r="A60" s="111"/>
      <c r="B60" s="120" t="s">
        <v>78</v>
      </c>
      <c r="C60" s="192" t="s">
        <v>79</v>
      </c>
      <c r="D60" s="193"/>
      <c r="E60" s="193"/>
      <c r="F60" s="125" t="s">
        <v>23</v>
      </c>
      <c r="G60" s="126"/>
      <c r="H60" s="126"/>
      <c r="I60" s="191">
        <f>'Rozpočet Pol'!G206</f>
        <v>0</v>
      </c>
      <c r="J60" s="191"/>
    </row>
    <row r="61" spans="1:10" ht="25.5" customHeight="1" x14ac:dyDescent="0.2">
      <c r="A61" s="112"/>
      <c r="B61" s="116" t="s">
        <v>1</v>
      </c>
      <c r="C61" s="116"/>
      <c r="D61" s="117"/>
      <c r="E61" s="117"/>
      <c r="F61" s="127"/>
      <c r="G61" s="128"/>
      <c r="H61" s="128"/>
      <c r="I61" s="194">
        <f>SUM(I49:I60)</f>
        <v>0</v>
      </c>
      <c r="J61" s="194"/>
    </row>
    <row r="62" spans="1:10" x14ac:dyDescent="0.2">
      <c r="F62" s="84"/>
      <c r="G62" s="84"/>
      <c r="H62" s="84"/>
      <c r="I62" s="84"/>
      <c r="J62" s="84"/>
    </row>
    <row r="63" spans="1:10" x14ac:dyDescent="0.2">
      <c r="F63" s="84"/>
      <c r="G63" s="84"/>
      <c r="H63" s="84"/>
      <c r="I63" s="84"/>
      <c r="J63" s="84"/>
    </row>
    <row r="64" spans="1:10" x14ac:dyDescent="0.2">
      <c r="F64" s="84"/>
      <c r="G64" s="84"/>
      <c r="H64" s="84"/>
      <c r="I64" s="84"/>
      <c r="J64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D12:G12"/>
    <mergeCell ref="D13:G13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I49:J49"/>
    <mergeCell ref="C49:E49"/>
    <mergeCell ref="G28:I28"/>
    <mergeCell ref="G15:H15"/>
    <mergeCell ref="I15:J15"/>
    <mergeCell ref="E16:F16"/>
    <mergeCell ref="D34:E34"/>
    <mergeCell ref="D35:E35"/>
    <mergeCell ref="G19:H19"/>
    <mergeCell ref="G20:H20"/>
    <mergeCell ref="G34:I34"/>
    <mergeCell ref="C39:E39"/>
    <mergeCell ref="B40:E40"/>
    <mergeCell ref="B43:J43"/>
    <mergeCell ref="I48:J48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D1862-420B-44FE-9D16-50A9C3FB047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37" t="s">
        <v>6</v>
      </c>
      <c r="B1" s="237"/>
      <c r="C1" s="238"/>
      <c r="D1" s="237"/>
      <c r="E1" s="237"/>
      <c r="F1" s="237"/>
      <c r="G1" s="237"/>
    </row>
    <row r="2" spans="1:7" ht="24.95" customHeight="1" x14ac:dyDescent="0.2">
      <c r="A2" s="68" t="s">
        <v>41</v>
      </c>
      <c r="B2" s="67"/>
      <c r="C2" s="239"/>
      <c r="D2" s="239"/>
      <c r="E2" s="239"/>
      <c r="F2" s="239"/>
      <c r="G2" s="240"/>
    </row>
    <row r="3" spans="1:7" ht="24.95" hidden="1" customHeight="1" x14ac:dyDescent="0.2">
      <c r="A3" s="68" t="s">
        <v>7</v>
      </c>
      <c r="B3" s="67"/>
      <c r="C3" s="239"/>
      <c r="D3" s="239"/>
      <c r="E3" s="239"/>
      <c r="F3" s="239"/>
      <c r="G3" s="240"/>
    </row>
    <row r="4" spans="1:7" ht="24.95" hidden="1" customHeight="1" x14ac:dyDescent="0.2">
      <c r="A4" s="68" t="s">
        <v>8</v>
      </c>
      <c r="B4" s="67"/>
      <c r="C4" s="239"/>
      <c r="D4" s="239"/>
      <c r="E4" s="239"/>
      <c r="F4" s="239"/>
      <c r="G4" s="240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D0C1-4242-49DE-8529-4DD4526014C3}">
  <sheetPr>
    <outlinePr summaryBelow="0"/>
  </sheetPr>
  <dimension ref="A1:BH221"/>
  <sheetViews>
    <sheetView tabSelected="1" workbookViewId="0">
      <selection activeCell="C17" sqref="C17"/>
    </sheetView>
  </sheetViews>
  <sheetFormatPr defaultRowHeight="12.75" outlineLevelRow="1" x14ac:dyDescent="0.2"/>
  <cols>
    <col min="1" max="1" width="4.28515625" customWidth="1"/>
    <col min="2" max="2" width="14.42578125" style="83" customWidth="1"/>
    <col min="3" max="3" width="38.28515625" style="8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</cols>
  <sheetData>
    <row r="1" spans="1:60" ht="15.75" customHeight="1" x14ac:dyDescent="0.25">
      <c r="A1" s="253" t="s">
        <v>6</v>
      </c>
      <c r="B1" s="253"/>
      <c r="C1" s="253"/>
      <c r="D1" s="253"/>
      <c r="E1" s="253"/>
      <c r="F1" s="253"/>
      <c r="G1" s="253"/>
      <c r="AE1" t="s">
        <v>82</v>
      </c>
    </row>
    <row r="2" spans="1:60" ht="24.95" customHeight="1" x14ac:dyDescent="0.2">
      <c r="A2" s="133" t="s">
        <v>81</v>
      </c>
      <c r="B2" s="131"/>
      <c r="C2" s="254" t="s">
        <v>46</v>
      </c>
      <c r="D2" s="255"/>
      <c r="E2" s="255"/>
      <c r="F2" s="255"/>
      <c r="G2" s="256"/>
      <c r="AE2" t="s">
        <v>83</v>
      </c>
    </row>
    <row r="3" spans="1:60" ht="24.95" customHeight="1" x14ac:dyDescent="0.2">
      <c r="A3" s="134" t="s">
        <v>7</v>
      </c>
      <c r="B3" s="132"/>
      <c r="C3" s="257" t="s">
        <v>43</v>
      </c>
      <c r="D3" s="258"/>
      <c r="E3" s="258"/>
      <c r="F3" s="258"/>
      <c r="G3" s="259"/>
      <c r="AE3" t="s">
        <v>84</v>
      </c>
    </row>
    <row r="4" spans="1:60" ht="24.95" hidden="1" customHeight="1" x14ac:dyDescent="0.2">
      <c r="A4" s="134" t="s">
        <v>8</v>
      </c>
      <c r="B4" s="132"/>
      <c r="C4" s="257"/>
      <c r="D4" s="258"/>
      <c r="E4" s="258"/>
      <c r="F4" s="258"/>
      <c r="G4" s="259"/>
      <c r="AE4" t="s">
        <v>85</v>
      </c>
    </row>
    <row r="5" spans="1:60" hidden="1" x14ac:dyDescent="0.2">
      <c r="A5" s="135" t="s">
        <v>86</v>
      </c>
      <c r="B5" s="136"/>
      <c r="C5" s="136"/>
      <c r="D5" s="137"/>
      <c r="E5" s="137"/>
      <c r="F5" s="137"/>
      <c r="G5" s="138"/>
      <c r="AE5" t="s">
        <v>87</v>
      </c>
    </row>
    <row r="7" spans="1:60" ht="38.25" x14ac:dyDescent="0.2">
      <c r="A7" s="143" t="s">
        <v>88</v>
      </c>
      <c r="B7" s="144" t="s">
        <v>89</v>
      </c>
      <c r="C7" s="144" t="s">
        <v>90</v>
      </c>
      <c r="D7" s="143" t="s">
        <v>91</v>
      </c>
      <c r="E7" s="143" t="s">
        <v>92</v>
      </c>
      <c r="F7" s="139" t="s">
        <v>93</v>
      </c>
      <c r="G7" s="161" t="s">
        <v>28</v>
      </c>
      <c r="H7" s="162" t="s">
        <v>29</v>
      </c>
      <c r="I7" s="162" t="s">
        <v>94</v>
      </c>
      <c r="J7" s="162" t="s">
        <v>30</v>
      </c>
      <c r="K7" s="162" t="s">
        <v>95</v>
      </c>
      <c r="L7" s="162" t="s">
        <v>96</v>
      </c>
      <c r="M7" s="162" t="s">
        <v>97</v>
      </c>
      <c r="N7" s="162" t="s">
        <v>98</v>
      </c>
      <c r="O7" s="162" t="s">
        <v>99</v>
      </c>
      <c r="P7" s="162" t="s">
        <v>100</v>
      </c>
      <c r="Q7" s="162" t="s">
        <v>101</v>
      </c>
      <c r="R7" s="162" t="s">
        <v>102</v>
      </c>
      <c r="S7" s="162" t="s">
        <v>103</v>
      </c>
      <c r="T7" s="162" t="s">
        <v>104</v>
      </c>
      <c r="U7" s="146" t="s">
        <v>105</v>
      </c>
    </row>
    <row r="8" spans="1:60" x14ac:dyDescent="0.2">
      <c r="A8" s="163" t="s">
        <v>106</v>
      </c>
      <c r="B8" s="164" t="s">
        <v>57</v>
      </c>
      <c r="C8" s="165" t="s">
        <v>58</v>
      </c>
      <c r="D8" s="166"/>
      <c r="E8" s="167"/>
      <c r="F8" s="168"/>
      <c r="G8" s="168">
        <f>SUMIF(AE9:AE12,"&lt;&gt;NOR",G9:G12)</f>
        <v>0</v>
      </c>
      <c r="H8" s="168"/>
      <c r="I8" s="168">
        <f>SUM(I9:I12)</f>
        <v>0</v>
      </c>
      <c r="J8" s="168"/>
      <c r="K8" s="168">
        <f>SUM(K9:K12)</f>
        <v>0</v>
      </c>
      <c r="L8" s="168"/>
      <c r="M8" s="168">
        <f>SUM(M9:M12)</f>
        <v>0</v>
      </c>
      <c r="N8" s="145"/>
      <c r="O8" s="145">
        <f>SUM(O9:O12)</f>
        <v>10.625969999999999</v>
      </c>
      <c r="P8" s="145"/>
      <c r="Q8" s="145">
        <f>SUM(Q9:Q12)</f>
        <v>0</v>
      </c>
      <c r="R8" s="145"/>
      <c r="S8" s="145"/>
      <c r="T8" s="163"/>
      <c r="U8" s="145">
        <f>SUM(U9:U12)</f>
        <v>9.24</v>
      </c>
      <c r="AE8" t="s">
        <v>107</v>
      </c>
    </row>
    <row r="9" spans="1:60" ht="22.5" outlineLevel="1" x14ac:dyDescent="0.2">
      <c r="A9" s="141">
        <v>1</v>
      </c>
      <c r="B9" s="141" t="s">
        <v>108</v>
      </c>
      <c r="C9" s="180" t="s">
        <v>109</v>
      </c>
      <c r="D9" s="147" t="s">
        <v>110</v>
      </c>
      <c r="E9" s="154">
        <v>4.5599999999999996</v>
      </c>
      <c r="F9" s="158">
        <f>H9+J9</f>
        <v>0</v>
      </c>
      <c r="G9" s="159">
        <f>ROUND(E9*F9,2)</f>
        <v>0</v>
      </c>
      <c r="H9" s="159"/>
      <c r="I9" s="159">
        <f>ROUND(E9*H9,2)</f>
        <v>0</v>
      </c>
      <c r="J9" s="159"/>
      <c r="K9" s="159">
        <f>ROUND(E9*J9,2)</f>
        <v>0</v>
      </c>
      <c r="L9" s="159">
        <v>21</v>
      </c>
      <c r="M9" s="159">
        <f>G9*(1+L9/100)</f>
        <v>0</v>
      </c>
      <c r="N9" s="148">
        <v>1.7</v>
      </c>
      <c r="O9" s="148">
        <f>ROUND(E9*N9,5)</f>
        <v>7.7519999999999998</v>
      </c>
      <c r="P9" s="148">
        <v>0</v>
      </c>
      <c r="Q9" s="148">
        <f>ROUND(E9*P9,5)</f>
        <v>0</v>
      </c>
      <c r="R9" s="148"/>
      <c r="S9" s="148"/>
      <c r="T9" s="149">
        <v>1.587</v>
      </c>
      <c r="U9" s="148">
        <f>ROUND(E9*T9,2)</f>
        <v>7.24</v>
      </c>
      <c r="V9" s="140"/>
      <c r="W9" s="140"/>
      <c r="X9" s="140"/>
      <c r="Y9" s="140"/>
      <c r="Z9" s="140"/>
      <c r="AA9" s="140"/>
      <c r="AB9" s="140"/>
      <c r="AC9" s="140"/>
      <c r="AD9" s="140"/>
      <c r="AE9" s="140" t="s">
        <v>111</v>
      </c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</row>
    <row r="10" spans="1:60" outlineLevel="1" x14ac:dyDescent="0.2">
      <c r="A10" s="141"/>
      <c r="B10" s="141"/>
      <c r="C10" s="181" t="s">
        <v>112</v>
      </c>
      <c r="D10" s="150"/>
      <c r="E10" s="155">
        <v>4.5599999999999996</v>
      </c>
      <c r="F10" s="159"/>
      <c r="G10" s="159"/>
      <c r="H10" s="159"/>
      <c r="I10" s="159"/>
      <c r="J10" s="159"/>
      <c r="K10" s="159"/>
      <c r="L10" s="159"/>
      <c r="M10" s="159"/>
      <c r="N10" s="148"/>
      <c r="O10" s="148"/>
      <c r="P10" s="148"/>
      <c r="Q10" s="148"/>
      <c r="R10" s="148"/>
      <c r="S10" s="148"/>
      <c r="T10" s="149"/>
      <c r="U10" s="148"/>
      <c r="V10" s="140"/>
      <c r="W10" s="140"/>
      <c r="X10" s="140"/>
      <c r="Y10" s="140"/>
      <c r="Z10" s="140"/>
      <c r="AA10" s="140"/>
      <c r="AB10" s="140"/>
      <c r="AC10" s="140"/>
      <c r="AD10" s="140"/>
      <c r="AE10" s="140" t="s">
        <v>113</v>
      </c>
      <c r="AF10" s="140">
        <v>0</v>
      </c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</row>
    <row r="11" spans="1:60" outlineLevel="1" x14ac:dyDescent="0.2">
      <c r="A11" s="141">
        <v>2</v>
      </c>
      <c r="B11" s="141" t="s">
        <v>114</v>
      </c>
      <c r="C11" s="180" t="s">
        <v>115</v>
      </c>
      <c r="D11" s="147" t="s">
        <v>110</v>
      </c>
      <c r="E11" s="154">
        <v>1.52</v>
      </c>
      <c r="F11" s="158">
        <f>H11+J11</f>
        <v>0</v>
      </c>
      <c r="G11" s="159">
        <f>ROUND(E11*F11,2)</f>
        <v>0</v>
      </c>
      <c r="H11" s="159"/>
      <c r="I11" s="159">
        <f>ROUND(E11*H11,2)</f>
        <v>0</v>
      </c>
      <c r="J11" s="159"/>
      <c r="K11" s="159">
        <f>ROUND(E11*J11,2)</f>
        <v>0</v>
      </c>
      <c r="L11" s="159">
        <v>21</v>
      </c>
      <c r="M11" s="159">
        <f>G11*(1+L11/100)</f>
        <v>0</v>
      </c>
      <c r="N11" s="148">
        <v>1.8907700000000001</v>
      </c>
      <c r="O11" s="148">
        <f>ROUND(E11*N11,5)</f>
        <v>2.8739699999999999</v>
      </c>
      <c r="P11" s="148">
        <v>0</v>
      </c>
      <c r="Q11" s="148">
        <f>ROUND(E11*P11,5)</f>
        <v>0</v>
      </c>
      <c r="R11" s="148"/>
      <c r="S11" s="148"/>
      <c r="T11" s="149">
        <v>1.3169999999999999</v>
      </c>
      <c r="U11" s="148">
        <f>ROUND(E11*T11,2)</f>
        <v>2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 t="s">
        <v>111</v>
      </c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</row>
    <row r="12" spans="1:60" outlineLevel="1" x14ac:dyDescent="0.2">
      <c r="A12" s="141"/>
      <c r="B12" s="141"/>
      <c r="C12" s="181" t="s">
        <v>116</v>
      </c>
      <c r="D12" s="150"/>
      <c r="E12" s="155">
        <v>1.52</v>
      </c>
      <c r="F12" s="159"/>
      <c r="G12" s="159"/>
      <c r="H12" s="159"/>
      <c r="I12" s="159"/>
      <c r="J12" s="159"/>
      <c r="K12" s="159"/>
      <c r="L12" s="159"/>
      <c r="M12" s="159"/>
      <c r="N12" s="148"/>
      <c r="O12" s="148"/>
      <c r="P12" s="148"/>
      <c r="Q12" s="148"/>
      <c r="R12" s="148"/>
      <c r="S12" s="148"/>
      <c r="T12" s="149"/>
      <c r="U12" s="148"/>
      <c r="V12" s="140"/>
      <c r="W12" s="140"/>
      <c r="X12" s="140"/>
      <c r="Y12" s="140"/>
      <c r="Z12" s="140"/>
      <c r="AA12" s="140"/>
      <c r="AB12" s="140"/>
      <c r="AC12" s="140"/>
      <c r="AD12" s="140"/>
      <c r="AE12" s="140" t="s">
        <v>113</v>
      </c>
      <c r="AF12" s="140">
        <v>0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</row>
    <row r="13" spans="1:60" x14ac:dyDescent="0.2">
      <c r="A13" s="142" t="s">
        <v>106</v>
      </c>
      <c r="B13" s="142" t="s">
        <v>59</v>
      </c>
      <c r="C13" s="182" t="s">
        <v>60</v>
      </c>
      <c r="D13" s="151"/>
      <c r="E13" s="156"/>
      <c r="F13" s="160"/>
      <c r="G13" s="160">
        <f>SUMIF(AE14:AE15,"&lt;&gt;NOR",G14:G15)</f>
        <v>0</v>
      </c>
      <c r="H13" s="160"/>
      <c r="I13" s="160">
        <f>SUM(I14:I15)</f>
        <v>0</v>
      </c>
      <c r="J13" s="160"/>
      <c r="K13" s="160">
        <f>SUM(K14:K15)</f>
        <v>0</v>
      </c>
      <c r="L13" s="160"/>
      <c r="M13" s="160">
        <f>SUM(M14:M15)</f>
        <v>0</v>
      </c>
      <c r="N13" s="152"/>
      <c r="O13" s="152">
        <f>SUM(O14:O15)</f>
        <v>3.0599999999999998E-3</v>
      </c>
      <c r="P13" s="152"/>
      <c r="Q13" s="152">
        <f>SUM(Q14:Q15)</f>
        <v>0</v>
      </c>
      <c r="R13" s="152"/>
      <c r="S13" s="152"/>
      <c r="T13" s="153"/>
      <c r="U13" s="152">
        <f>SUM(U14:U15)</f>
        <v>2.88</v>
      </c>
      <c r="AE13" t="s">
        <v>107</v>
      </c>
    </row>
    <row r="14" spans="1:60" outlineLevel="1" x14ac:dyDescent="0.2">
      <c r="A14" s="141">
        <v>3</v>
      </c>
      <c r="B14" s="141" t="s">
        <v>117</v>
      </c>
      <c r="C14" s="180" t="s">
        <v>118</v>
      </c>
      <c r="D14" s="147" t="s">
        <v>119</v>
      </c>
      <c r="E14" s="154">
        <v>9</v>
      </c>
      <c r="F14" s="158">
        <f>H14+J14</f>
        <v>0</v>
      </c>
      <c r="G14" s="159">
        <f>ROUND(E14*F14,2)</f>
        <v>0</v>
      </c>
      <c r="H14" s="159"/>
      <c r="I14" s="159">
        <f>ROUND(E14*H14,2)</f>
        <v>0</v>
      </c>
      <c r="J14" s="159"/>
      <c r="K14" s="159">
        <f>ROUND(E14*J14,2)</f>
        <v>0</v>
      </c>
      <c r="L14" s="159">
        <v>21</v>
      </c>
      <c r="M14" s="159">
        <f>G14*(1+L14/100)</f>
        <v>0</v>
      </c>
      <c r="N14" s="148">
        <v>3.4000000000000002E-4</v>
      </c>
      <c r="O14" s="148">
        <f>ROUND(E14*N14,5)</f>
        <v>3.0599999999999998E-3</v>
      </c>
      <c r="P14" s="148">
        <v>0</v>
      </c>
      <c r="Q14" s="148">
        <f>ROUND(E14*P14,5)</f>
        <v>0</v>
      </c>
      <c r="R14" s="148"/>
      <c r="S14" s="148"/>
      <c r="T14" s="149">
        <v>0.32</v>
      </c>
      <c r="U14" s="148">
        <f>ROUND(E14*T14,2)</f>
        <v>2.88</v>
      </c>
      <c r="V14" s="140"/>
      <c r="W14" s="140"/>
      <c r="X14" s="140"/>
      <c r="Y14" s="140"/>
      <c r="Z14" s="140"/>
      <c r="AA14" s="140"/>
      <c r="AB14" s="140"/>
      <c r="AC14" s="140"/>
      <c r="AD14" s="140"/>
      <c r="AE14" s="140" t="s">
        <v>111</v>
      </c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</row>
    <row r="15" spans="1:60" outlineLevel="1" x14ac:dyDescent="0.2">
      <c r="A15" s="141">
        <v>4</v>
      </c>
      <c r="B15" s="141" t="s">
        <v>120</v>
      </c>
      <c r="C15" s="180" t="s">
        <v>121</v>
      </c>
      <c r="D15" s="147" t="s">
        <v>122</v>
      </c>
      <c r="E15" s="154">
        <v>3.0599999999999998E-3</v>
      </c>
      <c r="F15" s="158">
        <f>H15+J15</f>
        <v>0</v>
      </c>
      <c r="G15" s="159">
        <f>ROUND(E15*F15,2)</f>
        <v>0</v>
      </c>
      <c r="H15" s="159"/>
      <c r="I15" s="159">
        <f>ROUND(E15*H15,2)</f>
        <v>0</v>
      </c>
      <c r="J15" s="159"/>
      <c r="K15" s="159">
        <f>ROUND(E15*J15,2)</f>
        <v>0</v>
      </c>
      <c r="L15" s="159">
        <v>21</v>
      </c>
      <c r="M15" s="159">
        <f>G15*(1+L15/100)</f>
        <v>0</v>
      </c>
      <c r="N15" s="148">
        <v>0</v>
      </c>
      <c r="O15" s="148">
        <f>ROUND(E15*N15,5)</f>
        <v>0</v>
      </c>
      <c r="P15" s="148">
        <v>0</v>
      </c>
      <c r="Q15" s="148">
        <f>ROUND(E15*P15,5)</f>
        <v>0</v>
      </c>
      <c r="R15" s="148"/>
      <c r="S15" s="148"/>
      <c r="T15" s="149">
        <v>1.47</v>
      </c>
      <c r="U15" s="148">
        <f>ROUND(E15*T15,2)</f>
        <v>0</v>
      </c>
      <c r="V15" s="140"/>
      <c r="W15" s="140"/>
      <c r="X15" s="140"/>
      <c r="Y15" s="140"/>
      <c r="Z15" s="140"/>
      <c r="AA15" s="140"/>
      <c r="AB15" s="140"/>
      <c r="AC15" s="140"/>
      <c r="AD15" s="140"/>
      <c r="AE15" s="140" t="s">
        <v>123</v>
      </c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</row>
    <row r="16" spans="1:60" x14ac:dyDescent="0.2">
      <c r="A16" s="142" t="s">
        <v>106</v>
      </c>
      <c r="B16" s="142" t="s">
        <v>61</v>
      </c>
      <c r="C16" s="182" t="s">
        <v>62</v>
      </c>
      <c r="D16" s="151"/>
      <c r="E16" s="156"/>
      <c r="F16" s="160"/>
      <c r="G16" s="160">
        <f>SUMIF(AE17:AE29,"&lt;&gt;NOR",G17:G29)</f>
        <v>0</v>
      </c>
      <c r="H16" s="160"/>
      <c r="I16" s="160">
        <f>SUM(I17:I29)</f>
        <v>0</v>
      </c>
      <c r="J16" s="160"/>
      <c r="K16" s="160">
        <f>SUM(K17:K29)</f>
        <v>0</v>
      </c>
      <c r="L16" s="160"/>
      <c r="M16" s="160">
        <f>SUM(M17:M29)</f>
        <v>0</v>
      </c>
      <c r="N16" s="152"/>
      <c r="O16" s="152">
        <f>SUM(O17:O29)</f>
        <v>0.72240999999999989</v>
      </c>
      <c r="P16" s="152"/>
      <c r="Q16" s="152">
        <f>SUM(Q17:Q29)</f>
        <v>0</v>
      </c>
      <c r="R16" s="152"/>
      <c r="S16" s="152"/>
      <c r="T16" s="153"/>
      <c r="U16" s="152">
        <f>SUM(U17:U29)</f>
        <v>23.84</v>
      </c>
      <c r="AE16" t="s">
        <v>107</v>
      </c>
    </row>
    <row r="17" spans="1:60" ht="22.5" outlineLevel="1" x14ac:dyDescent="0.2">
      <c r="A17" s="141">
        <v>5</v>
      </c>
      <c r="B17" s="141" t="s">
        <v>124</v>
      </c>
      <c r="C17" s="180" t="s">
        <v>412</v>
      </c>
      <c r="D17" s="147" t="s">
        <v>125</v>
      </c>
      <c r="E17" s="154">
        <v>1</v>
      </c>
      <c r="F17" s="158">
        <f t="shared" ref="F17:F29" si="0">H17+J17</f>
        <v>0</v>
      </c>
      <c r="G17" s="159">
        <f t="shared" ref="G17:G29" si="1">ROUND(E17*F17,2)</f>
        <v>0</v>
      </c>
      <c r="H17" s="159"/>
      <c r="I17" s="159">
        <f t="shared" ref="I17:I29" si="2">ROUND(E17*H17,2)</f>
        <v>0</v>
      </c>
      <c r="J17" s="159"/>
      <c r="K17" s="159">
        <f t="shared" ref="K17:K29" si="3">ROUND(E17*J17,2)</f>
        <v>0</v>
      </c>
      <c r="L17" s="159">
        <v>21</v>
      </c>
      <c r="M17" s="159">
        <f t="shared" ref="M17:M29" si="4">G17*(1+L17/100)</f>
        <v>0</v>
      </c>
      <c r="N17" s="148">
        <v>0.63100000000000001</v>
      </c>
      <c r="O17" s="148">
        <f t="shared" ref="O17:O29" si="5">ROUND(E17*N17,5)</f>
        <v>0.63100000000000001</v>
      </c>
      <c r="P17" s="148">
        <v>0</v>
      </c>
      <c r="Q17" s="148">
        <f t="shared" ref="Q17:Q29" si="6">ROUND(E17*P17,5)</f>
        <v>0</v>
      </c>
      <c r="R17" s="148"/>
      <c r="S17" s="148"/>
      <c r="T17" s="149">
        <v>0</v>
      </c>
      <c r="U17" s="148">
        <f t="shared" ref="U17:U29" si="7">ROUND(E17*T17,2)</f>
        <v>0</v>
      </c>
      <c r="V17" s="140"/>
      <c r="W17" s="140"/>
      <c r="X17" s="140"/>
      <c r="Y17" s="140"/>
      <c r="Z17" s="140"/>
      <c r="AA17" s="140"/>
      <c r="AB17" s="140"/>
      <c r="AC17" s="140"/>
      <c r="AD17" s="140"/>
      <c r="AE17" s="140" t="s">
        <v>111</v>
      </c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</row>
    <row r="18" spans="1:60" outlineLevel="1" x14ac:dyDescent="0.2">
      <c r="A18" s="141">
        <v>6</v>
      </c>
      <c r="B18" s="141" t="s">
        <v>126</v>
      </c>
      <c r="C18" s="180" t="s">
        <v>127</v>
      </c>
      <c r="D18" s="147" t="s">
        <v>125</v>
      </c>
      <c r="E18" s="154">
        <v>1</v>
      </c>
      <c r="F18" s="158">
        <f t="shared" si="0"/>
        <v>0</v>
      </c>
      <c r="G18" s="159">
        <f t="shared" si="1"/>
        <v>0</v>
      </c>
      <c r="H18" s="159"/>
      <c r="I18" s="159">
        <f t="shared" si="2"/>
        <v>0</v>
      </c>
      <c r="J18" s="159"/>
      <c r="K18" s="159">
        <f t="shared" si="3"/>
        <v>0</v>
      </c>
      <c r="L18" s="159">
        <v>21</v>
      </c>
      <c r="M18" s="159">
        <f t="shared" si="4"/>
        <v>0</v>
      </c>
      <c r="N18" s="148">
        <v>5.0000000000000001E-3</v>
      </c>
      <c r="O18" s="148">
        <f t="shared" si="5"/>
        <v>5.0000000000000001E-3</v>
      </c>
      <c r="P18" s="148">
        <v>0</v>
      </c>
      <c r="Q18" s="148">
        <f t="shared" si="6"/>
        <v>0</v>
      </c>
      <c r="R18" s="148"/>
      <c r="S18" s="148"/>
      <c r="T18" s="149">
        <v>0</v>
      </c>
      <c r="U18" s="148">
        <f t="shared" si="7"/>
        <v>0</v>
      </c>
      <c r="V18" s="140"/>
      <c r="W18" s="140"/>
      <c r="X18" s="140"/>
      <c r="Y18" s="140"/>
      <c r="Z18" s="140"/>
      <c r="AA18" s="140"/>
      <c r="AB18" s="140"/>
      <c r="AC18" s="140"/>
      <c r="AD18" s="140"/>
      <c r="AE18" s="140" t="s">
        <v>111</v>
      </c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</row>
    <row r="19" spans="1:60" outlineLevel="1" x14ac:dyDescent="0.2">
      <c r="A19" s="141">
        <v>7</v>
      </c>
      <c r="B19" s="141" t="s">
        <v>128</v>
      </c>
      <c r="C19" s="180" t="s">
        <v>129</v>
      </c>
      <c r="D19" s="147" t="s">
        <v>130</v>
      </c>
      <c r="E19" s="154">
        <v>1</v>
      </c>
      <c r="F19" s="158">
        <f t="shared" si="0"/>
        <v>0</v>
      </c>
      <c r="G19" s="159">
        <f t="shared" si="1"/>
        <v>0</v>
      </c>
      <c r="H19" s="159"/>
      <c r="I19" s="159">
        <f t="shared" si="2"/>
        <v>0</v>
      </c>
      <c r="J19" s="159"/>
      <c r="K19" s="159">
        <f t="shared" si="3"/>
        <v>0</v>
      </c>
      <c r="L19" s="159">
        <v>21</v>
      </c>
      <c r="M19" s="159">
        <f t="shared" si="4"/>
        <v>0</v>
      </c>
      <c r="N19" s="148">
        <v>0.01</v>
      </c>
      <c r="O19" s="148">
        <f t="shared" si="5"/>
        <v>0.01</v>
      </c>
      <c r="P19" s="148">
        <v>0</v>
      </c>
      <c r="Q19" s="148">
        <f t="shared" si="6"/>
        <v>0</v>
      </c>
      <c r="R19" s="148"/>
      <c r="S19" s="148"/>
      <c r="T19" s="149">
        <v>0</v>
      </c>
      <c r="U19" s="148">
        <f t="shared" si="7"/>
        <v>0</v>
      </c>
      <c r="V19" s="140"/>
      <c r="W19" s="140"/>
      <c r="X19" s="140"/>
      <c r="Y19" s="140"/>
      <c r="Z19" s="140"/>
      <c r="AA19" s="140"/>
      <c r="AB19" s="140"/>
      <c r="AC19" s="140"/>
      <c r="AD19" s="140"/>
      <c r="AE19" s="140" t="s">
        <v>111</v>
      </c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</row>
    <row r="20" spans="1:60" ht="22.5" outlineLevel="1" x14ac:dyDescent="0.2">
      <c r="A20" s="141">
        <v>8</v>
      </c>
      <c r="B20" s="141" t="s">
        <v>131</v>
      </c>
      <c r="C20" s="180" t="s">
        <v>132</v>
      </c>
      <c r="D20" s="147" t="s">
        <v>130</v>
      </c>
      <c r="E20" s="154">
        <v>1</v>
      </c>
      <c r="F20" s="158">
        <f t="shared" si="0"/>
        <v>0</v>
      </c>
      <c r="G20" s="159">
        <f t="shared" si="1"/>
        <v>0</v>
      </c>
      <c r="H20" s="159"/>
      <c r="I20" s="159">
        <f t="shared" si="2"/>
        <v>0</v>
      </c>
      <c r="J20" s="159"/>
      <c r="K20" s="159">
        <f t="shared" si="3"/>
        <v>0</v>
      </c>
      <c r="L20" s="159">
        <v>21</v>
      </c>
      <c r="M20" s="159">
        <f t="shared" si="4"/>
        <v>0</v>
      </c>
      <c r="N20" s="148">
        <v>0</v>
      </c>
      <c r="O20" s="148">
        <f t="shared" si="5"/>
        <v>0</v>
      </c>
      <c r="P20" s="148">
        <v>0</v>
      </c>
      <c r="Q20" s="148">
        <f t="shared" si="6"/>
        <v>0</v>
      </c>
      <c r="R20" s="148"/>
      <c r="S20" s="148"/>
      <c r="T20" s="149">
        <v>0</v>
      </c>
      <c r="U20" s="148">
        <f t="shared" si="7"/>
        <v>0</v>
      </c>
      <c r="V20" s="140"/>
      <c r="W20" s="140"/>
      <c r="X20" s="140"/>
      <c r="Y20" s="140"/>
      <c r="Z20" s="140"/>
      <c r="AA20" s="140"/>
      <c r="AB20" s="140"/>
      <c r="AC20" s="140"/>
      <c r="AD20" s="140"/>
      <c r="AE20" s="140" t="s">
        <v>111</v>
      </c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</row>
    <row r="21" spans="1:60" ht="22.5" outlineLevel="1" x14ac:dyDescent="0.2">
      <c r="A21" s="141">
        <v>9</v>
      </c>
      <c r="B21" s="141" t="s">
        <v>131</v>
      </c>
      <c r="C21" s="180" t="s">
        <v>133</v>
      </c>
      <c r="D21" s="147" t="s">
        <v>130</v>
      </c>
      <c r="E21" s="154">
        <v>1</v>
      </c>
      <c r="F21" s="158">
        <f t="shared" si="0"/>
        <v>0</v>
      </c>
      <c r="G21" s="159">
        <f t="shared" si="1"/>
        <v>0</v>
      </c>
      <c r="H21" s="159"/>
      <c r="I21" s="159">
        <f t="shared" si="2"/>
        <v>0</v>
      </c>
      <c r="J21" s="159"/>
      <c r="K21" s="159">
        <f t="shared" si="3"/>
        <v>0</v>
      </c>
      <c r="L21" s="159">
        <v>21</v>
      </c>
      <c r="M21" s="159">
        <f t="shared" si="4"/>
        <v>0</v>
      </c>
      <c r="N21" s="148">
        <v>0</v>
      </c>
      <c r="O21" s="148">
        <f t="shared" si="5"/>
        <v>0</v>
      </c>
      <c r="P21" s="148">
        <v>0</v>
      </c>
      <c r="Q21" s="148">
        <f t="shared" si="6"/>
        <v>0</v>
      </c>
      <c r="R21" s="148"/>
      <c r="S21" s="148"/>
      <c r="T21" s="149">
        <v>0</v>
      </c>
      <c r="U21" s="148">
        <f t="shared" si="7"/>
        <v>0</v>
      </c>
      <c r="V21" s="140"/>
      <c r="W21" s="140"/>
      <c r="X21" s="140"/>
      <c r="Y21" s="140"/>
      <c r="Z21" s="140"/>
      <c r="AA21" s="140"/>
      <c r="AB21" s="140"/>
      <c r="AC21" s="140"/>
      <c r="AD21" s="140"/>
      <c r="AE21" s="140" t="s">
        <v>111</v>
      </c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</row>
    <row r="22" spans="1:60" outlineLevel="1" x14ac:dyDescent="0.2">
      <c r="A22" s="141">
        <v>10</v>
      </c>
      <c r="B22" s="141" t="s">
        <v>134</v>
      </c>
      <c r="C22" s="180" t="s">
        <v>135</v>
      </c>
      <c r="D22" s="147" t="s">
        <v>130</v>
      </c>
      <c r="E22" s="154">
        <v>1</v>
      </c>
      <c r="F22" s="158">
        <f t="shared" si="0"/>
        <v>0</v>
      </c>
      <c r="G22" s="159">
        <f t="shared" si="1"/>
        <v>0</v>
      </c>
      <c r="H22" s="159"/>
      <c r="I22" s="159">
        <f t="shared" si="2"/>
        <v>0</v>
      </c>
      <c r="J22" s="159"/>
      <c r="K22" s="159">
        <f t="shared" si="3"/>
        <v>0</v>
      </c>
      <c r="L22" s="159">
        <v>21</v>
      </c>
      <c r="M22" s="159">
        <f t="shared" si="4"/>
        <v>0</v>
      </c>
      <c r="N22" s="148">
        <v>0</v>
      </c>
      <c r="O22" s="148">
        <f t="shared" si="5"/>
        <v>0</v>
      </c>
      <c r="P22" s="148">
        <v>0</v>
      </c>
      <c r="Q22" s="148">
        <f t="shared" si="6"/>
        <v>0</v>
      </c>
      <c r="R22" s="148"/>
      <c r="S22" s="148"/>
      <c r="T22" s="149">
        <v>0</v>
      </c>
      <c r="U22" s="148">
        <f t="shared" si="7"/>
        <v>0</v>
      </c>
      <c r="V22" s="140"/>
      <c r="W22" s="140"/>
      <c r="X22" s="140"/>
      <c r="Y22" s="140"/>
      <c r="Z22" s="140"/>
      <c r="AA22" s="140"/>
      <c r="AB22" s="140"/>
      <c r="AC22" s="140"/>
      <c r="AD22" s="140"/>
      <c r="AE22" s="140" t="s">
        <v>111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</row>
    <row r="23" spans="1:60" ht="22.5" outlineLevel="1" x14ac:dyDescent="0.2">
      <c r="A23" s="141">
        <v>11</v>
      </c>
      <c r="B23" s="141" t="s">
        <v>136</v>
      </c>
      <c r="C23" s="180" t="s">
        <v>137</v>
      </c>
      <c r="D23" s="147" t="s">
        <v>130</v>
      </c>
      <c r="E23" s="154">
        <v>1</v>
      </c>
      <c r="F23" s="158">
        <f t="shared" si="0"/>
        <v>0</v>
      </c>
      <c r="G23" s="159">
        <f t="shared" si="1"/>
        <v>0</v>
      </c>
      <c r="H23" s="159"/>
      <c r="I23" s="159">
        <f t="shared" si="2"/>
        <v>0</v>
      </c>
      <c r="J23" s="159"/>
      <c r="K23" s="159">
        <f t="shared" si="3"/>
        <v>0</v>
      </c>
      <c r="L23" s="159">
        <v>21</v>
      </c>
      <c r="M23" s="159">
        <f t="shared" si="4"/>
        <v>0</v>
      </c>
      <c r="N23" s="148">
        <v>0</v>
      </c>
      <c r="O23" s="148">
        <f t="shared" si="5"/>
        <v>0</v>
      </c>
      <c r="P23" s="148">
        <v>0</v>
      </c>
      <c r="Q23" s="148">
        <f t="shared" si="6"/>
        <v>0</v>
      </c>
      <c r="R23" s="148"/>
      <c r="S23" s="148"/>
      <c r="T23" s="149">
        <v>0</v>
      </c>
      <c r="U23" s="148">
        <f t="shared" si="7"/>
        <v>0</v>
      </c>
      <c r="V23" s="140"/>
      <c r="W23" s="140"/>
      <c r="X23" s="140"/>
      <c r="Y23" s="140"/>
      <c r="Z23" s="140"/>
      <c r="AA23" s="140"/>
      <c r="AB23" s="140"/>
      <c r="AC23" s="140"/>
      <c r="AD23" s="140"/>
      <c r="AE23" s="140" t="s">
        <v>111</v>
      </c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</row>
    <row r="24" spans="1:60" outlineLevel="1" x14ac:dyDescent="0.2">
      <c r="A24" s="141">
        <v>12</v>
      </c>
      <c r="B24" s="141" t="s">
        <v>138</v>
      </c>
      <c r="C24" s="180" t="s">
        <v>139</v>
      </c>
      <c r="D24" s="147" t="s">
        <v>140</v>
      </c>
      <c r="E24" s="154">
        <v>1</v>
      </c>
      <c r="F24" s="158">
        <f t="shared" si="0"/>
        <v>0</v>
      </c>
      <c r="G24" s="159">
        <f t="shared" si="1"/>
        <v>0</v>
      </c>
      <c r="H24" s="159"/>
      <c r="I24" s="159">
        <f t="shared" si="2"/>
        <v>0</v>
      </c>
      <c r="J24" s="159"/>
      <c r="K24" s="159">
        <f t="shared" si="3"/>
        <v>0</v>
      </c>
      <c r="L24" s="159">
        <v>21</v>
      </c>
      <c r="M24" s="159">
        <f t="shared" si="4"/>
        <v>0</v>
      </c>
      <c r="N24" s="148">
        <v>1.085E-2</v>
      </c>
      <c r="O24" s="148">
        <f t="shared" si="5"/>
        <v>1.085E-2</v>
      </c>
      <c r="P24" s="148">
        <v>0</v>
      </c>
      <c r="Q24" s="148">
        <f t="shared" si="6"/>
        <v>0</v>
      </c>
      <c r="R24" s="148"/>
      <c r="S24" s="148"/>
      <c r="T24" s="149">
        <v>5.2370000000000001</v>
      </c>
      <c r="U24" s="148">
        <f t="shared" si="7"/>
        <v>5.24</v>
      </c>
      <c r="V24" s="140"/>
      <c r="W24" s="140"/>
      <c r="X24" s="140"/>
      <c r="Y24" s="140"/>
      <c r="Z24" s="140"/>
      <c r="AA24" s="140"/>
      <c r="AB24" s="140"/>
      <c r="AC24" s="140"/>
      <c r="AD24" s="140"/>
      <c r="AE24" s="140" t="s">
        <v>111</v>
      </c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</row>
    <row r="25" spans="1:60" outlineLevel="1" x14ac:dyDescent="0.2">
      <c r="A25" s="141">
        <v>13</v>
      </c>
      <c r="B25" s="141" t="s">
        <v>141</v>
      </c>
      <c r="C25" s="180" t="s">
        <v>413</v>
      </c>
      <c r="D25" s="147" t="s">
        <v>125</v>
      </c>
      <c r="E25" s="154">
        <v>1</v>
      </c>
      <c r="F25" s="158">
        <f t="shared" si="0"/>
        <v>0</v>
      </c>
      <c r="G25" s="159">
        <f t="shared" si="1"/>
        <v>0</v>
      </c>
      <c r="H25" s="159"/>
      <c r="I25" s="159">
        <f t="shared" si="2"/>
        <v>0</v>
      </c>
      <c r="J25" s="159"/>
      <c r="K25" s="159">
        <f t="shared" si="3"/>
        <v>0</v>
      </c>
      <c r="L25" s="159">
        <v>21</v>
      </c>
      <c r="M25" s="159">
        <f t="shared" si="4"/>
        <v>0</v>
      </c>
      <c r="N25" s="148">
        <v>6.2E-2</v>
      </c>
      <c r="O25" s="148">
        <f t="shared" si="5"/>
        <v>6.2E-2</v>
      </c>
      <c r="P25" s="148">
        <v>0</v>
      </c>
      <c r="Q25" s="148">
        <f t="shared" si="6"/>
        <v>0</v>
      </c>
      <c r="R25" s="148"/>
      <c r="S25" s="148"/>
      <c r="T25" s="149">
        <v>0</v>
      </c>
      <c r="U25" s="148">
        <f t="shared" si="7"/>
        <v>0</v>
      </c>
      <c r="V25" s="140"/>
      <c r="W25" s="140"/>
      <c r="X25" s="140"/>
      <c r="Y25" s="140"/>
      <c r="Z25" s="140"/>
      <c r="AA25" s="140"/>
      <c r="AB25" s="140"/>
      <c r="AC25" s="140"/>
      <c r="AD25" s="140"/>
      <c r="AE25" s="140" t="s">
        <v>142</v>
      </c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</row>
    <row r="26" spans="1:60" outlineLevel="1" x14ac:dyDescent="0.2">
      <c r="A26" s="141">
        <v>14</v>
      </c>
      <c r="B26" s="141" t="s">
        <v>143</v>
      </c>
      <c r="C26" s="180" t="s">
        <v>144</v>
      </c>
      <c r="D26" s="147" t="s">
        <v>140</v>
      </c>
      <c r="E26" s="154">
        <v>1</v>
      </c>
      <c r="F26" s="158">
        <f t="shared" si="0"/>
        <v>0</v>
      </c>
      <c r="G26" s="159">
        <f t="shared" si="1"/>
        <v>0</v>
      </c>
      <c r="H26" s="159"/>
      <c r="I26" s="159">
        <f t="shared" si="2"/>
        <v>0</v>
      </c>
      <c r="J26" s="159"/>
      <c r="K26" s="159">
        <f t="shared" si="3"/>
        <v>0</v>
      </c>
      <c r="L26" s="159">
        <v>21</v>
      </c>
      <c r="M26" s="159">
        <f t="shared" si="4"/>
        <v>0</v>
      </c>
      <c r="N26" s="148">
        <v>5.0000000000000001E-4</v>
      </c>
      <c r="O26" s="148">
        <f t="shared" si="5"/>
        <v>5.0000000000000001E-4</v>
      </c>
      <c r="P26" s="148">
        <v>0</v>
      </c>
      <c r="Q26" s="148">
        <f t="shared" si="6"/>
        <v>0</v>
      </c>
      <c r="R26" s="148"/>
      <c r="S26" s="148"/>
      <c r="T26" s="149">
        <v>7.524</v>
      </c>
      <c r="U26" s="148">
        <f t="shared" si="7"/>
        <v>7.52</v>
      </c>
      <c r="V26" s="140"/>
      <c r="W26" s="140"/>
      <c r="X26" s="140"/>
      <c r="Y26" s="140"/>
      <c r="Z26" s="140"/>
      <c r="AA26" s="140"/>
      <c r="AB26" s="140"/>
      <c r="AC26" s="140"/>
      <c r="AD26" s="140"/>
      <c r="AE26" s="140" t="s">
        <v>111</v>
      </c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</row>
    <row r="27" spans="1:60" outlineLevel="1" x14ac:dyDescent="0.2">
      <c r="A27" s="141">
        <v>15</v>
      </c>
      <c r="B27" s="141" t="s">
        <v>145</v>
      </c>
      <c r="C27" s="180" t="s">
        <v>146</v>
      </c>
      <c r="D27" s="147" t="s">
        <v>119</v>
      </c>
      <c r="E27" s="154">
        <v>6</v>
      </c>
      <c r="F27" s="158">
        <f t="shared" si="0"/>
        <v>0</v>
      </c>
      <c r="G27" s="159">
        <f t="shared" si="1"/>
        <v>0</v>
      </c>
      <c r="H27" s="159"/>
      <c r="I27" s="159">
        <f t="shared" si="2"/>
        <v>0</v>
      </c>
      <c r="J27" s="159"/>
      <c r="K27" s="159">
        <f t="shared" si="3"/>
        <v>0</v>
      </c>
      <c r="L27" s="159">
        <v>21</v>
      </c>
      <c r="M27" s="159">
        <f t="shared" si="4"/>
        <v>0</v>
      </c>
      <c r="N27" s="148">
        <v>5.1000000000000004E-4</v>
      </c>
      <c r="O27" s="148">
        <f t="shared" si="5"/>
        <v>3.0599999999999998E-3</v>
      </c>
      <c r="P27" s="148">
        <v>0</v>
      </c>
      <c r="Q27" s="148">
        <f t="shared" si="6"/>
        <v>0</v>
      </c>
      <c r="R27" s="148"/>
      <c r="S27" s="148"/>
      <c r="T27" s="149">
        <v>3.1E-2</v>
      </c>
      <c r="U27" s="148">
        <f t="shared" si="7"/>
        <v>0.19</v>
      </c>
      <c r="V27" s="140"/>
      <c r="W27" s="140"/>
      <c r="X27" s="140"/>
      <c r="Y27" s="140"/>
      <c r="Z27" s="140"/>
      <c r="AA27" s="140"/>
      <c r="AB27" s="140"/>
      <c r="AC27" s="140"/>
      <c r="AD27" s="140"/>
      <c r="AE27" s="140" t="s">
        <v>111</v>
      </c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</row>
    <row r="28" spans="1:60" outlineLevel="1" x14ac:dyDescent="0.2">
      <c r="A28" s="141">
        <v>16</v>
      </c>
      <c r="B28" s="141" t="s">
        <v>147</v>
      </c>
      <c r="C28" s="180" t="s">
        <v>148</v>
      </c>
      <c r="D28" s="147" t="s">
        <v>140</v>
      </c>
      <c r="E28" s="154">
        <v>1</v>
      </c>
      <c r="F28" s="158">
        <f t="shared" si="0"/>
        <v>0</v>
      </c>
      <c r="G28" s="159">
        <f t="shared" si="1"/>
        <v>0</v>
      </c>
      <c r="H28" s="159"/>
      <c r="I28" s="159">
        <f t="shared" si="2"/>
        <v>0</v>
      </c>
      <c r="J28" s="159"/>
      <c r="K28" s="159">
        <f t="shared" si="3"/>
        <v>0</v>
      </c>
      <c r="L28" s="159">
        <v>21</v>
      </c>
      <c r="M28" s="159">
        <f t="shared" si="4"/>
        <v>0</v>
      </c>
      <c r="N28" s="148">
        <v>0</v>
      </c>
      <c r="O28" s="148">
        <f t="shared" si="5"/>
        <v>0</v>
      </c>
      <c r="P28" s="148">
        <v>0</v>
      </c>
      <c r="Q28" s="148">
        <f t="shared" si="6"/>
        <v>0</v>
      </c>
      <c r="R28" s="148"/>
      <c r="S28" s="148"/>
      <c r="T28" s="149">
        <v>3.2450000000000001</v>
      </c>
      <c r="U28" s="148">
        <f t="shared" si="7"/>
        <v>3.25</v>
      </c>
      <c r="V28" s="140"/>
      <c r="W28" s="140"/>
      <c r="X28" s="140"/>
      <c r="Y28" s="140"/>
      <c r="Z28" s="140"/>
      <c r="AA28" s="140"/>
      <c r="AB28" s="140"/>
      <c r="AC28" s="140"/>
      <c r="AD28" s="140"/>
      <c r="AE28" s="140" t="s">
        <v>111</v>
      </c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</row>
    <row r="29" spans="1:60" outlineLevel="1" x14ac:dyDescent="0.2">
      <c r="A29" s="141">
        <v>17</v>
      </c>
      <c r="B29" s="141" t="s">
        <v>149</v>
      </c>
      <c r="C29" s="180" t="s">
        <v>150</v>
      </c>
      <c r="D29" s="147" t="s">
        <v>122</v>
      </c>
      <c r="E29" s="154">
        <v>0.72241</v>
      </c>
      <c r="F29" s="158">
        <f t="shared" si="0"/>
        <v>0</v>
      </c>
      <c r="G29" s="159">
        <f t="shared" si="1"/>
        <v>0</v>
      </c>
      <c r="H29" s="159"/>
      <c r="I29" s="159">
        <f t="shared" si="2"/>
        <v>0</v>
      </c>
      <c r="J29" s="159"/>
      <c r="K29" s="159">
        <f t="shared" si="3"/>
        <v>0</v>
      </c>
      <c r="L29" s="159">
        <v>21</v>
      </c>
      <c r="M29" s="159">
        <f t="shared" si="4"/>
        <v>0</v>
      </c>
      <c r="N29" s="148">
        <v>0</v>
      </c>
      <c r="O29" s="148">
        <f t="shared" si="5"/>
        <v>0</v>
      </c>
      <c r="P29" s="148">
        <v>0</v>
      </c>
      <c r="Q29" s="148">
        <f t="shared" si="6"/>
        <v>0</v>
      </c>
      <c r="R29" s="148"/>
      <c r="S29" s="148"/>
      <c r="T29" s="149">
        <v>10.582000000000001</v>
      </c>
      <c r="U29" s="148">
        <f t="shared" si="7"/>
        <v>7.64</v>
      </c>
      <c r="V29" s="140"/>
      <c r="W29" s="140"/>
      <c r="X29" s="140"/>
      <c r="Y29" s="140"/>
      <c r="Z29" s="140"/>
      <c r="AA29" s="140"/>
      <c r="AB29" s="140"/>
      <c r="AC29" s="140"/>
      <c r="AD29" s="140"/>
      <c r="AE29" s="140" t="s">
        <v>123</v>
      </c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</row>
    <row r="30" spans="1:60" x14ac:dyDescent="0.2">
      <c r="A30" s="142" t="s">
        <v>106</v>
      </c>
      <c r="B30" s="142" t="s">
        <v>63</v>
      </c>
      <c r="C30" s="182" t="s">
        <v>64</v>
      </c>
      <c r="D30" s="151"/>
      <c r="E30" s="156"/>
      <c r="F30" s="160"/>
      <c r="G30" s="160">
        <f>SUMIF(AE31:AE55,"&lt;&gt;NOR",G31:G55)</f>
        <v>0</v>
      </c>
      <c r="H30" s="160"/>
      <c r="I30" s="160">
        <f>SUM(I31:I55)</f>
        <v>0</v>
      </c>
      <c r="J30" s="160"/>
      <c r="K30" s="160">
        <f>SUM(K31:K55)</f>
        <v>0</v>
      </c>
      <c r="L30" s="160"/>
      <c r="M30" s="160">
        <f>SUM(M31:M55)</f>
        <v>0</v>
      </c>
      <c r="N30" s="152"/>
      <c r="O30" s="152">
        <f>SUM(O31:O55)</f>
        <v>0.77622000000000013</v>
      </c>
      <c r="P30" s="152"/>
      <c r="Q30" s="152">
        <f>SUM(Q31:Q55)</f>
        <v>0</v>
      </c>
      <c r="R30" s="152"/>
      <c r="S30" s="152"/>
      <c r="T30" s="153"/>
      <c r="U30" s="152">
        <f>SUM(U31:U55)</f>
        <v>27.070000000000007</v>
      </c>
      <c r="AE30" t="s">
        <v>107</v>
      </c>
    </row>
    <row r="31" spans="1:60" outlineLevel="1" x14ac:dyDescent="0.2">
      <c r="A31" s="141">
        <v>18</v>
      </c>
      <c r="B31" s="141" t="s">
        <v>151</v>
      </c>
      <c r="C31" s="180" t="s">
        <v>152</v>
      </c>
      <c r="D31" s="147" t="s">
        <v>125</v>
      </c>
      <c r="E31" s="154">
        <v>2</v>
      </c>
      <c r="F31" s="158">
        <f t="shared" ref="F31:F37" si="8">H31+J31</f>
        <v>0</v>
      </c>
      <c r="G31" s="159">
        <f t="shared" ref="G31:G37" si="9">ROUND(E31*F31,2)</f>
        <v>0</v>
      </c>
      <c r="H31" s="159"/>
      <c r="I31" s="159">
        <f t="shared" ref="I31:I37" si="10">ROUND(E31*H31,2)</f>
        <v>0</v>
      </c>
      <c r="J31" s="159"/>
      <c r="K31" s="159">
        <f t="shared" ref="K31:K37" si="11">ROUND(E31*J31,2)</f>
        <v>0</v>
      </c>
      <c r="L31" s="159">
        <v>21</v>
      </c>
      <c r="M31" s="159">
        <f t="shared" ref="M31:M37" si="12">G31*(1+L31/100)</f>
        <v>0</v>
      </c>
      <c r="N31" s="148">
        <v>7.7950000000000005E-2</v>
      </c>
      <c r="O31" s="148">
        <f t="shared" ref="O31:O37" si="13">ROUND(E31*N31,5)</f>
        <v>0.15590000000000001</v>
      </c>
      <c r="P31" s="148">
        <v>0</v>
      </c>
      <c r="Q31" s="148">
        <f t="shared" ref="Q31:Q37" si="14">ROUND(E31*P31,5)</f>
        <v>0</v>
      </c>
      <c r="R31" s="148"/>
      <c r="S31" s="148"/>
      <c r="T31" s="149">
        <v>3.4119999999999999</v>
      </c>
      <c r="U31" s="148">
        <f t="shared" ref="U31:U37" si="15">ROUND(E31*T31,2)</f>
        <v>6.82</v>
      </c>
      <c r="V31" s="140"/>
      <c r="W31" s="140"/>
      <c r="X31" s="140"/>
      <c r="Y31" s="140"/>
      <c r="Z31" s="140"/>
      <c r="AA31" s="140"/>
      <c r="AB31" s="140"/>
      <c r="AC31" s="140"/>
      <c r="AD31" s="140"/>
      <c r="AE31" s="140" t="s">
        <v>111</v>
      </c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</row>
    <row r="32" spans="1:60" outlineLevel="1" x14ac:dyDescent="0.2">
      <c r="A32" s="141">
        <v>19</v>
      </c>
      <c r="B32" s="141" t="s">
        <v>153</v>
      </c>
      <c r="C32" s="180" t="s">
        <v>154</v>
      </c>
      <c r="D32" s="147" t="s">
        <v>125</v>
      </c>
      <c r="E32" s="154">
        <v>4</v>
      </c>
      <c r="F32" s="158">
        <f t="shared" si="8"/>
        <v>0</v>
      </c>
      <c r="G32" s="159">
        <f t="shared" si="9"/>
        <v>0</v>
      </c>
      <c r="H32" s="159"/>
      <c r="I32" s="159">
        <f t="shared" si="10"/>
        <v>0</v>
      </c>
      <c r="J32" s="159"/>
      <c r="K32" s="159">
        <f t="shared" si="11"/>
        <v>0</v>
      </c>
      <c r="L32" s="159">
        <v>21</v>
      </c>
      <c r="M32" s="159">
        <f t="shared" si="12"/>
        <v>0</v>
      </c>
      <c r="N32" s="148">
        <v>7.6600000000000001E-3</v>
      </c>
      <c r="O32" s="148">
        <f t="shared" si="13"/>
        <v>3.0640000000000001E-2</v>
      </c>
      <c r="P32" s="148">
        <v>0</v>
      </c>
      <c r="Q32" s="148">
        <f t="shared" si="14"/>
        <v>0</v>
      </c>
      <c r="R32" s="148"/>
      <c r="S32" s="148"/>
      <c r="T32" s="149">
        <v>8.7999999999999995E-2</v>
      </c>
      <c r="U32" s="148">
        <f t="shared" si="15"/>
        <v>0.35</v>
      </c>
      <c r="V32" s="140"/>
      <c r="W32" s="140"/>
      <c r="X32" s="140"/>
      <c r="Y32" s="140"/>
      <c r="Z32" s="140"/>
      <c r="AA32" s="140"/>
      <c r="AB32" s="140"/>
      <c r="AC32" s="140"/>
      <c r="AD32" s="140"/>
      <c r="AE32" s="140" t="s">
        <v>111</v>
      </c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</row>
    <row r="33" spans="1:60" outlineLevel="1" x14ac:dyDescent="0.2">
      <c r="A33" s="141">
        <v>20</v>
      </c>
      <c r="B33" s="141" t="s">
        <v>155</v>
      </c>
      <c r="C33" s="180" t="s">
        <v>156</v>
      </c>
      <c r="D33" s="147" t="s">
        <v>125</v>
      </c>
      <c r="E33" s="154">
        <v>2</v>
      </c>
      <c r="F33" s="158">
        <f t="shared" si="8"/>
        <v>0</v>
      </c>
      <c r="G33" s="159">
        <f t="shared" si="9"/>
        <v>0</v>
      </c>
      <c r="H33" s="159"/>
      <c r="I33" s="159">
        <f t="shared" si="10"/>
        <v>0</v>
      </c>
      <c r="J33" s="159"/>
      <c r="K33" s="159">
        <f t="shared" si="11"/>
        <v>0</v>
      </c>
      <c r="L33" s="159">
        <v>21</v>
      </c>
      <c r="M33" s="159">
        <f t="shared" si="12"/>
        <v>0</v>
      </c>
      <c r="N33" s="148">
        <v>1.1299999999999999E-3</v>
      </c>
      <c r="O33" s="148">
        <f t="shared" si="13"/>
        <v>2.2599999999999999E-3</v>
      </c>
      <c r="P33" s="148">
        <v>0</v>
      </c>
      <c r="Q33" s="148">
        <f t="shared" si="14"/>
        <v>0</v>
      </c>
      <c r="R33" s="148"/>
      <c r="S33" s="148"/>
      <c r="T33" s="149">
        <v>0.439</v>
      </c>
      <c r="U33" s="148">
        <f t="shared" si="15"/>
        <v>0.88</v>
      </c>
      <c r="V33" s="140"/>
      <c r="W33" s="140"/>
      <c r="X33" s="140"/>
      <c r="Y33" s="140"/>
      <c r="Z33" s="140"/>
      <c r="AA33" s="140"/>
      <c r="AB33" s="140"/>
      <c r="AC33" s="140"/>
      <c r="AD33" s="140"/>
      <c r="AE33" s="140" t="s">
        <v>111</v>
      </c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</row>
    <row r="34" spans="1:60" outlineLevel="1" x14ac:dyDescent="0.2">
      <c r="A34" s="141">
        <v>21</v>
      </c>
      <c r="B34" s="141" t="s">
        <v>157</v>
      </c>
      <c r="C34" s="180" t="s">
        <v>158</v>
      </c>
      <c r="D34" s="147" t="s">
        <v>125</v>
      </c>
      <c r="E34" s="154">
        <v>4</v>
      </c>
      <c r="F34" s="158">
        <f t="shared" si="8"/>
        <v>0</v>
      </c>
      <c r="G34" s="159">
        <f t="shared" si="9"/>
        <v>0</v>
      </c>
      <c r="H34" s="159"/>
      <c r="I34" s="159">
        <f t="shared" si="10"/>
        <v>0</v>
      </c>
      <c r="J34" s="159"/>
      <c r="K34" s="159">
        <f t="shared" si="11"/>
        <v>0</v>
      </c>
      <c r="L34" s="159">
        <v>21</v>
      </c>
      <c r="M34" s="159">
        <f t="shared" si="12"/>
        <v>0</v>
      </c>
      <c r="N34" s="148">
        <v>1.58E-3</v>
      </c>
      <c r="O34" s="148">
        <f t="shared" si="13"/>
        <v>6.3200000000000001E-3</v>
      </c>
      <c r="P34" s="148">
        <v>0</v>
      </c>
      <c r="Q34" s="148">
        <f t="shared" si="14"/>
        <v>0</v>
      </c>
      <c r="R34" s="148"/>
      <c r="S34" s="148"/>
      <c r="T34" s="149">
        <v>0.53</v>
      </c>
      <c r="U34" s="148">
        <f t="shared" si="15"/>
        <v>2.12</v>
      </c>
      <c r="V34" s="140"/>
      <c r="W34" s="140"/>
      <c r="X34" s="140"/>
      <c r="Y34" s="140"/>
      <c r="Z34" s="140"/>
      <c r="AA34" s="140"/>
      <c r="AB34" s="140"/>
      <c r="AC34" s="140"/>
      <c r="AD34" s="140"/>
      <c r="AE34" s="140" t="s">
        <v>111</v>
      </c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</row>
    <row r="35" spans="1:60" outlineLevel="1" x14ac:dyDescent="0.2">
      <c r="A35" s="141">
        <v>22</v>
      </c>
      <c r="B35" s="141" t="s">
        <v>159</v>
      </c>
      <c r="C35" s="180" t="s">
        <v>160</v>
      </c>
      <c r="D35" s="147" t="s">
        <v>125</v>
      </c>
      <c r="E35" s="154">
        <v>2</v>
      </c>
      <c r="F35" s="158">
        <f t="shared" si="8"/>
        <v>0</v>
      </c>
      <c r="G35" s="159">
        <f t="shared" si="9"/>
        <v>0</v>
      </c>
      <c r="H35" s="159"/>
      <c r="I35" s="159">
        <f t="shared" si="10"/>
        <v>0</v>
      </c>
      <c r="J35" s="159"/>
      <c r="K35" s="159">
        <f t="shared" si="11"/>
        <v>0</v>
      </c>
      <c r="L35" s="159">
        <v>21</v>
      </c>
      <c r="M35" s="159">
        <f t="shared" si="12"/>
        <v>0</v>
      </c>
      <c r="N35" s="148">
        <v>2.3500000000000001E-3</v>
      </c>
      <c r="O35" s="148">
        <f t="shared" si="13"/>
        <v>4.7000000000000002E-3</v>
      </c>
      <c r="P35" s="148">
        <v>0</v>
      </c>
      <c r="Q35" s="148">
        <f t="shared" si="14"/>
        <v>0</v>
      </c>
      <c r="R35" s="148"/>
      <c r="S35" s="148"/>
      <c r="T35" s="149">
        <v>0.61399999999999999</v>
      </c>
      <c r="U35" s="148">
        <f t="shared" si="15"/>
        <v>1.23</v>
      </c>
      <c r="V35" s="140"/>
      <c r="W35" s="140"/>
      <c r="X35" s="140"/>
      <c r="Y35" s="140"/>
      <c r="Z35" s="140"/>
      <c r="AA35" s="140"/>
      <c r="AB35" s="140"/>
      <c r="AC35" s="140"/>
      <c r="AD35" s="140"/>
      <c r="AE35" s="140" t="s">
        <v>111</v>
      </c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</row>
    <row r="36" spans="1:60" outlineLevel="1" x14ac:dyDescent="0.2">
      <c r="A36" s="141">
        <v>23</v>
      </c>
      <c r="B36" s="141" t="s">
        <v>161</v>
      </c>
      <c r="C36" s="180" t="s">
        <v>162</v>
      </c>
      <c r="D36" s="147" t="s">
        <v>125</v>
      </c>
      <c r="E36" s="154">
        <v>2</v>
      </c>
      <c r="F36" s="158">
        <f t="shared" si="8"/>
        <v>0</v>
      </c>
      <c r="G36" s="159">
        <f t="shared" si="9"/>
        <v>0</v>
      </c>
      <c r="H36" s="159"/>
      <c r="I36" s="159">
        <f t="shared" si="10"/>
        <v>0</v>
      </c>
      <c r="J36" s="159"/>
      <c r="K36" s="159">
        <f t="shared" si="11"/>
        <v>0</v>
      </c>
      <c r="L36" s="159">
        <v>21</v>
      </c>
      <c r="M36" s="159">
        <f t="shared" si="12"/>
        <v>0</v>
      </c>
      <c r="N36" s="148">
        <v>2.4000000000000001E-4</v>
      </c>
      <c r="O36" s="148">
        <f t="shared" si="13"/>
        <v>4.8000000000000001E-4</v>
      </c>
      <c r="P36" s="148">
        <v>0</v>
      </c>
      <c r="Q36" s="148">
        <f t="shared" si="14"/>
        <v>0</v>
      </c>
      <c r="R36" s="148"/>
      <c r="S36" s="148"/>
      <c r="T36" s="149">
        <v>0.27800000000000002</v>
      </c>
      <c r="U36" s="148">
        <f t="shared" si="15"/>
        <v>0.56000000000000005</v>
      </c>
      <c r="V36" s="140"/>
      <c r="W36" s="140"/>
      <c r="X36" s="140"/>
      <c r="Y36" s="140"/>
      <c r="Z36" s="140"/>
      <c r="AA36" s="140"/>
      <c r="AB36" s="140"/>
      <c r="AC36" s="140"/>
      <c r="AD36" s="140"/>
      <c r="AE36" s="140" t="s">
        <v>111</v>
      </c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</row>
    <row r="37" spans="1:60" ht="22.5" outlineLevel="1" x14ac:dyDescent="0.2">
      <c r="A37" s="141">
        <v>24</v>
      </c>
      <c r="B37" s="141" t="s">
        <v>163</v>
      </c>
      <c r="C37" s="180" t="s">
        <v>164</v>
      </c>
      <c r="D37" s="147" t="s">
        <v>119</v>
      </c>
      <c r="E37" s="154">
        <v>3.52</v>
      </c>
      <c r="F37" s="158">
        <f t="shared" si="8"/>
        <v>0</v>
      </c>
      <c r="G37" s="159">
        <f t="shared" si="9"/>
        <v>0</v>
      </c>
      <c r="H37" s="159"/>
      <c r="I37" s="159">
        <f t="shared" si="10"/>
        <v>0</v>
      </c>
      <c r="J37" s="159"/>
      <c r="K37" s="159">
        <f t="shared" si="11"/>
        <v>0</v>
      </c>
      <c r="L37" s="159">
        <v>21</v>
      </c>
      <c r="M37" s="159">
        <f t="shared" si="12"/>
        <v>0</v>
      </c>
      <c r="N37" s="148">
        <v>2.1700000000000001E-3</v>
      </c>
      <c r="O37" s="148">
        <f t="shared" si="13"/>
        <v>7.6400000000000001E-3</v>
      </c>
      <c r="P37" s="148">
        <v>0</v>
      </c>
      <c r="Q37" s="148">
        <f t="shared" si="14"/>
        <v>0</v>
      </c>
      <c r="R37" s="148"/>
      <c r="S37" s="148"/>
      <c r="T37" s="149">
        <v>0</v>
      </c>
      <c r="U37" s="148">
        <f t="shared" si="15"/>
        <v>0</v>
      </c>
      <c r="V37" s="140"/>
      <c r="W37" s="140"/>
      <c r="X37" s="140"/>
      <c r="Y37" s="140"/>
      <c r="Z37" s="140"/>
      <c r="AA37" s="140"/>
      <c r="AB37" s="140"/>
      <c r="AC37" s="140"/>
      <c r="AD37" s="140"/>
      <c r="AE37" s="140" t="s">
        <v>142</v>
      </c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</row>
    <row r="38" spans="1:60" outlineLevel="1" x14ac:dyDescent="0.2">
      <c r="A38" s="141"/>
      <c r="B38" s="141"/>
      <c r="C38" s="181" t="s">
        <v>165</v>
      </c>
      <c r="D38" s="150"/>
      <c r="E38" s="155">
        <v>3.52</v>
      </c>
      <c r="F38" s="159"/>
      <c r="G38" s="159"/>
      <c r="H38" s="159"/>
      <c r="I38" s="159"/>
      <c r="J38" s="159"/>
      <c r="K38" s="159"/>
      <c r="L38" s="159"/>
      <c r="M38" s="159"/>
      <c r="N38" s="148"/>
      <c r="O38" s="148"/>
      <c r="P38" s="148"/>
      <c r="Q38" s="148"/>
      <c r="R38" s="148"/>
      <c r="S38" s="148"/>
      <c r="T38" s="149"/>
      <c r="U38" s="148"/>
      <c r="V38" s="140"/>
      <c r="W38" s="140"/>
      <c r="X38" s="140"/>
      <c r="Y38" s="140"/>
      <c r="Z38" s="140"/>
      <c r="AA38" s="140"/>
      <c r="AB38" s="140"/>
      <c r="AC38" s="140"/>
      <c r="AD38" s="140"/>
      <c r="AE38" s="140" t="s">
        <v>113</v>
      </c>
      <c r="AF38" s="140">
        <v>0</v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</row>
    <row r="39" spans="1:60" ht="22.5" outlineLevel="1" x14ac:dyDescent="0.2">
      <c r="A39" s="141">
        <v>25</v>
      </c>
      <c r="B39" s="141" t="s">
        <v>166</v>
      </c>
      <c r="C39" s="180" t="s">
        <v>414</v>
      </c>
      <c r="D39" s="147" t="s">
        <v>130</v>
      </c>
      <c r="E39" s="154">
        <v>3</v>
      </c>
      <c r="F39" s="158">
        <f t="shared" ref="F39:F52" si="16">H39+J39</f>
        <v>0</v>
      </c>
      <c r="G39" s="159">
        <f t="shared" ref="G39:G52" si="17">ROUND(E39*F39,2)</f>
        <v>0</v>
      </c>
      <c r="H39" s="159"/>
      <c r="I39" s="159">
        <f t="shared" ref="I39:I52" si="18">ROUND(E39*H39,2)</f>
        <v>0</v>
      </c>
      <c r="J39" s="159"/>
      <c r="K39" s="159">
        <f t="shared" ref="K39:K52" si="19">ROUND(E39*J39,2)</f>
        <v>0</v>
      </c>
      <c r="L39" s="159">
        <v>21</v>
      </c>
      <c r="M39" s="159">
        <f t="shared" ref="M39:M52" si="20">G39*(1+L39/100)</f>
        <v>0</v>
      </c>
      <c r="N39" s="148">
        <v>0.13500000000000001</v>
      </c>
      <c r="O39" s="148">
        <f t="shared" ref="O39:O52" si="21">ROUND(E39*N39,5)</f>
        <v>0.40500000000000003</v>
      </c>
      <c r="P39" s="148">
        <v>0</v>
      </c>
      <c r="Q39" s="148">
        <f t="shared" ref="Q39:Q52" si="22">ROUND(E39*P39,5)</f>
        <v>0</v>
      </c>
      <c r="R39" s="148"/>
      <c r="S39" s="148"/>
      <c r="T39" s="149">
        <v>0</v>
      </c>
      <c r="U39" s="148">
        <f t="shared" ref="U39:U52" si="23">ROUND(E39*T39,2)</f>
        <v>0</v>
      </c>
      <c r="V39" s="140"/>
      <c r="W39" s="140"/>
      <c r="X39" s="140"/>
      <c r="Y39" s="140"/>
      <c r="Z39" s="140"/>
      <c r="AA39" s="140"/>
      <c r="AB39" s="140"/>
      <c r="AC39" s="140"/>
      <c r="AD39" s="140"/>
      <c r="AE39" s="140" t="s">
        <v>111</v>
      </c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</row>
    <row r="40" spans="1:60" outlineLevel="1" x14ac:dyDescent="0.2">
      <c r="A40" s="141">
        <v>26</v>
      </c>
      <c r="B40" s="141" t="s">
        <v>167</v>
      </c>
      <c r="C40" s="180" t="s">
        <v>168</v>
      </c>
      <c r="D40" s="147" t="s">
        <v>140</v>
      </c>
      <c r="E40" s="154">
        <v>3</v>
      </c>
      <c r="F40" s="158">
        <f t="shared" si="16"/>
        <v>0</v>
      </c>
      <c r="G40" s="159">
        <f t="shared" si="17"/>
        <v>0</v>
      </c>
      <c r="H40" s="159"/>
      <c r="I40" s="159">
        <f t="shared" si="18"/>
        <v>0</v>
      </c>
      <c r="J40" s="159"/>
      <c r="K40" s="159">
        <f t="shared" si="19"/>
        <v>0</v>
      </c>
      <c r="L40" s="159">
        <v>21</v>
      </c>
      <c r="M40" s="159">
        <f t="shared" si="20"/>
        <v>0</v>
      </c>
      <c r="N40" s="148">
        <v>4.7600000000000003E-3</v>
      </c>
      <c r="O40" s="148">
        <f t="shared" si="21"/>
        <v>1.4279999999999999E-2</v>
      </c>
      <c r="P40" s="148">
        <v>0</v>
      </c>
      <c r="Q40" s="148">
        <f t="shared" si="22"/>
        <v>0</v>
      </c>
      <c r="R40" s="148"/>
      <c r="S40" s="148"/>
      <c r="T40" s="149">
        <v>2.4460000000000002</v>
      </c>
      <c r="U40" s="148">
        <f t="shared" si="23"/>
        <v>7.34</v>
      </c>
      <c r="V40" s="140"/>
      <c r="W40" s="140"/>
      <c r="X40" s="140"/>
      <c r="Y40" s="140"/>
      <c r="Z40" s="140"/>
      <c r="AA40" s="140"/>
      <c r="AB40" s="140"/>
      <c r="AC40" s="140"/>
      <c r="AD40" s="140"/>
      <c r="AE40" s="140" t="s">
        <v>111</v>
      </c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</row>
    <row r="41" spans="1:60" ht="22.5" outlineLevel="1" x14ac:dyDescent="0.2">
      <c r="A41" s="141">
        <v>27</v>
      </c>
      <c r="B41" s="141" t="s">
        <v>169</v>
      </c>
      <c r="C41" s="180" t="s">
        <v>415</v>
      </c>
      <c r="D41" s="147" t="s">
        <v>130</v>
      </c>
      <c r="E41" s="154">
        <v>1</v>
      </c>
      <c r="F41" s="158">
        <f t="shared" si="16"/>
        <v>0</v>
      </c>
      <c r="G41" s="159">
        <f t="shared" si="17"/>
        <v>0</v>
      </c>
      <c r="H41" s="159"/>
      <c r="I41" s="159">
        <f t="shared" si="18"/>
        <v>0</v>
      </c>
      <c r="J41" s="159"/>
      <c r="K41" s="159">
        <f t="shared" si="19"/>
        <v>0</v>
      </c>
      <c r="L41" s="159">
        <v>21</v>
      </c>
      <c r="M41" s="159">
        <f t="shared" si="20"/>
        <v>0</v>
      </c>
      <c r="N41" s="148">
        <v>3.5999999999999997E-2</v>
      </c>
      <c r="O41" s="148">
        <f t="shared" si="21"/>
        <v>3.5999999999999997E-2</v>
      </c>
      <c r="P41" s="148">
        <v>0</v>
      </c>
      <c r="Q41" s="148">
        <f t="shared" si="22"/>
        <v>0</v>
      </c>
      <c r="R41" s="148"/>
      <c r="S41" s="148"/>
      <c r="T41" s="149">
        <v>0</v>
      </c>
      <c r="U41" s="148">
        <f t="shared" si="23"/>
        <v>0</v>
      </c>
      <c r="V41" s="140"/>
      <c r="W41" s="140"/>
      <c r="X41" s="140"/>
      <c r="Y41" s="140"/>
      <c r="Z41" s="140"/>
      <c r="AA41" s="140"/>
      <c r="AB41" s="140"/>
      <c r="AC41" s="140"/>
      <c r="AD41" s="140"/>
      <c r="AE41" s="140" t="s">
        <v>111</v>
      </c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</row>
    <row r="42" spans="1:60" outlineLevel="1" x14ac:dyDescent="0.2">
      <c r="A42" s="141">
        <v>28</v>
      </c>
      <c r="B42" s="141" t="s">
        <v>170</v>
      </c>
      <c r="C42" s="180" t="s">
        <v>171</v>
      </c>
      <c r="D42" s="147" t="s">
        <v>140</v>
      </c>
      <c r="E42" s="154">
        <v>1</v>
      </c>
      <c r="F42" s="158">
        <f t="shared" si="16"/>
        <v>0</v>
      </c>
      <c r="G42" s="159">
        <f t="shared" si="17"/>
        <v>0</v>
      </c>
      <c r="H42" s="159"/>
      <c r="I42" s="159">
        <f t="shared" si="18"/>
        <v>0</v>
      </c>
      <c r="J42" s="159"/>
      <c r="K42" s="159">
        <f t="shared" si="19"/>
        <v>0</v>
      </c>
      <c r="L42" s="159">
        <v>21</v>
      </c>
      <c r="M42" s="159">
        <f t="shared" si="20"/>
        <v>0</v>
      </c>
      <c r="N42" s="148">
        <v>4.7600000000000003E-3</v>
      </c>
      <c r="O42" s="148">
        <f t="shared" si="21"/>
        <v>4.7600000000000003E-3</v>
      </c>
      <c r="P42" s="148">
        <v>0</v>
      </c>
      <c r="Q42" s="148">
        <f t="shared" si="22"/>
        <v>0</v>
      </c>
      <c r="R42" s="148"/>
      <c r="S42" s="148"/>
      <c r="T42" s="149">
        <v>1.7470000000000001</v>
      </c>
      <c r="U42" s="148">
        <f t="shared" si="23"/>
        <v>1.75</v>
      </c>
      <c r="V42" s="140"/>
      <c r="W42" s="140"/>
      <c r="X42" s="140"/>
      <c r="Y42" s="140"/>
      <c r="Z42" s="140"/>
      <c r="AA42" s="140"/>
      <c r="AB42" s="140"/>
      <c r="AC42" s="140"/>
      <c r="AD42" s="140"/>
      <c r="AE42" s="140" t="s">
        <v>111</v>
      </c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</row>
    <row r="43" spans="1:60" ht="33.75" outlineLevel="1" x14ac:dyDescent="0.2">
      <c r="A43" s="141">
        <v>29</v>
      </c>
      <c r="B43" s="141" t="s">
        <v>172</v>
      </c>
      <c r="C43" s="180" t="s">
        <v>416</v>
      </c>
      <c r="D43" s="147" t="s">
        <v>173</v>
      </c>
      <c r="E43" s="154">
        <v>1</v>
      </c>
      <c r="F43" s="158">
        <f t="shared" si="16"/>
        <v>0</v>
      </c>
      <c r="G43" s="159">
        <f t="shared" si="17"/>
        <v>0</v>
      </c>
      <c r="H43" s="159"/>
      <c r="I43" s="159">
        <f t="shared" si="18"/>
        <v>0</v>
      </c>
      <c r="J43" s="159"/>
      <c r="K43" s="159">
        <f t="shared" si="19"/>
        <v>0</v>
      </c>
      <c r="L43" s="159">
        <v>21</v>
      </c>
      <c r="M43" s="159">
        <f t="shared" si="20"/>
        <v>0</v>
      </c>
      <c r="N43" s="148">
        <v>1.4200000000000001E-2</v>
      </c>
      <c r="O43" s="148">
        <f t="shared" si="21"/>
        <v>1.4200000000000001E-2</v>
      </c>
      <c r="P43" s="148">
        <v>0</v>
      </c>
      <c r="Q43" s="148">
        <f t="shared" si="22"/>
        <v>0</v>
      </c>
      <c r="R43" s="148"/>
      <c r="S43" s="148"/>
      <c r="T43" s="149">
        <v>0</v>
      </c>
      <c r="U43" s="148">
        <f t="shared" si="23"/>
        <v>0</v>
      </c>
      <c r="V43" s="140"/>
      <c r="W43" s="140"/>
      <c r="X43" s="140"/>
      <c r="Y43" s="140"/>
      <c r="Z43" s="140"/>
      <c r="AA43" s="140"/>
      <c r="AB43" s="140"/>
      <c r="AC43" s="140"/>
      <c r="AD43" s="140"/>
      <c r="AE43" s="140" t="s">
        <v>111</v>
      </c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</row>
    <row r="44" spans="1:60" ht="33.75" outlineLevel="1" x14ac:dyDescent="0.2">
      <c r="A44" s="141">
        <v>30</v>
      </c>
      <c r="B44" s="141" t="s">
        <v>174</v>
      </c>
      <c r="C44" s="180" t="s">
        <v>417</v>
      </c>
      <c r="D44" s="147" t="s">
        <v>173</v>
      </c>
      <c r="E44" s="154">
        <v>1</v>
      </c>
      <c r="F44" s="158">
        <f t="shared" si="16"/>
        <v>0</v>
      </c>
      <c r="G44" s="159">
        <f t="shared" si="17"/>
        <v>0</v>
      </c>
      <c r="H44" s="159"/>
      <c r="I44" s="159">
        <f t="shared" si="18"/>
        <v>0</v>
      </c>
      <c r="J44" s="159"/>
      <c r="K44" s="159">
        <f t="shared" si="19"/>
        <v>0</v>
      </c>
      <c r="L44" s="159">
        <v>21</v>
      </c>
      <c r="M44" s="159">
        <f t="shared" si="20"/>
        <v>0</v>
      </c>
      <c r="N44" s="148">
        <v>7.7999999999999996E-3</v>
      </c>
      <c r="O44" s="148">
        <f t="shared" si="21"/>
        <v>7.7999999999999996E-3</v>
      </c>
      <c r="P44" s="148">
        <v>0</v>
      </c>
      <c r="Q44" s="148">
        <f t="shared" si="22"/>
        <v>0</v>
      </c>
      <c r="R44" s="148"/>
      <c r="S44" s="148"/>
      <c r="T44" s="149">
        <v>0</v>
      </c>
      <c r="U44" s="148">
        <f t="shared" si="23"/>
        <v>0</v>
      </c>
      <c r="V44" s="140"/>
      <c r="W44" s="140"/>
      <c r="X44" s="140"/>
      <c r="Y44" s="140"/>
      <c r="Z44" s="140"/>
      <c r="AA44" s="140"/>
      <c r="AB44" s="140"/>
      <c r="AC44" s="140"/>
      <c r="AD44" s="140"/>
      <c r="AE44" s="140" t="s">
        <v>111</v>
      </c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</row>
    <row r="45" spans="1:60" ht="33.75" outlineLevel="1" x14ac:dyDescent="0.2">
      <c r="A45" s="141">
        <v>31</v>
      </c>
      <c r="B45" s="141" t="s">
        <v>175</v>
      </c>
      <c r="C45" s="180" t="s">
        <v>418</v>
      </c>
      <c r="D45" s="147" t="s">
        <v>173</v>
      </c>
      <c r="E45" s="154">
        <v>1</v>
      </c>
      <c r="F45" s="158">
        <f t="shared" si="16"/>
        <v>0</v>
      </c>
      <c r="G45" s="159">
        <f t="shared" si="17"/>
        <v>0</v>
      </c>
      <c r="H45" s="159"/>
      <c r="I45" s="159">
        <f t="shared" si="18"/>
        <v>0</v>
      </c>
      <c r="J45" s="159"/>
      <c r="K45" s="159">
        <f t="shared" si="19"/>
        <v>0</v>
      </c>
      <c r="L45" s="159">
        <v>21</v>
      </c>
      <c r="M45" s="159">
        <f t="shared" si="20"/>
        <v>0</v>
      </c>
      <c r="N45" s="148">
        <v>8.6E-3</v>
      </c>
      <c r="O45" s="148">
        <f t="shared" si="21"/>
        <v>8.6E-3</v>
      </c>
      <c r="P45" s="148">
        <v>0</v>
      </c>
      <c r="Q45" s="148">
        <f t="shared" si="22"/>
        <v>0</v>
      </c>
      <c r="R45" s="148"/>
      <c r="S45" s="148"/>
      <c r="T45" s="149">
        <v>0</v>
      </c>
      <c r="U45" s="148">
        <f t="shared" si="23"/>
        <v>0</v>
      </c>
      <c r="V45" s="140"/>
      <c r="W45" s="140"/>
      <c r="X45" s="140"/>
      <c r="Y45" s="140"/>
      <c r="Z45" s="140"/>
      <c r="AA45" s="140"/>
      <c r="AB45" s="140"/>
      <c r="AC45" s="140"/>
      <c r="AD45" s="140"/>
      <c r="AE45" s="140" t="s">
        <v>111</v>
      </c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</row>
    <row r="46" spans="1:60" ht="33.75" outlineLevel="1" x14ac:dyDescent="0.2">
      <c r="A46" s="141">
        <v>32</v>
      </c>
      <c r="B46" s="141" t="s">
        <v>176</v>
      </c>
      <c r="C46" s="180" t="s">
        <v>419</v>
      </c>
      <c r="D46" s="147" t="s">
        <v>173</v>
      </c>
      <c r="E46" s="154">
        <v>1</v>
      </c>
      <c r="F46" s="158">
        <f t="shared" si="16"/>
        <v>0</v>
      </c>
      <c r="G46" s="159">
        <f t="shared" si="17"/>
        <v>0</v>
      </c>
      <c r="H46" s="159"/>
      <c r="I46" s="159">
        <f t="shared" si="18"/>
        <v>0</v>
      </c>
      <c r="J46" s="159"/>
      <c r="K46" s="159">
        <f t="shared" si="19"/>
        <v>0</v>
      </c>
      <c r="L46" s="159">
        <v>21</v>
      </c>
      <c r="M46" s="159">
        <f t="shared" si="20"/>
        <v>0</v>
      </c>
      <c r="N46" s="148">
        <v>4.4999999999999997E-3</v>
      </c>
      <c r="O46" s="148">
        <f t="shared" si="21"/>
        <v>4.4999999999999997E-3</v>
      </c>
      <c r="P46" s="148">
        <v>0</v>
      </c>
      <c r="Q46" s="148">
        <f t="shared" si="22"/>
        <v>0</v>
      </c>
      <c r="R46" s="148"/>
      <c r="S46" s="148"/>
      <c r="T46" s="149">
        <v>0</v>
      </c>
      <c r="U46" s="148">
        <f t="shared" si="23"/>
        <v>0</v>
      </c>
      <c r="V46" s="140"/>
      <c r="W46" s="140"/>
      <c r="X46" s="140"/>
      <c r="Y46" s="140"/>
      <c r="Z46" s="140"/>
      <c r="AA46" s="140"/>
      <c r="AB46" s="140"/>
      <c r="AC46" s="140"/>
      <c r="AD46" s="140"/>
      <c r="AE46" s="140" t="s">
        <v>111</v>
      </c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</row>
    <row r="47" spans="1:60" outlineLevel="1" x14ac:dyDescent="0.2">
      <c r="A47" s="141">
        <v>33</v>
      </c>
      <c r="B47" s="141" t="s">
        <v>177</v>
      </c>
      <c r="C47" s="180" t="s">
        <v>178</v>
      </c>
      <c r="D47" s="147" t="s">
        <v>140</v>
      </c>
      <c r="E47" s="154">
        <v>2</v>
      </c>
      <c r="F47" s="158">
        <f t="shared" si="16"/>
        <v>0</v>
      </c>
      <c r="G47" s="159">
        <f t="shared" si="17"/>
        <v>0</v>
      </c>
      <c r="H47" s="159"/>
      <c r="I47" s="159">
        <f t="shared" si="18"/>
        <v>0</v>
      </c>
      <c r="J47" s="159"/>
      <c r="K47" s="159">
        <f t="shared" si="19"/>
        <v>0</v>
      </c>
      <c r="L47" s="159">
        <v>21</v>
      </c>
      <c r="M47" s="159">
        <f t="shared" si="20"/>
        <v>0</v>
      </c>
      <c r="N47" s="148">
        <v>3.4199999999999999E-3</v>
      </c>
      <c r="O47" s="148">
        <f t="shared" si="21"/>
        <v>6.8399999999999997E-3</v>
      </c>
      <c r="P47" s="148">
        <v>0</v>
      </c>
      <c r="Q47" s="148">
        <f t="shared" si="22"/>
        <v>0</v>
      </c>
      <c r="R47" s="148"/>
      <c r="S47" s="148"/>
      <c r="T47" s="149">
        <v>0.59299999999999997</v>
      </c>
      <c r="U47" s="148">
        <f t="shared" si="23"/>
        <v>1.19</v>
      </c>
      <c r="V47" s="140"/>
      <c r="W47" s="140"/>
      <c r="X47" s="140"/>
      <c r="Y47" s="140"/>
      <c r="Z47" s="140"/>
      <c r="AA47" s="140"/>
      <c r="AB47" s="140"/>
      <c r="AC47" s="140"/>
      <c r="AD47" s="140"/>
      <c r="AE47" s="140" t="s">
        <v>111</v>
      </c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</row>
    <row r="48" spans="1:60" outlineLevel="1" x14ac:dyDescent="0.2">
      <c r="A48" s="141">
        <v>34</v>
      </c>
      <c r="B48" s="141" t="s">
        <v>179</v>
      </c>
      <c r="C48" s="180" t="s">
        <v>180</v>
      </c>
      <c r="D48" s="147" t="s">
        <v>140</v>
      </c>
      <c r="E48" s="154">
        <v>1</v>
      </c>
      <c r="F48" s="158">
        <f t="shared" si="16"/>
        <v>0</v>
      </c>
      <c r="G48" s="159">
        <f t="shared" si="17"/>
        <v>0</v>
      </c>
      <c r="H48" s="159"/>
      <c r="I48" s="159">
        <f t="shared" si="18"/>
        <v>0</v>
      </c>
      <c r="J48" s="159"/>
      <c r="K48" s="159">
        <f t="shared" si="19"/>
        <v>0</v>
      </c>
      <c r="L48" s="159">
        <v>21</v>
      </c>
      <c r="M48" s="159">
        <f t="shared" si="20"/>
        <v>0</v>
      </c>
      <c r="N48" s="148">
        <v>3.7000000000000002E-3</v>
      </c>
      <c r="O48" s="148">
        <f t="shared" si="21"/>
        <v>3.7000000000000002E-3</v>
      </c>
      <c r="P48" s="148">
        <v>0</v>
      </c>
      <c r="Q48" s="148">
        <f t="shared" si="22"/>
        <v>0</v>
      </c>
      <c r="R48" s="148"/>
      <c r="S48" s="148"/>
      <c r="T48" s="149">
        <v>0.66600000000000004</v>
      </c>
      <c r="U48" s="148">
        <f t="shared" si="23"/>
        <v>0.67</v>
      </c>
      <c r="V48" s="140"/>
      <c r="W48" s="140"/>
      <c r="X48" s="140"/>
      <c r="Y48" s="140"/>
      <c r="Z48" s="140"/>
      <c r="AA48" s="140"/>
      <c r="AB48" s="140"/>
      <c r="AC48" s="140"/>
      <c r="AD48" s="140"/>
      <c r="AE48" s="140" t="s">
        <v>111</v>
      </c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</row>
    <row r="49" spans="1:60" outlineLevel="1" x14ac:dyDescent="0.2">
      <c r="A49" s="141">
        <v>35</v>
      </c>
      <c r="B49" s="141" t="s">
        <v>181</v>
      </c>
      <c r="C49" s="180" t="s">
        <v>182</v>
      </c>
      <c r="D49" s="147" t="s">
        <v>140</v>
      </c>
      <c r="E49" s="154">
        <v>1</v>
      </c>
      <c r="F49" s="158">
        <f t="shared" si="16"/>
        <v>0</v>
      </c>
      <c r="G49" s="159">
        <f t="shared" si="17"/>
        <v>0</v>
      </c>
      <c r="H49" s="159"/>
      <c r="I49" s="159">
        <f t="shared" si="18"/>
        <v>0</v>
      </c>
      <c r="J49" s="159"/>
      <c r="K49" s="159">
        <f t="shared" si="19"/>
        <v>0</v>
      </c>
      <c r="L49" s="159">
        <v>21</v>
      </c>
      <c r="M49" s="159">
        <f t="shared" si="20"/>
        <v>0</v>
      </c>
      <c r="N49" s="148">
        <v>0</v>
      </c>
      <c r="O49" s="148">
        <f t="shared" si="21"/>
        <v>0</v>
      </c>
      <c r="P49" s="148">
        <v>0</v>
      </c>
      <c r="Q49" s="148">
        <f t="shared" si="22"/>
        <v>0</v>
      </c>
      <c r="R49" s="148"/>
      <c r="S49" s="148"/>
      <c r="T49" s="149">
        <v>0.28100000000000003</v>
      </c>
      <c r="U49" s="148">
        <f t="shared" si="23"/>
        <v>0.28000000000000003</v>
      </c>
      <c r="V49" s="140"/>
      <c r="W49" s="140"/>
      <c r="X49" s="140"/>
      <c r="Y49" s="140"/>
      <c r="Z49" s="140"/>
      <c r="AA49" s="140"/>
      <c r="AB49" s="140"/>
      <c r="AC49" s="140"/>
      <c r="AD49" s="140"/>
      <c r="AE49" s="140" t="s">
        <v>111</v>
      </c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</row>
    <row r="50" spans="1:60" outlineLevel="1" x14ac:dyDescent="0.2">
      <c r="A50" s="141">
        <v>36</v>
      </c>
      <c r="B50" s="141" t="s">
        <v>183</v>
      </c>
      <c r="C50" s="180" t="s">
        <v>420</v>
      </c>
      <c r="D50" s="147" t="s">
        <v>125</v>
      </c>
      <c r="E50" s="154">
        <v>1</v>
      </c>
      <c r="F50" s="158">
        <f t="shared" si="16"/>
        <v>0</v>
      </c>
      <c r="G50" s="159">
        <f t="shared" si="17"/>
        <v>0</v>
      </c>
      <c r="H50" s="159"/>
      <c r="I50" s="159">
        <f t="shared" si="18"/>
        <v>0</v>
      </c>
      <c r="J50" s="159"/>
      <c r="K50" s="159">
        <f t="shared" si="19"/>
        <v>0</v>
      </c>
      <c r="L50" s="159">
        <v>21</v>
      </c>
      <c r="M50" s="159">
        <f t="shared" si="20"/>
        <v>0</v>
      </c>
      <c r="N50" s="148">
        <v>2.47E-2</v>
      </c>
      <c r="O50" s="148">
        <f t="shared" si="21"/>
        <v>2.47E-2</v>
      </c>
      <c r="P50" s="148">
        <v>0</v>
      </c>
      <c r="Q50" s="148">
        <f t="shared" si="22"/>
        <v>0</v>
      </c>
      <c r="R50" s="148"/>
      <c r="S50" s="148"/>
      <c r="T50" s="149">
        <v>0</v>
      </c>
      <c r="U50" s="148">
        <f t="shared" si="23"/>
        <v>0</v>
      </c>
      <c r="V50" s="140"/>
      <c r="W50" s="140"/>
      <c r="X50" s="140"/>
      <c r="Y50" s="140"/>
      <c r="Z50" s="140"/>
      <c r="AA50" s="140"/>
      <c r="AB50" s="140"/>
      <c r="AC50" s="140"/>
      <c r="AD50" s="140"/>
      <c r="AE50" s="140" t="s">
        <v>142</v>
      </c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</row>
    <row r="51" spans="1:60" outlineLevel="1" x14ac:dyDescent="0.2">
      <c r="A51" s="141">
        <v>37</v>
      </c>
      <c r="B51" s="141" t="s">
        <v>184</v>
      </c>
      <c r="C51" s="180" t="s">
        <v>185</v>
      </c>
      <c r="D51" s="147" t="s">
        <v>125</v>
      </c>
      <c r="E51" s="154">
        <v>1</v>
      </c>
      <c r="F51" s="158">
        <f t="shared" si="16"/>
        <v>0</v>
      </c>
      <c r="G51" s="159">
        <f t="shared" si="17"/>
        <v>0</v>
      </c>
      <c r="H51" s="159"/>
      <c r="I51" s="159">
        <f t="shared" si="18"/>
        <v>0</v>
      </c>
      <c r="J51" s="159"/>
      <c r="K51" s="159">
        <f t="shared" si="19"/>
        <v>0</v>
      </c>
      <c r="L51" s="159">
        <v>21</v>
      </c>
      <c r="M51" s="159">
        <f t="shared" si="20"/>
        <v>0</v>
      </c>
      <c r="N51" s="148">
        <v>0</v>
      </c>
      <c r="O51" s="148">
        <f t="shared" si="21"/>
        <v>0</v>
      </c>
      <c r="P51" s="148">
        <v>0</v>
      </c>
      <c r="Q51" s="148">
        <f t="shared" si="22"/>
        <v>0</v>
      </c>
      <c r="R51" s="148"/>
      <c r="S51" s="148"/>
      <c r="T51" s="149">
        <v>6.2E-2</v>
      </c>
      <c r="U51" s="148">
        <f t="shared" si="23"/>
        <v>0.06</v>
      </c>
      <c r="V51" s="140"/>
      <c r="W51" s="140"/>
      <c r="X51" s="140"/>
      <c r="Y51" s="140"/>
      <c r="Z51" s="140"/>
      <c r="AA51" s="140"/>
      <c r="AB51" s="140"/>
      <c r="AC51" s="140"/>
      <c r="AD51" s="140"/>
      <c r="AE51" s="140" t="s">
        <v>111</v>
      </c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</row>
    <row r="52" spans="1:60" outlineLevel="1" x14ac:dyDescent="0.2">
      <c r="A52" s="141">
        <v>38</v>
      </c>
      <c r="B52" s="141" t="s">
        <v>186</v>
      </c>
      <c r="C52" s="180" t="s">
        <v>187</v>
      </c>
      <c r="D52" s="147" t="s">
        <v>188</v>
      </c>
      <c r="E52" s="154">
        <v>31</v>
      </c>
      <c r="F52" s="158">
        <f t="shared" si="16"/>
        <v>0</v>
      </c>
      <c r="G52" s="159">
        <f t="shared" si="17"/>
        <v>0</v>
      </c>
      <c r="H52" s="159"/>
      <c r="I52" s="159">
        <f t="shared" si="18"/>
        <v>0</v>
      </c>
      <c r="J52" s="159"/>
      <c r="K52" s="159">
        <f t="shared" si="19"/>
        <v>0</v>
      </c>
      <c r="L52" s="159">
        <v>21</v>
      </c>
      <c r="M52" s="159">
        <f t="shared" si="20"/>
        <v>0</v>
      </c>
      <c r="N52" s="148">
        <v>1E-3</v>
      </c>
      <c r="O52" s="148">
        <f t="shared" si="21"/>
        <v>3.1E-2</v>
      </c>
      <c r="P52" s="148">
        <v>0</v>
      </c>
      <c r="Q52" s="148">
        <f t="shared" si="22"/>
        <v>0</v>
      </c>
      <c r="R52" s="148"/>
      <c r="S52" s="148"/>
      <c r="T52" s="149">
        <v>0</v>
      </c>
      <c r="U52" s="148">
        <f t="shared" si="23"/>
        <v>0</v>
      </c>
      <c r="V52" s="140"/>
      <c r="W52" s="140"/>
      <c r="X52" s="140"/>
      <c r="Y52" s="140"/>
      <c r="Z52" s="140"/>
      <c r="AA52" s="140"/>
      <c r="AB52" s="140"/>
      <c r="AC52" s="140"/>
      <c r="AD52" s="140"/>
      <c r="AE52" s="140" t="s">
        <v>111</v>
      </c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</row>
    <row r="53" spans="1:60" outlineLevel="1" x14ac:dyDescent="0.2">
      <c r="A53" s="141"/>
      <c r="B53" s="141"/>
      <c r="C53" s="181" t="s">
        <v>189</v>
      </c>
      <c r="D53" s="150"/>
      <c r="E53" s="155">
        <v>31</v>
      </c>
      <c r="F53" s="159"/>
      <c r="G53" s="159"/>
      <c r="H53" s="159"/>
      <c r="I53" s="159"/>
      <c r="J53" s="159"/>
      <c r="K53" s="159"/>
      <c r="L53" s="159"/>
      <c r="M53" s="159"/>
      <c r="N53" s="148"/>
      <c r="O53" s="148"/>
      <c r="P53" s="148"/>
      <c r="Q53" s="148"/>
      <c r="R53" s="148"/>
      <c r="S53" s="148"/>
      <c r="T53" s="149"/>
      <c r="U53" s="148"/>
      <c r="V53" s="140"/>
      <c r="W53" s="140"/>
      <c r="X53" s="140"/>
      <c r="Y53" s="140"/>
      <c r="Z53" s="140"/>
      <c r="AA53" s="140"/>
      <c r="AB53" s="140"/>
      <c r="AC53" s="140"/>
      <c r="AD53" s="140"/>
      <c r="AE53" s="140" t="s">
        <v>113</v>
      </c>
      <c r="AF53" s="140">
        <v>0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</row>
    <row r="54" spans="1:60" outlineLevel="1" x14ac:dyDescent="0.2">
      <c r="A54" s="141">
        <v>39</v>
      </c>
      <c r="B54" s="141" t="s">
        <v>190</v>
      </c>
      <c r="C54" s="180" t="s">
        <v>191</v>
      </c>
      <c r="D54" s="147" t="s">
        <v>140</v>
      </c>
      <c r="E54" s="154">
        <v>6</v>
      </c>
      <c r="F54" s="158">
        <f>H54+J54</f>
        <v>0</v>
      </c>
      <c r="G54" s="159">
        <f>ROUND(E54*F54,2)</f>
        <v>0</v>
      </c>
      <c r="H54" s="159"/>
      <c r="I54" s="159">
        <f>ROUND(E54*H54,2)</f>
        <v>0</v>
      </c>
      <c r="J54" s="159"/>
      <c r="K54" s="159">
        <f>ROUND(E54*J54,2)</f>
        <v>0</v>
      </c>
      <c r="L54" s="159">
        <v>21</v>
      </c>
      <c r="M54" s="159">
        <f>G54*(1+L54/100)</f>
        <v>0</v>
      </c>
      <c r="N54" s="148">
        <v>1.15E-3</v>
      </c>
      <c r="O54" s="148">
        <f>ROUND(E54*N54,5)</f>
        <v>6.8999999999999999E-3</v>
      </c>
      <c r="P54" s="148">
        <v>0</v>
      </c>
      <c r="Q54" s="148">
        <f>ROUND(E54*P54,5)</f>
        <v>0</v>
      </c>
      <c r="R54" s="148"/>
      <c r="S54" s="148"/>
      <c r="T54" s="149">
        <v>0.114</v>
      </c>
      <c r="U54" s="148">
        <f>ROUND(E54*T54,2)</f>
        <v>0.68</v>
      </c>
      <c r="V54" s="140"/>
      <c r="W54" s="140"/>
      <c r="X54" s="140"/>
      <c r="Y54" s="140"/>
      <c r="Z54" s="140"/>
      <c r="AA54" s="140"/>
      <c r="AB54" s="140"/>
      <c r="AC54" s="140"/>
      <c r="AD54" s="140"/>
      <c r="AE54" s="140" t="s">
        <v>111</v>
      </c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1:60" outlineLevel="1" x14ac:dyDescent="0.2">
      <c r="A55" s="141">
        <v>40</v>
      </c>
      <c r="B55" s="141" t="s">
        <v>192</v>
      </c>
      <c r="C55" s="180" t="s">
        <v>193</v>
      </c>
      <c r="D55" s="147" t="s">
        <v>122</v>
      </c>
      <c r="E55" s="154">
        <v>0.77622000000000002</v>
      </c>
      <c r="F55" s="158">
        <f>H55+J55</f>
        <v>0</v>
      </c>
      <c r="G55" s="159">
        <f>ROUND(E55*F55,2)</f>
        <v>0</v>
      </c>
      <c r="H55" s="159"/>
      <c r="I55" s="159">
        <f>ROUND(E55*H55,2)</f>
        <v>0</v>
      </c>
      <c r="J55" s="159"/>
      <c r="K55" s="159">
        <f>ROUND(E55*J55,2)</f>
        <v>0</v>
      </c>
      <c r="L55" s="159">
        <v>21</v>
      </c>
      <c r="M55" s="159">
        <f>G55*(1+L55/100)</f>
        <v>0</v>
      </c>
      <c r="N55" s="148">
        <v>0</v>
      </c>
      <c r="O55" s="148">
        <f>ROUND(E55*N55,5)</f>
        <v>0</v>
      </c>
      <c r="P55" s="148">
        <v>0</v>
      </c>
      <c r="Q55" s="148">
        <f>ROUND(E55*P55,5)</f>
        <v>0</v>
      </c>
      <c r="R55" s="148"/>
      <c r="S55" s="148"/>
      <c r="T55" s="149">
        <v>4.0430000000000001</v>
      </c>
      <c r="U55" s="148">
        <f>ROUND(E55*T55,2)</f>
        <v>3.14</v>
      </c>
      <c r="V55" s="140"/>
      <c r="W55" s="140"/>
      <c r="X55" s="140"/>
      <c r="Y55" s="140"/>
      <c r="Z55" s="140"/>
      <c r="AA55" s="140"/>
      <c r="AB55" s="140"/>
      <c r="AC55" s="140"/>
      <c r="AD55" s="140"/>
      <c r="AE55" s="140" t="s">
        <v>123</v>
      </c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1:60" x14ac:dyDescent="0.2">
      <c r="A56" s="142" t="s">
        <v>106</v>
      </c>
      <c r="B56" s="142" t="s">
        <v>65</v>
      </c>
      <c r="C56" s="182" t="s">
        <v>66</v>
      </c>
      <c r="D56" s="151"/>
      <c r="E56" s="156"/>
      <c r="F56" s="160"/>
      <c r="G56" s="160">
        <f>SUMIF(AE57:AE100,"&lt;&gt;NOR",G57:G100)</f>
        <v>0</v>
      </c>
      <c r="H56" s="160"/>
      <c r="I56" s="160">
        <f>SUM(I57:I100)</f>
        <v>0</v>
      </c>
      <c r="J56" s="160"/>
      <c r="K56" s="160">
        <f>SUM(K57:K100)</f>
        <v>0</v>
      </c>
      <c r="L56" s="160"/>
      <c r="M56" s="160">
        <f>SUM(M57:M100)</f>
        <v>0</v>
      </c>
      <c r="N56" s="152"/>
      <c r="O56" s="152">
        <f>SUM(O57:O100)</f>
        <v>1.4708500000000002</v>
      </c>
      <c r="P56" s="152"/>
      <c r="Q56" s="152">
        <f>SUM(Q57:Q100)</f>
        <v>0</v>
      </c>
      <c r="R56" s="152"/>
      <c r="S56" s="152"/>
      <c r="T56" s="153"/>
      <c r="U56" s="152">
        <f>SUM(U57:U100)</f>
        <v>212.72000000000006</v>
      </c>
      <c r="AE56" t="s">
        <v>107</v>
      </c>
    </row>
    <row r="57" spans="1:60" outlineLevel="1" x14ac:dyDescent="0.2">
      <c r="A57" s="141">
        <v>41</v>
      </c>
      <c r="B57" s="141" t="s">
        <v>194</v>
      </c>
      <c r="C57" s="180" t="s">
        <v>195</v>
      </c>
      <c r="D57" s="147" t="s">
        <v>119</v>
      </c>
      <c r="E57" s="154">
        <v>0.5</v>
      </c>
      <c r="F57" s="158">
        <f>H57+J57</f>
        <v>0</v>
      </c>
      <c r="G57" s="159">
        <f>ROUND(E57*F57,2)</f>
        <v>0</v>
      </c>
      <c r="H57" s="159"/>
      <c r="I57" s="159">
        <f>ROUND(E57*H57,2)</f>
        <v>0</v>
      </c>
      <c r="J57" s="159"/>
      <c r="K57" s="159">
        <f>ROUND(E57*J57,2)</f>
        <v>0</v>
      </c>
      <c r="L57" s="159">
        <v>21</v>
      </c>
      <c r="M57" s="159">
        <f>G57*(1+L57/100)</f>
        <v>0</v>
      </c>
      <c r="N57" s="148">
        <v>5.7400000000000003E-3</v>
      </c>
      <c r="O57" s="148">
        <f>ROUND(E57*N57,5)</f>
        <v>2.8700000000000002E-3</v>
      </c>
      <c r="P57" s="148">
        <v>0</v>
      </c>
      <c r="Q57" s="148">
        <f>ROUND(E57*P57,5)</f>
        <v>0</v>
      </c>
      <c r="R57" s="148"/>
      <c r="S57" s="148"/>
      <c r="T57" s="149">
        <v>0.47299999999999998</v>
      </c>
      <c r="U57" s="148">
        <f>ROUND(E57*T57,2)</f>
        <v>0.24</v>
      </c>
      <c r="V57" s="140"/>
      <c r="W57" s="140"/>
      <c r="X57" s="140"/>
      <c r="Y57" s="140"/>
      <c r="Z57" s="140"/>
      <c r="AA57" s="140"/>
      <c r="AB57" s="140"/>
      <c r="AC57" s="140"/>
      <c r="AD57" s="140"/>
      <c r="AE57" s="140" t="s">
        <v>111</v>
      </c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</row>
    <row r="58" spans="1:60" outlineLevel="1" x14ac:dyDescent="0.2">
      <c r="A58" s="141">
        <v>42</v>
      </c>
      <c r="B58" s="141" t="s">
        <v>196</v>
      </c>
      <c r="C58" s="180" t="s">
        <v>197</v>
      </c>
      <c r="D58" s="147" t="s">
        <v>119</v>
      </c>
      <c r="E58" s="154">
        <v>11.664</v>
      </c>
      <c r="F58" s="158">
        <f>H58+J58</f>
        <v>0</v>
      </c>
      <c r="G58" s="159">
        <f>ROUND(E58*F58,2)</f>
        <v>0</v>
      </c>
      <c r="H58" s="159"/>
      <c r="I58" s="159">
        <f>ROUND(E58*H58,2)</f>
        <v>0</v>
      </c>
      <c r="J58" s="159"/>
      <c r="K58" s="159">
        <f>ROUND(E58*J58,2)</f>
        <v>0</v>
      </c>
      <c r="L58" s="159">
        <v>21</v>
      </c>
      <c r="M58" s="159">
        <f>G58*(1+L58/100)</f>
        <v>0</v>
      </c>
      <c r="N58" s="148">
        <v>6.9800000000000001E-3</v>
      </c>
      <c r="O58" s="148">
        <f>ROUND(E58*N58,5)</f>
        <v>8.1409999999999996E-2</v>
      </c>
      <c r="P58" s="148">
        <v>0</v>
      </c>
      <c r="Q58" s="148">
        <f>ROUND(E58*P58,5)</f>
        <v>0</v>
      </c>
      <c r="R58" s="148"/>
      <c r="S58" s="148"/>
      <c r="T58" s="149">
        <v>0.56499999999999995</v>
      </c>
      <c r="U58" s="148">
        <f>ROUND(E58*T58,2)</f>
        <v>6.59</v>
      </c>
      <c r="V58" s="140"/>
      <c r="W58" s="140"/>
      <c r="X58" s="140"/>
      <c r="Y58" s="140"/>
      <c r="Z58" s="140"/>
      <c r="AA58" s="140"/>
      <c r="AB58" s="140"/>
      <c r="AC58" s="140"/>
      <c r="AD58" s="140"/>
      <c r="AE58" s="140" t="s">
        <v>111</v>
      </c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</row>
    <row r="59" spans="1:60" outlineLevel="1" x14ac:dyDescent="0.2">
      <c r="A59" s="141"/>
      <c r="B59" s="141"/>
      <c r="C59" s="181" t="s">
        <v>198</v>
      </c>
      <c r="D59" s="150"/>
      <c r="E59" s="155">
        <v>11.664</v>
      </c>
      <c r="F59" s="159"/>
      <c r="G59" s="159"/>
      <c r="H59" s="159"/>
      <c r="I59" s="159"/>
      <c r="J59" s="159"/>
      <c r="K59" s="159"/>
      <c r="L59" s="159"/>
      <c r="M59" s="159"/>
      <c r="N59" s="148"/>
      <c r="O59" s="148"/>
      <c r="P59" s="148"/>
      <c r="Q59" s="148"/>
      <c r="R59" s="148"/>
      <c r="S59" s="148"/>
      <c r="T59" s="149"/>
      <c r="U59" s="148"/>
      <c r="V59" s="140"/>
      <c r="W59" s="140"/>
      <c r="X59" s="140"/>
      <c r="Y59" s="140"/>
      <c r="Z59" s="140"/>
      <c r="AA59" s="140"/>
      <c r="AB59" s="140"/>
      <c r="AC59" s="140"/>
      <c r="AD59" s="140"/>
      <c r="AE59" s="140" t="s">
        <v>113</v>
      </c>
      <c r="AF59" s="140">
        <v>0</v>
      </c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</row>
    <row r="60" spans="1:60" outlineLevel="1" x14ac:dyDescent="0.2">
      <c r="A60" s="141">
        <v>43</v>
      </c>
      <c r="B60" s="141" t="s">
        <v>199</v>
      </c>
      <c r="C60" s="180" t="s">
        <v>200</v>
      </c>
      <c r="D60" s="147" t="s">
        <v>119</v>
      </c>
      <c r="E60" s="154">
        <v>13.176</v>
      </c>
      <c r="F60" s="158">
        <f>H60+J60</f>
        <v>0</v>
      </c>
      <c r="G60" s="159">
        <f>ROUND(E60*F60,2)</f>
        <v>0</v>
      </c>
      <c r="H60" s="159"/>
      <c r="I60" s="159">
        <f>ROUND(E60*H60,2)</f>
        <v>0</v>
      </c>
      <c r="J60" s="159"/>
      <c r="K60" s="159">
        <f>ROUND(E60*J60,2)</f>
        <v>0</v>
      </c>
      <c r="L60" s="159">
        <v>21</v>
      </c>
      <c r="M60" s="159">
        <f>G60*(1+L60/100)</f>
        <v>0</v>
      </c>
      <c r="N60" s="148">
        <v>7.7799999999999996E-3</v>
      </c>
      <c r="O60" s="148">
        <f>ROUND(E60*N60,5)</f>
        <v>0.10251</v>
      </c>
      <c r="P60" s="148">
        <v>0</v>
      </c>
      <c r="Q60" s="148">
        <f>ROUND(E60*P60,5)</f>
        <v>0</v>
      </c>
      <c r="R60" s="148"/>
      <c r="S60" s="148"/>
      <c r="T60" s="149">
        <v>0.7</v>
      </c>
      <c r="U60" s="148">
        <f>ROUND(E60*T60,2)</f>
        <v>9.2200000000000006</v>
      </c>
      <c r="V60" s="140"/>
      <c r="W60" s="140"/>
      <c r="X60" s="140"/>
      <c r="Y60" s="140"/>
      <c r="Z60" s="140"/>
      <c r="AA60" s="140"/>
      <c r="AB60" s="140"/>
      <c r="AC60" s="140"/>
      <c r="AD60" s="140"/>
      <c r="AE60" s="140" t="s">
        <v>111</v>
      </c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</row>
    <row r="61" spans="1:60" outlineLevel="1" x14ac:dyDescent="0.2">
      <c r="A61" s="141"/>
      <c r="B61" s="141"/>
      <c r="C61" s="181" t="s">
        <v>201</v>
      </c>
      <c r="D61" s="150"/>
      <c r="E61" s="155">
        <v>13.176</v>
      </c>
      <c r="F61" s="159"/>
      <c r="G61" s="159"/>
      <c r="H61" s="159"/>
      <c r="I61" s="159"/>
      <c r="J61" s="159"/>
      <c r="K61" s="159"/>
      <c r="L61" s="159"/>
      <c r="M61" s="159"/>
      <c r="N61" s="148"/>
      <c r="O61" s="148"/>
      <c r="P61" s="148"/>
      <c r="Q61" s="148"/>
      <c r="R61" s="148"/>
      <c r="S61" s="148"/>
      <c r="T61" s="149"/>
      <c r="U61" s="148"/>
      <c r="V61" s="140"/>
      <c r="W61" s="140"/>
      <c r="X61" s="140"/>
      <c r="Y61" s="140"/>
      <c r="Z61" s="140"/>
      <c r="AA61" s="140"/>
      <c r="AB61" s="140"/>
      <c r="AC61" s="140"/>
      <c r="AD61" s="140"/>
      <c r="AE61" s="140" t="s">
        <v>113</v>
      </c>
      <c r="AF61" s="140">
        <v>0</v>
      </c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</row>
    <row r="62" spans="1:60" outlineLevel="1" x14ac:dyDescent="0.2">
      <c r="A62" s="141">
        <v>44</v>
      </c>
      <c r="B62" s="141" t="s">
        <v>202</v>
      </c>
      <c r="C62" s="180" t="s">
        <v>203</v>
      </c>
      <c r="D62" s="147" t="s">
        <v>119</v>
      </c>
      <c r="E62" s="154">
        <v>1.62</v>
      </c>
      <c r="F62" s="158">
        <f>H62+J62</f>
        <v>0</v>
      </c>
      <c r="G62" s="159">
        <f>ROUND(E62*F62,2)</f>
        <v>0</v>
      </c>
      <c r="H62" s="159"/>
      <c r="I62" s="159">
        <f>ROUND(E62*H62,2)</f>
        <v>0</v>
      </c>
      <c r="J62" s="159"/>
      <c r="K62" s="159">
        <f>ROUND(E62*J62,2)</f>
        <v>0</v>
      </c>
      <c r="L62" s="159">
        <v>21</v>
      </c>
      <c r="M62" s="159">
        <f>G62*(1+L62/100)</f>
        <v>0</v>
      </c>
      <c r="N62" s="148">
        <v>8.1700000000000002E-3</v>
      </c>
      <c r="O62" s="148">
        <f>ROUND(E62*N62,5)</f>
        <v>1.324E-2</v>
      </c>
      <c r="P62" s="148">
        <v>0</v>
      </c>
      <c r="Q62" s="148">
        <f>ROUND(E62*P62,5)</f>
        <v>0</v>
      </c>
      <c r="R62" s="148"/>
      <c r="S62" s="148"/>
      <c r="T62" s="149">
        <v>0.73499999999999999</v>
      </c>
      <c r="U62" s="148">
        <f>ROUND(E62*T62,2)</f>
        <v>1.19</v>
      </c>
      <c r="V62" s="140"/>
      <c r="W62" s="140"/>
      <c r="X62" s="140"/>
      <c r="Y62" s="140"/>
      <c r="Z62" s="140"/>
      <c r="AA62" s="140"/>
      <c r="AB62" s="140"/>
      <c r="AC62" s="140"/>
      <c r="AD62" s="140"/>
      <c r="AE62" s="140" t="s">
        <v>111</v>
      </c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</row>
    <row r="63" spans="1:60" outlineLevel="1" x14ac:dyDescent="0.2">
      <c r="A63" s="141"/>
      <c r="B63" s="141"/>
      <c r="C63" s="181" t="s">
        <v>204</v>
      </c>
      <c r="D63" s="150"/>
      <c r="E63" s="155">
        <v>1.62</v>
      </c>
      <c r="F63" s="159"/>
      <c r="G63" s="159"/>
      <c r="H63" s="159"/>
      <c r="I63" s="159"/>
      <c r="J63" s="159"/>
      <c r="K63" s="159"/>
      <c r="L63" s="159"/>
      <c r="M63" s="159"/>
      <c r="N63" s="148"/>
      <c r="O63" s="148"/>
      <c r="P63" s="148"/>
      <c r="Q63" s="148"/>
      <c r="R63" s="148"/>
      <c r="S63" s="148"/>
      <c r="T63" s="149"/>
      <c r="U63" s="148"/>
      <c r="V63" s="140"/>
      <c r="W63" s="140"/>
      <c r="X63" s="140"/>
      <c r="Y63" s="140"/>
      <c r="Z63" s="140"/>
      <c r="AA63" s="140"/>
      <c r="AB63" s="140"/>
      <c r="AC63" s="140"/>
      <c r="AD63" s="140"/>
      <c r="AE63" s="140" t="s">
        <v>113</v>
      </c>
      <c r="AF63" s="140">
        <v>0</v>
      </c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</row>
    <row r="64" spans="1:60" outlineLevel="1" x14ac:dyDescent="0.2">
      <c r="A64" s="141">
        <v>45</v>
      </c>
      <c r="B64" s="141" t="s">
        <v>205</v>
      </c>
      <c r="C64" s="180" t="s">
        <v>206</v>
      </c>
      <c r="D64" s="147" t="s">
        <v>119</v>
      </c>
      <c r="E64" s="154">
        <v>9.6120000000000001</v>
      </c>
      <c r="F64" s="158">
        <f>H64+J64</f>
        <v>0</v>
      </c>
      <c r="G64" s="159">
        <f>ROUND(E64*F64,2)</f>
        <v>0</v>
      </c>
      <c r="H64" s="159"/>
      <c r="I64" s="159">
        <f>ROUND(E64*H64,2)</f>
        <v>0</v>
      </c>
      <c r="J64" s="159"/>
      <c r="K64" s="159">
        <f>ROUND(E64*J64,2)</f>
        <v>0</v>
      </c>
      <c r="L64" s="159">
        <v>21</v>
      </c>
      <c r="M64" s="159">
        <f>G64*(1+L64/100)</f>
        <v>0</v>
      </c>
      <c r="N64" s="148">
        <v>9.9900000000000006E-3</v>
      </c>
      <c r="O64" s="148">
        <f>ROUND(E64*N64,5)</f>
        <v>9.6019999999999994E-2</v>
      </c>
      <c r="P64" s="148">
        <v>0</v>
      </c>
      <c r="Q64" s="148">
        <f>ROUND(E64*P64,5)</f>
        <v>0</v>
      </c>
      <c r="R64" s="148"/>
      <c r="S64" s="148"/>
      <c r="T64" s="149">
        <v>0.82799999999999996</v>
      </c>
      <c r="U64" s="148">
        <f>ROUND(E64*T64,2)</f>
        <v>7.96</v>
      </c>
      <c r="V64" s="140"/>
      <c r="W64" s="140"/>
      <c r="X64" s="140"/>
      <c r="Y64" s="140"/>
      <c r="Z64" s="140"/>
      <c r="AA64" s="140"/>
      <c r="AB64" s="140"/>
      <c r="AC64" s="140"/>
      <c r="AD64" s="140"/>
      <c r="AE64" s="140" t="s">
        <v>111</v>
      </c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</row>
    <row r="65" spans="1:60" outlineLevel="1" x14ac:dyDescent="0.2">
      <c r="A65" s="141"/>
      <c r="B65" s="141"/>
      <c r="C65" s="181" t="s">
        <v>207</v>
      </c>
      <c r="D65" s="150"/>
      <c r="E65" s="155">
        <v>9.6120000000000001</v>
      </c>
      <c r="F65" s="159"/>
      <c r="G65" s="159"/>
      <c r="H65" s="159"/>
      <c r="I65" s="159"/>
      <c r="J65" s="159"/>
      <c r="K65" s="159"/>
      <c r="L65" s="159"/>
      <c r="M65" s="159"/>
      <c r="N65" s="148"/>
      <c r="O65" s="148"/>
      <c r="P65" s="148"/>
      <c r="Q65" s="148"/>
      <c r="R65" s="148"/>
      <c r="S65" s="148"/>
      <c r="T65" s="149"/>
      <c r="U65" s="148"/>
      <c r="V65" s="140"/>
      <c r="W65" s="140"/>
      <c r="X65" s="140"/>
      <c r="Y65" s="140"/>
      <c r="Z65" s="140"/>
      <c r="AA65" s="140"/>
      <c r="AB65" s="140"/>
      <c r="AC65" s="140"/>
      <c r="AD65" s="140"/>
      <c r="AE65" s="140" t="s">
        <v>113</v>
      </c>
      <c r="AF65" s="140">
        <v>0</v>
      </c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</row>
    <row r="66" spans="1:60" outlineLevel="1" x14ac:dyDescent="0.2">
      <c r="A66" s="141">
        <v>46</v>
      </c>
      <c r="B66" s="141" t="s">
        <v>208</v>
      </c>
      <c r="C66" s="180" t="s">
        <v>209</v>
      </c>
      <c r="D66" s="147" t="s">
        <v>119</v>
      </c>
      <c r="E66" s="154">
        <v>35.207999999999998</v>
      </c>
      <c r="F66" s="158">
        <f>H66+J66</f>
        <v>0</v>
      </c>
      <c r="G66" s="159">
        <f>ROUND(E66*F66,2)</f>
        <v>0</v>
      </c>
      <c r="H66" s="159"/>
      <c r="I66" s="159">
        <f>ROUND(E66*H66,2)</f>
        <v>0</v>
      </c>
      <c r="J66" s="159"/>
      <c r="K66" s="159">
        <f>ROUND(E66*J66,2)</f>
        <v>0</v>
      </c>
      <c r="L66" s="159">
        <v>21</v>
      </c>
      <c r="M66" s="159">
        <f>G66*(1+L66/100)</f>
        <v>0</v>
      </c>
      <c r="N66" s="148">
        <v>9.1599999999999997E-3</v>
      </c>
      <c r="O66" s="148">
        <f>ROUND(E66*N66,5)</f>
        <v>0.32251000000000002</v>
      </c>
      <c r="P66" s="148">
        <v>0</v>
      </c>
      <c r="Q66" s="148">
        <f>ROUND(E66*P66,5)</f>
        <v>0</v>
      </c>
      <c r="R66" s="148"/>
      <c r="S66" s="148"/>
      <c r="T66" s="149">
        <v>0.91900000000000004</v>
      </c>
      <c r="U66" s="148">
        <f>ROUND(E66*T66,2)</f>
        <v>32.36</v>
      </c>
      <c r="V66" s="140"/>
      <c r="W66" s="140"/>
      <c r="X66" s="140"/>
      <c r="Y66" s="140"/>
      <c r="Z66" s="140"/>
      <c r="AA66" s="140"/>
      <c r="AB66" s="140"/>
      <c r="AC66" s="140"/>
      <c r="AD66" s="140"/>
      <c r="AE66" s="140" t="s">
        <v>111</v>
      </c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</row>
    <row r="67" spans="1:60" ht="22.5" outlineLevel="1" x14ac:dyDescent="0.2">
      <c r="A67" s="141"/>
      <c r="B67" s="141"/>
      <c r="C67" s="181" t="s">
        <v>210</v>
      </c>
      <c r="D67" s="150"/>
      <c r="E67" s="155">
        <v>35.207999999999998</v>
      </c>
      <c r="F67" s="159"/>
      <c r="G67" s="159"/>
      <c r="H67" s="159"/>
      <c r="I67" s="159"/>
      <c r="J67" s="159"/>
      <c r="K67" s="159"/>
      <c r="L67" s="159"/>
      <c r="M67" s="159"/>
      <c r="N67" s="148"/>
      <c r="O67" s="148"/>
      <c r="P67" s="148"/>
      <c r="Q67" s="148"/>
      <c r="R67" s="148"/>
      <c r="S67" s="148"/>
      <c r="T67" s="149"/>
      <c r="U67" s="148"/>
      <c r="V67" s="140"/>
      <c r="W67" s="140"/>
      <c r="X67" s="140"/>
      <c r="Y67" s="140"/>
      <c r="Z67" s="140"/>
      <c r="AA67" s="140"/>
      <c r="AB67" s="140"/>
      <c r="AC67" s="140"/>
      <c r="AD67" s="140"/>
      <c r="AE67" s="140" t="s">
        <v>113</v>
      </c>
      <c r="AF67" s="140">
        <v>0</v>
      </c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</row>
    <row r="68" spans="1:60" ht="22.5" outlineLevel="1" x14ac:dyDescent="0.2">
      <c r="A68" s="141">
        <v>47</v>
      </c>
      <c r="B68" s="141" t="s">
        <v>211</v>
      </c>
      <c r="C68" s="180" t="s">
        <v>212</v>
      </c>
      <c r="D68" s="147" t="s">
        <v>119</v>
      </c>
      <c r="E68" s="154">
        <v>46.2</v>
      </c>
      <c r="F68" s="158">
        <f>H68+J68</f>
        <v>0</v>
      </c>
      <c r="G68" s="159">
        <f>ROUND(E68*F68,2)</f>
        <v>0</v>
      </c>
      <c r="H68" s="159"/>
      <c r="I68" s="159">
        <f>ROUND(E68*H68,2)</f>
        <v>0</v>
      </c>
      <c r="J68" s="159"/>
      <c r="K68" s="159">
        <f>ROUND(E68*J68,2)</f>
        <v>0</v>
      </c>
      <c r="L68" s="159">
        <v>21</v>
      </c>
      <c r="M68" s="159">
        <f>G68*(1+L68/100)</f>
        <v>0</v>
      </c>
      <c r="N68" s="148">
        <v>1.0200000000000001E-3</v>
      </c>
      <c r="O68" s="148">
        <f>ROUND(E68*N68,5)</f>
        <v>4.7120000000000002E-2</v>
      </c>
      <c r="P68" s="148">
        <v>0</v>
      </c>
      <c r="Q68" s="148">
        <f>ROUND(E68*P68,5)</f>
        <v>0</v>
      </c>
      <c r="R68" s="148"/>
      <c r="S68" s="148"/>
      <c r="T68" s="149">
        <v>0.31738</v>
      </c>
      <c r="U68" s="148">
        <f>ROUND(E68*T68,2)</f>
        <v>14.66</v>
      </c>
      <c r="V68" s="140"/>
      <c r="W68" s="140"/>
      <c r="X68" s="140"/>
      <c r="Y68" s="140"/>
      <c r="Z68" s="140"/>
      <c r="AA68" s="140"/>
      <c r="AB68" s="140"/>
      <c r="AC68" s="140"/>
      <c r="AD68" s="140"/>
      <c r="AE68" s="140" t="s">
        <v>111</v>
      </c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</row>
    <row r="69" spans="1:60" outlineLevel="1" x14ac:dyDescent="0.2">
      <c r="A69" s="141"/>
      <c r="B69" s="141"/>
      <c r="C69" s="181" t="s">
        <v>213</v>
      </c>
      <c r="D69" s="150"/>
      <c r="E69" s="155">
        <v>46.2</v>
      </c>
      <c r="F69" s="159"/>
      <c r="G69" s="159"/>
      <c r="H69" s="159"/>
      <c r="I69" s="159"/>
      <c r="J69" s="159"/>
      <c r="K69" s="159"/>
      <c r="L69" s="159"/>
      <c r="M69" s="159"/>
      <c r="N69" s="148"/>
      <c r="O69" s="148"/>
      <c r="P69" s="148"/>
      <c r="Q69" s="148"/>
      <c r="R69" s="148"/>
      <c r="S69" s="148"/>
      <c r="T69" s="149"/>
      <c r="U69" s="148"/>
      <c r="V69" s="140"/>
      <c r="W69" s="140"/>
      <c r="X69" s="140"/>
      <c r="Y69" s="140"/>
      <c r="Z69" s="140"/>
      <c r="AA69" s="140"/>
      <c r="AB69" s="140"/>
      <c r="AC69" s="140"/>
      <c r="AD69" s="140"/>
      <c r="AE69" s="140" t="s">
        <v>113</v>
      </c>
      <c r="AF69" s="140">
        <v>0</v>
      </c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</row>
    <row r="70" spans="1:60" ht="22.5" outlineLevel="1" x14ac:dyDescent="0.2">
      <c r="A70" s="141">
        <v>48</v>
      </c>
      <c r="B70" s="141" t="s">
        <v>214</v>
      </c>
      <c r="C70" s="180" t="s">
        <v>215</v>
      </c>
      <c r="D70" s="147" t="s">
        <v>119</v>
      </c>
      <c r="E70" s="154">
        <v>55.65</v>
      </c>
      <c r="F70" s="158">
        <f>H70+J70</f>
        <v>0</v>
      </c>
      <c r="G70" s="159">
        <f>ROUND(E70*F70,2)</f>
        <v>0</v>
      </c>
      <c r="H70" s="159"/>
      <c r="I70" s="159">
        <f>ROUND(E70*H70,2)</f>
        <v>0</v>
      </c>
      <c r="J70" s="159"/>
      <c r="K70" s="159">
        <f>ROUND(E70*J70,2)</f>
        <v>0</v>
      </c>
      <c r="L70" s="159">
        <v>21</v>
      </c>
      <c r="M70" s="159">
        <f>G70*(1+L70/100)</f>
        <v>0</v>
      </c>
      <c r="N70" s="148">
        <v>1.6000000000000001E-3</v>
      </c>
      <c r="O70" s="148">
        <f>ROUND(E70*N70,5)</f>
        <v>8.9039999999999994E-2</v>
      </c>
      <c r="P70" s="148">
        <v>0</v>
      </c>
      <c r="Q70" s="148">
        <f>ROUND(E70*P70,5)</f>
        <v>0</v>
      </c>
      <c r="R70" s="148"/>
      <c r="S70" s="148"/>
      <c r="T70" s="149">
        <v>0.33332000000000001</v>
      </c>
      <c r="U70" s="148">
        <f>ROUND(E70*T70,2)</f>
        <v>18.55</v>
      </c>
      <c r="V70" s="140"/>
      <c r="W70" s="140"/>
      <c r="X70" s="140"/>
      <c r="Y70" s="140"/>
      <c r="Z70" s="140"/>
      <c r="AA70" s="140"/>
      <c r="AB70" s="140"/>
      <c r="AC70" s="140"/>
      <c r="AD70" s="140"/>
      <c r="AE70" s="140" t="s">
        <v>111</v>
      </c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</row>
    <row r="71" spans="1:60" outlineLevel="1" x14ac:dyDescent="0.2">
      <c r="A71" s="141"/>
      <c r="B71" s="141"/>
      <c r="C71" s="181" t="s">
        <v>216</v>
      </c>
      <c r="D71" s="150"/>
      <c r="E71" s="155">
        <v>55.65</v>
      </c>
      <c r="F71" s="159"/>
      <c r="G71" s="159"/>
      <c r="H71" s="159"/>
      <c r="I71" s="159"/>
      <c r="J71" s="159"/>
      <c r="K71" s="159"/>
      <c r="L71" s="159"/>
      <c r="M71" s="159"/>
      <c r="N71" s="148"/>
      <c r="O71" s="148"/>
      <c r="P71" s="148"/>
      <c r="Q71" s="148"/>
      <c r="R71" s="148"/>
      <c r="S71" s="148"/>
      <c r="T71" s="149"/>
      <c r="U71" s="148"/>
      <c r="V71" s="140"/>
      <c r="W71" s="140"/>
      <c r="X71" s="140"/>
      <c r="Y71" s="140"/>
      <c r="Z71" s="140"/>
      <c r="AA71" s="140"/>
      <c r="AB71" s="140"/>
      <c r="AC71" s="140"/>
      <c r="AD71" s="140"/>
      <c r="AE71" s="140" t="s">
        <v>113</v>
      </c>
      <c r="AF71" s="140">
        <v>0</v>
      </c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</row>
    <row r="72" spans="1:60" ht="22.5" outlineLevel="1" x14ac:dyDescent="0.2">
      <c r="A72" s="141">
        <v>49</v>
      </c>
      <c r="B72" s="141" t="s">
        <v>217</v>
      </c>
      <c r="C72" s="180" t="s">
        <v>218</v>
      </c>
      <c r="D72" s="147" t="s">
        <v>119</v>
      </c>
      <c r="E72" s="154">
        <v>8.4</v>
      </c>
      <c r="F72" s="158">
        <f>H72+J72</f>
        <v>0</v>
      </c>
      <c r="G72" s="159">
        <f>ROUND(E72*F72,2)</f>
        <v>0</v>
      </c>
      <c r="H72" s="159"/>
      <c r="I72" s="159">
        <f>ROUND(E72*H72,2)</f>
        <v>0</v>
      </c>
      <c r="J72" s="159"/>
      <c r="K72" s="159">
        <f>ROUND(E72*J72,2)</f>
        <v>0</v>
      </c>
      <c r="L72" s="159">
        <v>21</v>
      </c>
      <c r="M72" s="159">
        <f>G72*(1+L72/100)</f>
        <v>0</v>
      </c>
      <c r="N72" s="148">
        <v>1.97E-3</v>
      </c>
      <c r="O72" s="148">
        <f>ROUND(E72*N72,5)</f>
        <v>1.6549999999999999E-2</v>
      </c>
      <c r="P72" s="148">
        <v>0</v>
      </c>
      <c r="Q72" s="148">
        <f>ROUND(E72*P72,5)</f>
        <v>0</v>
      </c>
      <c r="R72" s="148"/>
      <c r="S72" s="148"/>
      <c r="T72" s="149">
        <v>0.3579</v>
      </c>
      <c r="U72" s="148">
        <f>ROUND(E72*T72,2)</f>
        <v>3.01</v>
      </c>
      <c r="V72" s="140"/>
      <c r="W72" s="140"/>
      <c r="X72" s="140"/>
      <c r="Y72" s="140"/>
      <c r="Z72" s="140"/>
      <c r="AA72" s="140"/>
      <c r="AB72" s="140"/>
      <c r="AC72" s="140"/>
      <c r="AD72" s="140"/>
      <c r="AE72" s="140" t="s">
        <v>111</v>
      </c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</row>
    <row r="73" spans="1:60" outlineLevel="1" x14ac:dyDescent="0.2">
      <c r="A73" s="141"/>
      <c r="B73" s="141"/>
      <c r="C73" s="181" t="s">
        <v>219</v>
      </c>
      <c r="D73" s="150"/>
      <c r="E73" s="155">
        <v>8.4</v>
      </c>
      <c r="F73" s="159"/>
      <c r="G73" s="159"/>
      <c r="H73" s="159"/>
      <c r="I73" s="159"/>
      <c r="J73" s="159"/>
      <c r="K73" s="159"/>
      <c r="L73" s="159"/>
      <c r="M73" s="159"/>
      <c r="N73" s="148"/>
      <c r="O73" s="148"/>
      <c r="P73" s="148"/>
      <c r="Q73" s="148"/>
      <c r="R73" s="148"/>
      <c r="S73" s="148"/>
      <c r="T73" s="149"/>
      <c r="U73" s="148"/>
      <c r="V73" s="140"/>
      <c r="W73" s="140"/>
      <c r="X73" s="140"/>
      <c r="Y73" s="140"/>
      <c r="Z73" s="140"/>
      <c r="AA73" s="140"/>
      <c r="AB73" s="140"/>
      <c r="AC73" s="140"/>
      <c r="AD73" s="140"/>
      <c r="AE73" s="140" t="s">
        <v>113</v>
      </c>
      <c r="AF73" s="140">
        <v>0</v>
      </c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</row>
    <row r="74" spans="1:60" ht="22.5" outlineLevel="1" x14ac:dyDescent="0.2">
      <c r="A74" s="141">
        <v>50</v>
      </c>
      <c r="B74" s="141" t="s">
        <v>220</v>
      </c>
      <c r="C74" s="180" t="s">
        <v>221</v>
      </c>
      <c r="D74" s="147" t="s">
        <v>119</v>
      </c>
      <c r="E74" s="154">
        <v>70.349999999999994</v>
      </c>
      <c r="F74" s="158">
        <f>H74+J74</f>
        <v>0</v>
      </c>
      <c r="G74" s="159">
        <f>ROUND(E74*F74,2)</f>
        <v>0</v>
      </c>
      <c r="H74" s="159"/>
      <c r="I74" s="159">
        <f>ROUND(E74*H74,2)</f>
        <v>0</v>
      </c>
      <c r="J74" s="159"/>
      <c r="K74" s="159">
        <f>ROUND(E74*J74,2)</f>
        <v>0</v>
      </c>
      <c r="L74" s="159">
        <v>21</v>
      </c>
      <c r="M74" s="159">
        <f>G74*(1+L74/100)</f>
        <v>0</v>
      </c>
      <c r="N74" s="148">
        <v>2.3500000000000001E-3</v>
      </c>
      <c r="O74" s="148">
        <f>ROUND(E74*N74,5)</f>
        <v>0.16531999999999999</v>
      </c>
      <c r="P74" s="148">
        <v>0</v>
      </c>
      <c r="Q74" s="148">
        <f>ROUND(E74*P74,5)</f>
        <v>0</v>
      </c>
      <c r="R74" s="148"/>
      <c r="S74" s="148"/>
      <c r="T74" s="149">
        <v>0.4088</v>
      </c>
      <c r="U74" s="148">
        <f>ROUND(E74*T74,2)</f>
        <v>28.76</v>
      </c>
      <c r="V74" s="140"/>
      <c r="W74" s="140"/>
      <c r="X74" s="140"/>
      <c r="Y74" s="140"/>
      <c r="Z74" s="140"/>
      <c r="AA74" s="140"/>
      <c r="AB74" s="140"/>
      <c r="AC74" s="140"/>
      <c r="AD74" s="140"/>
      <c r="AE74" s="140" t="s">
        <v>111</v>
      </c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</row>
    <row r="75" spans="1:60" outlineLevel="1" x14ac:dyDescent="0.2">
      <c r="A75" s="141"/>
      <c r="B75" s="141"/>
      <c r="C75" s="181" t="s">
        <v>222</v>
      </c>
      <c r="D75" s="150"/>
      <c r="E75" s="155">
        <v>70.349999999999994</v>
      </c>
      <c r="F75" s="159"/>
      <c r="G75" s="159"/>
      <c r="H75" s="159"/>
      <c r="I75" s="159"/>
      <c r="J75" s="159"/>
      <c r="K75" s="159"/>
      <c r="L75" s="159"/>
      <c r="M75" s="159"/>
      <c r="N75" s="148"/>
      <c r="O75" s="148"/>
      <c r="P75" s="148"/>
      <c r="Q75" s="148"/>
      <c r="R75" s="148"/>
      <c r="S75" s="148"/>
      <c r="T75" s="149"/>
      <c r="U75" s="148"/>
      <c r="V75" s="140"/>
      <c r="W75" s="140"/>
      <c r="X75" s="140"/>
      <c r="Y75" s="140"/>
      <c r="Z75" s="140"/>
      <c r="AA75" s="140"/>
      <c r="AB75" s="140"/>
      <c r="AC75" s="140"/>
      <c r="AD75" s="140"/>
      <c r="AE75" s="140" t="s">
        <v>113</v>
      </c>
      <c r="AF75" s="140">
        <v>0</v>
      </c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</row>
    <row r="76" spans="1:60" ht="22.5" outlineLevel="1" x14ac:dyDescent="0.2">
      <c r="A76" s="141">
        <v>51</v>
      </c>
      <c r="B76" s="141" t="s">
        <v>223</v>
      </c>
      <c r="C76" s="180" t="s">
        <v>224</v>
      </c>
      <c r="D76" s="147" t="s">
        <v>119</v>
      </c>
      <c r="E76" s="154">
        <v>66.150000000000006</v>
      </c>
      <c r="F76" s="158">
        <f>H76+J76</f>
        <v>0</v>
      </c>
      <c r="G76" s="159">
        <f>ROUND(E76*F76,2)</f>
        <v>0</v>
      </c>
      <c r="H76" s="159"/>
      <c r="I76" s="159">
        <f>ROUND(E76*H76,2)</f>
        <v>0</v>
      </c>
      <c r="J76" s="159"/>
      <c r="K76" s="159">
        <f>ROUND(E76*J76,2)</f>
        <v>0</v>
      </c>
      <c r="L76" s="159">
        <v>21</v>
      </c>
      <c r="M76" s="159">
        <f>G76*(1+L76/100)</f>
        <v>0</v>
      </c>
      <c r="N76" s="148">
        <v>3.7699999999999999E-3</v>
      </c>
      <c r="O76" s="148">
        <f>ROUND(E76*N76,5)</f>
        <v>0.24939</v>
      </c>
      <c r="P76" s="148">
        <v>0</v>
      </c>
      <c r="Q76" s="148">
        <f>ROUND(E76*P76,5)</f>
        <v>0</v>
      </c>
      <c r="R76" s="148"/>
      <c r="S76" s="148"/>
      <c r="T76" s="149">
        <v>0.46579999999999999</v>
      </c>
      <c r="U76" s="148">
        <f>ROUND(E76*T76,2)</f>
        <v>30.81</v>
      </c>
      <c r="V76" s="140"/>
      <c r="W76" s="140"/>
      <c r="X76" s="140"/>
      <c r="Y76" s="140"/>
      <c r="Z76" s="140"/>
      <c r="AA76" s="140"/>
      <c r="AB76" s="140"/>
      <c r="AC76" s="140"/>
      <c r="AD76" s="140"/>
      <c r="AE76" s="140" t="s">
        <v>111</v>
      </c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</row>
    <row r="77" spans="1:60" outlineLevel="1" x14ac:dyDescent="0.2">
      <c r="A77" s="141"/>
      <c r="B77" s="141"/>
      <c r="C77" s="181" t="s">
        <v>225</v>
      </c>
      <c r="D77" s="150"/>
      <c r="E77" s="155">
        <v>66.150000000000006</v>
      </c>
      <c r="F77" s="159"/>
      <c r="G77" s="159"/>
      <c r="H77" s="159"/>
      <c r="I77" s="159"/>
      <c r="J77" s="159"/>
      <c r="K77" s="159"/>
      <c r="L77" s="159"/>
      <c r="M77" s="159"/>
      <c r="N77" s="148"/>
      <c r="O77" s="148"/>
      <c r="P77" s="148"/>
      <c r="Q77" s="148"/>
      <c r="R77" s="148"/>
      <c r="S77" s="148"/>
      <c r="T77" s="149"/>
      <c r="U77" s="148"/>
      <c r="V77" s="140"/>
      <c r="W77" s="140"/>
      <c r="X77" s="140"/>
      <c r="Y77" s="140"/>
      <c r="Z77" s="140"/>
      <c r="AA77" s="140"/>
      <c r="AB77" s="140"/>
      <c r="AC77" s="140"/>
      <c r="AD77" s="140"/>
      <c r="AE77" s="140" t="s">
        <v>113</v>
      </c>
      <c r="AF77" s="140">
        <v>0</v>
      </c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</row>
    <row r="78" spans="1:60" outlineLevel="1" x14ac:dyDescent="0.2">
      <c r="A78" s="141">
        <v>52</v>
      </c>
      <c r="B78" s="141" t="s">
        <v>226</v>
      </c>
      <c r="C78" s="180" t="s">
        <v>227</v>
      </c>
      <c r="D78" s="147" t="s">
        <v>125</v>
      </c>
      <c r="E78" s="154">
        <v>15</v>
      </c>
      <c r="F78" s="158">
        <f t="shared" ref="F78:F92" si="24">H78+J78</f>
        <v>0</v>
      </c>
      <c r="G78" s="159">
        <f t="shared" ref="G78:G92" si="25">ROUND(E78*F78,2)</f>
        <v>0</v>
      </c>
      <c r="H78" s="159"/>
      <c r="I78" s="159">
        <f t="shared" ref="I78:I92" si="26">ROUND(E78*H78,2)</f>
        <v>0</v>
      </c>
      <c r="J78" s="159"/>
      <c r="K78" s="159">
        <f t="shared" ref="K78:K92" si="27">ROUND(E78*J78,2)</f>
        <v>0</v>
      </c>
      <c r="L78" s="159">
        <v>21</v>
      </c>
      <c r="M78" s="159">
        <f t="shared" ref="M78:M92" si="28">G78*(1+L78/100)</f>
        <v>0</v>
      </c>
      <c r="N78" s="148">
        <v>0</v>
      </c>
      <c r="O78" s="148">
        <f t="shared" ref="O78:O92" si="29">ROUND(E78*N78,5)</f>
        <v>0</v>
      </c>
      <c r="P78" s="148">
        <v>0</v>
      </c>
      <c r="Q78" s="148">
        <f t="shared" ref="Q78:Q92" si="30">ROUND(E78*P78,5)</f>
        <v>0</v>
      </c>
      <c r="R78" s="148"/>
      <c r="S78" s="148"/>
      <c r="T78" s="149">
        <v>0.42199999999999999</v>
      </c>
      <c r="U78" s="148">
        <f t="shared" ref="U78:U92" si="31">ROUND(E78*T78,2)</f>
        <v>6.33</v>
      </c>
      <c r="V78" s="140"/>
      <c r="W78" s="140"/>
      <c r="X78" s="140"/>
      <c r="Y78" s="140"/>
      <c r="Z78" s="140"/>
      <c r="AA78" s="140"/>
      <c r="AB78" s="140"/>
      <c r="AC78" s="140"/>
      <c r="AD78" s="140"/>
      <c r="AE78" s="140" t="s">
        <v>111</v>
      </c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</row>
    <row r="79" spans="1:60" outlineLevel="1" x14ac:dyDescent="0.2">
      <c r="A79" s="141">
        <v>53</v>
      </c>
      <c r="B79" s="141" t="s">
        <v>228</v>
      </c>
      <c r="C79" s="180" t="s">
        <v>229</v>
      </c>
      <c r="D79" s="147" t="s">
        <v>125</v>
      </c>
      <c r="E79" s="154">
        <v>8</v>
      </c>
      <c r="F79" s="158">
        <f t="shared" si="24"/>
        <v>0</v>
      </c>
      <c r="G79" s="159">
        <f t="shared" si="25"/>
        <v>0</v>
      </c>
      <c r="H79" s="159"/>
      <c r="I79" s="159">
        <f t="shared" si="26"/>
        <v>0</v>
      </c>
      <c r="J79" s="159"/>
      <c r="K79" s="159">
        <f t="shared" si="27"/>
        <v>0</v>
      </c>
      <c r="L79" s="159">
        <v>21</v>
      </c>
      <c r="M79" s="159">
        <f t="shared" si="28"/>
        <v>0</v>
      </c>
      <c r="N79" s="148">
        <v>0</v>
      </c>
      <c r="O79" s="148">
        <f t="shared" si="29"/>
        <v>0</v>
      </c>
      <c r="P79" s="148">
        <v>0</v>
      </c>
      <c r="Q79" s="148">
        <f t="shared" si="30"/>
        <v>0</v>
      </c>
      <c r="R79" s="148"/>
      <c r="S79" s="148"/>
      <c r="T79" s="149">
        <v>0.752</v>
      </c>
      <c r="U79" s="148">
        <f t="shared" si="31"/>
        <v>6.02</v>
      </c>
      <c r="V79" s="140"/>
      <c r="W79" s="140"/>
      <c r="X79" s="140"/>
      <c r="Y79" s="140"/>
      <c r="Z79" s="140"/>
      <c r="AA79" s="140"/>
      <c r="AB79" s="140"/>
      <c r="AC79" s="140"/>
      <c r="AD79" s="140"/>
      <c r="AE79" s="140" t="s">
        <v>111</v>
      </c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</row>
    <row r="80" spans="1:60" outlineLevel="1" x14ac:dyDescent="0.2">
      <c r="A80" s="141">
        <v>54</v>
      </c>
      <c r="B80" s="141" t="s">
        <v>230</v>
      </c>
      <c r="C80" s="180" t="s">
        <v>231</v>
      </c>
      <c r="D80" s="147" t="s">
        <v>125</v>
      </c>
      <c r="E80" s="154">
        <v>18</v>
      </c>
      <c r="F80" s="158">
        <f t="shared" si="24"/>
        <v>0</v>
      </c>
      <c r="G80" s="159">
        <f t="shared" si="25"/>
        <v>0</v>
      </c>
      <c r="H80" s="159"/>
      <c r="I80" s="159">
        <f t="shared" si="26"/>
        <v>0</v>
      </c>
      <c r="J80" s="159"/>
      <c r="K80" s="159">
        <f t="shared" si="27"/>
        <v>0</v>
      </c>
      <c r="L80" s="159">
        <v>21</v>
      </c>
      <c r="M80" s="159">
        <f t="shared" si="28"/>
        <v>0</v>
      </c>
      <c r="N80" s="148">
        <v>0</v>
      </c>
      <c r="O80" s="148">
        <f t="shared" si="29"/>
        <v>0</v>
      </c>
      <c r="P80" s="148">
        <v>0</v>
      </c>
      <c r="Q80" s="148">
        <f t="shared" si="30"/>
        <v>0</v>
      </c>
      <c r="R80" s="148"/>
      <c r="S80" s="148"/>
      <c r="T80" s="149">
        <v>0.96799999999999997</v>
      </c>
      <c r="U80" s="148">
        <f t="shared" si="31"/>
        <v>17.420000000000002</v>
      </c>
      <c r="V80" s="140"/>
      <c r="W80" s="140"/>
      <c r="X80" s="140"/>
      <c r="Y80" s="140"/>
      <c r="Z80" s="140"/>
      <c r="AA80" s="140"/>
      <c r="AB80" s="140"/>
      <c r="AC80" s="140"/>
      <c r="AD80" s="140"/>
      <c r="AE80" s="140" t="s">
        <v>111</v>
      </c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</row>
    <row r="81" spans="1:60" outlineLevel="1" x14ac:dyDescent="0.2">
      <c r="A81" s="141">
        <v>55</v>
      </c>
      <c r="B81" s="141" t="s">
        <v>232</v>
      </c>
      <c r="C81" s="180" t="s">
        <v>233</v>
      </c>
      <c r="D81" s="147" t="s">
        <v>125</v>
      </c>
      <c r="E81" s="154">
        <v>2</v>
      </c>
      <c r="F81" s="158">
        <f t="shared" si="24"/>
        <v>0</v>
      </c>
      <c r="G81" s="159">
        <f t="shared" si="25"/>
        <v>0</v>
      </c>
      <c r="H81" s="159"/>
      <c r="I81" s="159">
        <f t="shared" si="26"/>
        <v>0</v>
      </c>
      <c r="J81" s="159"/>
      <c r="K81" s="159">
        <f t="shared" si="27"/>
        <v>0</v>
      </c>
      <c r="L81" s="159">
        <v>21</v>
      </c>
      <c r="M81" s="159">
        <f t="shared" si="28"/>
        <v>0</v>
      </c>
      <c r="N81" s="148">
        <v>0</v>
      </c>
      <c r="O81" s="148">
        <f t="shared" si="29"/>
        <v>0</v>
      </c>
      <c r="P81" s="148">
        <v>0</v>
      </c>
      <c r="Q81" s="148">
        <f t="shared" si="30"/>
        <v>0</v>
      </c>
      <c r="R81" s="148"/>
      <c r="S81" s="148"/>
      <c r="T81" s="149">
        <v>1.373</v>
      </c>
      <c r="U81" s="148">
        <f t="shared" si="31"/>
        <v>2.75</v>
      </c>
      <c r="V81" s="140"/>
      <c r="W81" s="140"/>
      <c r="X81" s="140"/>
      <c r="Y81" s="140"/>
      <c r="Z81" s="140"/>
      <c r="AA81" s="140"/>
      <c r="AB81" s="140"/>
      <c r="AC81" s="140"/>
      <c r="AD81" s="140"/>
      <c r="AE81" s="140" t="s">
        <v>111</v>
      </c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</row>
    <row r="82" spans="1:60" outlineLevel="1" x14ac:dyDescent="0.2">
      <c r="A82" s="141">
        <v>56</v>
      </c>
      <c r="B82" s="141" t="s">
        <v>234</v>
      </c>
      <c r="C82" s="180" t="s">
        <v>235</v>
      </c>
      <c r="D82" s="147" t="s">
        <v>125</v>
      </c>
      <c r="E82" s="154">
        <v>2</v>
      </c>
      <c r="F82" s="158">
        <f t="shared" si="24"/>
        <v>0</v>
      </c>
      <c r="G82" s="159">
        <f t="shared" si="25"/>
        <v>0</v>
      </c>
      <c r="H82" s="159"/>
      <c r="I82" s="159">
        <f t="shared" si="26"/>
        <v>0</v>
      </c>
      <c r="J82" s="159"/>
      <c r="K82" s="159">
        <f t="shared" si="27"/>
        <v>0</v>
      </c>
      <c r="L82" s="159">
        <v>21</v>
      </c>
      <c r="M82" s="159">
        <f t="shared" si="28"/>
        <v>0</v>
      </c>
      <c r="N82" s="148">
        <v>1.7799999999999999E-3</v>
      </c>
      <c r="O82" s="148">
        <f t="shared" si="29"/>
        <v>3.5599999999999998E-3</v>
      </c>
      <c r="P82" s="148">
        <v>0</v>
      </c>
      <c r="Q82" s="148">
        <f t="shared" si="30"/>
        <v>0</v>
      </c>
      <c r="R82" s="148"/>
      <c r="S82" s="148"/>
      <c r="T82" s="149">
        <v>1.0089999999999999</v>
      </c>
      <c r="U82" s="148">
        <f t="shared" si="31"/>
        <v>2.02</v>
      </c>
      <c r="V82" s="140"/>
      <c r="W82" s="140"/>
      <c r="X82" s="140"/>
      <c r="Y82" s="140"/>
      <c r="Z82" s="140"/>
      <c r="AA82" s="140"/>
      <c r="AB82" s="140"/>
      <c r="AC82" s="140"/>
      <c r="AD82" s="140"/>
      <c r="AE82" s="140" t="s">
        <v>111</v>
      </c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</row>
    <row r="83" spans="1:60" ht="22.5" outlineLevel="1" x14ac:dyDescent="0.2">
      <c r="A83" s="141">
        <v>57</v>
      </c>
      <c r="B83" s="141" t="s">
        <v>236</v>
      </c>
      <c r="C83" s="180" t="s">
        <v>421</v>
      </c>
      <c r="D83" s="147" t="s">
        <v>119</v>
      </c>
      <c r="E83" s="154">
        <v>42</v>
      </c>
      <c r="F83" s="158">
        <f t="shared" si="24"/>
        <v>0</v>
      </c>
      <c r="G83" s="159">
        <f t="shared" si="25"/>
        <v>0</v>
      </c>
      <c r="H83" s="159"/>
      <c r="I83" s="159">
        <f t="shared" si="26"/>
        <v>0</v>
      </c>
      <c r="J83" s="159"/>
      <c r="K83" s="159">
        <f t="shared" si="27"/>
        <v>0</v>
      </c>
      <c r="L83" s="159">
        <v>21</v>
      </c>
      <c r="M83" s="159">
        <f t="shared" si="28"/>
        <v>0</v>
      </c>
      <c r="N83" s="148">
        <v>4.3699999999999998E-3</v>
      </c>
      <c r="O83" s="148">
        <f t="shared" si="29"/>
        <v>0.18354000000000001</v>
      </c>
      <c r="P83" s="148">
        <v>0</v>
      </c>
      <c r="Q83" s="148">
        <f t="shared" si="30"/>
        <v>0</v>
      </c>
      <c r="R83" s="148"/>
      <c r="S83" s="148"/>
      <c r="T83" s="149">
        <v>0</v>
      </c>
      <c r="U83" s="148">
        <f t="shared" si="31"/>
        <v>0</v>
      </c>
      <c r="V83" s="140"/>
      <c r="W83" s="140"/>
      <c r="X83" s="140"/>
      <c r="Y83" s="140"/>
      <c r="Z83" s="140"/>
      <c r="AA83" s="140"/>
      <c r="AB83" s="140"/>
      <c r="AC83" s="140"/>
      <c r="AD83" s="140"/>
      <c r="AE83" s="140" t="s">
        <v>142</v>
      </c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</row>
    <row r="84" spans="1:60" ht="22.5" outlineLevel="1" x14ac:dyDescent="0.2">
      <c r="A84" s="141">
        <v>58</v>
      </c>
      <c r="B84" s="141" t="s">
        <v>237</v>
      </c>
      <c r="C84" s="180" t="s">
        <v>422</v>
      </c>
      <c r="D84" s="147" t="s">
        <v>125</v>
      </c>
      <c r="E84" s="154">
        <v>6</v>
      </c>
      <c r="F84" s="158">
        <f t="shared" si="24"/>
        <v>0</v>
      </c>
      <c r="G84" s="159">
        <f t="shared" si="25"/>
        <v>0</v>
      </c>
      <c r="H84" s="159"/>
      <c r="I84" s="159">
        <f t="shared" si="26"/>
        <v>0</v>
      </c>
      <c r="J84" s="159"/>
      <c r="K84" s="159">
        <f t="shared" si="27"/>
        <v>0</v>
      </c>
      <c r="L84" s="159">
        <v>21</v>
      </c>
      <c r="M84" s="159">
        <f t="shared" si="28"/>
        <v>0</v>
      </c>
      <c r="N84" s="148">
        <v>1.027E-2</v>
      </c>
      <c r="O84" s="148">
        <f t="shared" si="29"/>
        <v>6.1620000000000001E-2</v>
      </c>
      <c r="P84" s="148">
        <v>0</v>
      </c>
      <c r="Q84" s="148">
        <f t="shared" si="30"/>
        <v>0</v>
      </c>
      <c r="R84" s="148"/>
      <c r="S84" s="148"/>
      <c r="T84" s="149">
        <v>0</v>
      </c>
      <c r="U84" s="148">
        <f t="shared" si="31"/>
        <v>0</v>
      </c>
      <c r="V84" s="140"/>
      <c r="W84" s="140"/>
      <c r="X84" s="140"/>
      <c r="Y84" s="140"/>
      <c r="Z84" s="140"/>
      <c r="AA84" s="140"/>
      <c r="AB84" s="140"/>
      <c r="AC84" s="140"/>
      <c r="AD84" s="140"/>
      <c r="AE84" s="140" t="s">
        <v>142</v>
      </c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</row>
    <row r="85" spans="1:60" outlineLevel="1" x14ac:dyDescent="0.2">
      <c r="A85" s="141">
        <v>59</v>
      </c>
      <c r="B85" s="141" t="s">
        <v>238</v>
      </c>
      <c r="C85" s="180" t="s">
        <v>239</v>
      </c>
      <c r="D85" s="147" t="s">
        <v>119</v>
      </c>
      <c r="E85" s="154">
        <v>21</v>
      </c>
      <c r="F85" s="158">
        <f t="shared" si="24"/>
        <v>0</v>
      </c>
      <c r="G85" s="159">
        <f t="shared" si="25"/>
        <v>0</v>
      </c>
      <c r="H85" s="159"/>
      <c r="I85" s="159">
        <f t="shared" si="26"/>
        <v>0</v>
      </c>
      <c r="J85" s="159"/>
      <c r="K85" s="159">
        <f t="shared" si="27"/>
        <v>0</v>
      </c>
      <c r="L85" s="159">
        <v>21</v>
      </c>
      <c r="M85" s="159">
        <f t="shared" si="28"/>
        <v>0</v>
      </c>
      <c r="N85" s="148">
        <v>3.1E-4</v>
      </c>
      <c r="O85" s="148">
        <f t="shared" si="29"/>
        <v>6.5100000000000002E-3</v>
      </c>
      <c r="P85" s="148">
        <v>0</v>
      </c>
      <c r="Q85" s="148">
        <f t="shared" si="30"/>
        <v>0</v>
      </c>
      <c r="R85" s="148"/>
      <c r="S85" s="148"/>
      <c r="T85" s="149">
        <v>0.35056999999999999</v>
      </c>
      <c r="U85" s="148">
        <f t="shared" si="31"/>
        <v>7.36</v>
      </c>
      <c r="V85" s="140"/>
      <c r="W85" s="140"/>
      <c r="X85" s="140"/>
      <c r="Y85" s="140"/>
      <c r="Z85" s="140"/>
      <c r="AA85" s="140"/>
      <c r="AB85" s="140"/>
      <c r="AC85" s="140"/>
      <c r="AD85" s="140"/>
      <c r="AE85" s="140" t="s">
        <v>111</v>
      </c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</row>
    <row r="86" spans="1:60" outlineLevel="1" x14ac:dyDescent="0.2">
      <c r="A86" s="141">
        <v>60</v>
      </c>
      <c r="B86" s="141" t="s">
        <v>240</v>
      </c>
      <c r="C86" s="180" t="s">
        <v>241</v>
      </c>
      <c r="D86" s="147" t="s">
        <v>125</v>
      </c>
      <c r="E86" s="154">
        <v>4</v>
      </c>
      <c r="F86" s="158">
        <f t="shared" si="24"/>
        <v>0</v>
      </c>
      <c r="G86" s="159">
        <f t="shared" si="25"/>
        <v>0</v>
      </c>
      <c r="H86" s="159"/>
      <c r="I86" s="159">
        <f t="shared" si="26"/>
        <v>0</v>
      </c>
      <c r="J86" s="159"/>
      <c r="K86" s="159">
        <f t="shared" si="27"/>
        <v>0</v>
      </c>
      <c r="L86" s="159">
        <v>21</v>
      </c>
      <c r="M86" s="159">
        <f t="shared" si="28"/>
        <v>0</v>
      </c>
      <c r="N86" s="148">
        <v>1.7000000000000001E-4</v>
      </c>
      <c r="O86" s="148">
        <f t="shared" si="29"/>
        <v>6.8000000000000005E-4</v>
      </c>
      <c r="P86" s="148">
        <v>0</v>
      </c>
      <c r="Q86" s="148">
        <f t="shared" si="30"/>
        <v>0</v>
      </c>
      <c r="R86" s="148"/>
      <c r="S86" s="148"/>
      <c r="T86" s="149">
        <v>0</v>
      </c>
      <c r="U86" s="148">
        <f t="shared" si="31"/>
        <v>0</v>
      </c>
      <c r="V86" s="140"/>
      <c r="W86" s="140"/>
      <c r="X86" s="140"/>
      <c r="Y86" s="140"/>
      <c r="Z86" s="140"/>
      <c r="AA86" s="140"/>
      <c r="AB86" s="140"/>
      <c r="AC86" s="140"/>
      <c r="AD86" s="140"/>
      <c r="AE86" s="140" t="s">
        <v>142</v>
      </c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</row>
    <row r="87" spans="1:60" outlineLevel="1" x14ac:dyDescent="0.2">
      <c r="A87" s="141">
        <v>61</v>
      </c>
      <c r="B87" s="141" t="s">
        <v>242</v>
      </c>
      <c r="C87" s="180" t="s">
        <v>243</v>
      </c>
      <c r="D87" s="147" t="s">
        <v>125</v>
      </c>
      <c r="E87" s="154">
        <v>4</v>
      </c>
      <c r="F87" s="158">
        <f t="shared" si="24"/>
        <v>0</v>
      </c>
      <c r="G87" s="159">
        <f t="shared" si="25"/>
        <v>0</v>
      </c>
      <c r="H87" s="159"/>
      <c r="I87" s="159">
        <f t="shared" si="26"/>
        <v>0</v>
      </c>
      <c r="J87" s="159"/>
      <c r="K87" s="159">
        <f t="shared" si="27"/>
        <v>0</v>
      </c>
      <c r="L87" s="159">
        <v>21</v>
      </c>
      <c r="M87" s="159">
        <f t="shared" si="28"/>
        <v>0</v>
      </c>
      <c r="N87" s="148">
        <v>1.2E-4</v>
      </c>
      <c r="O87" s="148">
        <f t="shared" si="29"/>
        <v>4.8000000000000001E-4</v>
      </c>
      <c r="P87" s="148">
        <v>0</v>
      </c>
      <c r="Q87" s="148">
        <f t="shared" si="30"/>
        <v>0</v>
      </c>
      <c r="R87" s="148"/>
      <c r="S87" s="148"/>
      <c r="T87" s="149">
        <v>0</v>
      </c>
      <c r="U87" s="148">
        <f t="shared" si="31"/>
        <v>0</v>
      </c>
      <c r="V87" s="140"/>
      <c r="W87" s="140"/>
      <c r="X87" s="140"/>
      <c r="Y87" s="140"/>
      <c r="Z87" s="140"/>
      <c r="AA87" s="140"/>
      <c r="AB87" s="140"/>
      <c r="AC87" s="140"/>
      <c r="AD87" s="140"/>
      <c r="AE87" s="140" t="s">
        <v>142</v>
      </c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</row>
    <row r="88" spans="1:60" outlineLevel="1" x14ac:dyDescent="0.2">
      <c r="A88" s="141">
        <v>62</v>
      </c>
      <c r="B88" s="141" t="s">
        <v>244</v>
      </c>
      <c r="C88" s="180" t="s">
        <v>245</v>
      </c>
      <c r="D88" s="147" t="s">
        <v>125</v>
      </c>
      <c r="E88" s="154">
        <v>2</v>
      </c>
      <c r="F88" s="158">
        <f t="shared" si="24"/>
        <v>0</v>
      </c>
      <c r="G88" s="159">
        <f t="shared" si="25"/>
        <v>0</v>
      </c>
      <c r="H88" s="159"/>
      <c r="I88" s="159">
        <f t="shared" si="26"/>
        <v>0</v>
      </c>
      <c r="J88" s="159"/>
      <c r="K88" s="159">
        <f t="shared" si="27"/>
        <v>0</v>
      </c>
      <c r="L88" s="159">
        <v>21</v>
      </c>
      <c r="M88" s="159">
        <f t="shared" si="28"/>
        <v>0</v>
      </c>
      <c r="N88" s="148">
        <v>2.9999999999999997E-4</v>
      </c>
      <c r="O88" s="148">
        <f t="shared" si="29"/>
        <v>5.9999999999999995E-4</v>
      </c>
      <c r="P88" s="148">
        <v>0</v>
      </c>
      <c r="Q88" s="148">
        <f t="shared" si="30"/>
        <v>0</v>
      </c>
      <c r="R88" s="148"/>
      <c r="S88" s="148"/>
      <c r="T88" s="149">
        <v>0</v>
      </c>
      <c r="U88" s="148">
        <f t="shared" si="31"/>
        <v>0</v>
      </c>
      <c r="V88" s="140"/>
      <c r="W88" s="140"/>
      <c r="X88" s="140"/>
      <c r="Y88" s="140"/>
      <c r="Z88" s="140"/>
      <c r="AA88" s="140"/>
      <c r="AB88" s="140"/>
      <c r="AC88" s="140"/>
      <c r="AD88" s="140"/>
      <c r="AE88" s="140" t="s">
        <v>142</v>
      </c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</row>
    <row r="89" spans="1:60" outlineLevel="1" x14ac:dyDescent="0.2">
      <c r="A89" s="141">
        <v>63</v>
      </c>
      <c r="B89" s="141" t="s">
        <v>246</v>
      </c>
      <c r="C89" s="180" t="s">
        <v>247</v>
      </c>
      <c r="D89" s="147" t="s">
        <v>140</v>
      </c>
      <c r="E89" s="154">
        <v>4</v>
      </c>
      <c r="F89" s="158">
        <f t="shared" si="24"/>
        <v>0</v>
      </c>
      <c r="G89" s="159">
        <f t="shared" si="25"/>
        <v>0</v>
      </c>
      <c r="H89" s="159"/>
      <c r="I89" s="159">
        <f t="shared" si="26"/>
        <v>0</v>
      </c>
      <c r="J89" s="159"/>
      <c r="K89" s="159">
        <f t="shared" si="27"/>
        <v>0</v>
      </c>
      <c r="L89" s="159">
        <v>21</v>
      </c>
      <c r="M89" s="159">
        <f t="shared" si="28"/>
        <v>0</v>
      </c>
      <c r="N89" s="148">
        <v>6.62E-3</v>
      </c>
      <c r="O89" s="148">
        <f t="shared" si="29"/>
        <v>2.648E-2</v>
      </c>
      <c r="P89" s="148">
        <v>0</v>
      </c>
      <c r="Q89" s="148">
        <f t="shared" si="30"/>
        <v>0</v>
      </c>
      <c r="R89" s="148"/>
      <c r="S89" s="148"/>
      <c r="T89" s="149">
        <v>0.78</v>
      </c>
      <c r="U89" s="148">
        <f t="shared" si="31"/>
        <v>3.12</v>
      </c>
      <c r="V89" s="140"/>
      <c r="W89" s="140"/>
      <c r="X89" s="140"/>
      <c r="Y89" s="140"/>
      <c r="Z89" s="140"/>
      <c r="AA89" s="140"/>
      <c r="AB89" s="140"/>
      <c r="AC89" s="140"/>
      <c r="AD89" s="140"/>
      <c r="AE89" s="140" t="s">
        <v>111</v>
      </c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</row>
    <row r="90" spans="1:60" ht="22.5" outlineLevel="1" x14ac:dyDescent="0.2">
      <c r="A90" s="141">
        <v>64</v>
      </c>
      <c r="B90" s="141" t="s">
        <v>248</v>
      </c>
      <c r="C90" s="180" t="s">
        <v>423</v>
      </c>
      <c r="D90" s="147" t="s">
        <v>125</v>
      </c>
      <c r="E90" s="154">
        <v>1</v>
      </c>
      <c r="F90" s="158">
        <f t="shared" si="24"/>
        <v>0</v>
      </c>
      <c r="G90" s="159">
        <f t="shared" si="25"/>
        <v>0</v>
      </c>
      <c r="H90" s="159"/>
      <c r="I90" s="159">
        <f t="shared" si="26"/>
        <v>0</v>
      </c>
      <c r="J90" s="159"/>
      <c r="K90" s="159">
        <f t="shared" si="27"/>
        <v>0</v>
      </c>
      <c r="L90" s="159">
        <v>21</v>
      </c>
      <c r="M90" s="159">
        <f t="shared" si="28"/>
        <v>0</v>
      </c>
      <c r="N90" s="148">
        <v>1.4E-3</v>
      </c>
      <c r="O90" s="148">
        <f t="shared" si="29"/>
        <v>1.4E-3</v>
      </c>
      <c r="P90" s="148">
        <v>0</v>
      </c>
      <c r="Q90" s="148">
        <f t="shared" si="30"/>
        <v>0</v>
      </c>
      <c r="R90" s="148"/>
      <c r="S90" s="148"/>
      <c r="T90" s="149">
        <v>0</v>
      </c>
      <c r="U90" s="148">
        <f t="shared" si="31"/>
        <v>0</v>
      </c>
      <c r="V90" s="140"/>
      <c r="W90" s="140"/>
      <c r="X90" s="140"/>
      <c r="Y90" s="140"/>
      <c r="Z90" s="140"/>
      <c r="AA90" s="140"/>
      <c r="AB90" s="140"/>
      <c r="AC90" s="140"/>
      <c r="AD90" s="140"/>
      <c r="AE90" s="140" t="s">
        <v>142</v>
      </c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</row>
    <row r="91" spans="1:60" outlineLevel="1" x14ac:dyDescent="0.2">
      <c r="A91" s="141">
        <v>65</v>
      </c>
      <c r="B91" s="141" t="s">
        <v>249</v>
      </c>
      <c r="C91" s="180" t="s">
        <v>250</v>
      </c>
      <c r="D91" s="147" t="s">
        <v>251</v>
      </c>
      <c r="E91" s="154">
        <v>0.5</v>
      </c>
      <c r="F91" s="158">
        <f t="shared" si="24"/>
        <v>0</v>
      </c>
      <c r="G91" s="159">
        <f t="shared" si="25"/>
        <v>0</v>
      </c>
      <c r="H91" s="159"/>
      <c r="I91" s="159">
        <f t="shared" si="26"/>
        <v>0</v>
      </c>
      <c r="J91" s="159"/>
      <c r="K91" s="159">
        <f t="shared" si="27"/>
        <v>0</v>
      </c>
      <c r="L91" s="159">
        <v>21</v>
      </c>
      <c r="M91" s="159">
        <f t="shared" si="28"/>
        <v>0</v>
      </c>
      <c r="N91" s="148">
        <v>0</v>
      </c>
      <c r="O91" s="148">
        <f t="shared" si="29"/>
        <v>0</v>
      </c>
      <c r="P91" s="148">
        <v>0</v>
      </c>
      <c r="Q91" s="148">
        <f t="shared" si="30"/>
        <v>0</v>
      </c>
      <c r="R91" s="148"/>
      <c r="S91" s="148"/>
      <c r="T91" s="149">
        <v>0</v>
      </c>
      <c r="U91" s="148">
        <f t="shared" si="31"/>
        <v>0</v>
      </c>
      <c r="V91" s="140"/>
      <c r="W91" s="140"/>
      <c r="X91" s="140"/>
      <c r="Y91" s="140"/>
      <c r="Z91" s="140"/>
      <c r="AA91" s="140"/>
      <c r="AB91" s="140"/>
      <c r="AC91" s="140"/>
      <c r="AD91" s="140"/>
      <c r="AE91" s="140" t="s">
        <v>111</v>
      </c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</row>
    <row r="92" spans="1:60" outlineLevel="1" x14ac:dyDescent="0.2">
      <c r="A92" s="141">
        <v>66</v>
      </c>
      <c r="B92" s="141" t="s">
        <v>252</v>
      </c>
      <c r="C92" s="180" t="s">
        <v>253</v>
      </c>
      <c r="D92" s="147" t="s">
        <v>119</v>
      </c>
      <c r="E92" s="154">
        <v>128.5</v>
      </c>
      <c r="F92" s="158">
        <f t="shared" si="24"/>
        <v>0</v>
      </c>
      <c r="G92" s="159">
        <f t="shared" si="25"/>
        <v>0</v>
      </c>
      <c r="H92" s="159"/>
      <c r="I92" s="159">
        <f t="shared" si="26"/>
        <v>0</v>
      </c>
      <c r="J92" s="159"/>
      <c r="K92" s="159">
        <f t="shared" si="27"/>
        <v>0</v>
      </c>
      <c r="L92" s="159">
        <v>21</v>
      </c>
      <c r="M92" s="159">
        <f t="shared" si="28"/>
        <v>0</v>
      </c>
      <c r="N92" s="148">
        <v>0</v>
      </c>
      <c r="O92" s="148">
        <f t="shared" si="29"/>
        <v>0</v>
      </c>
      <c r="P92" s="148">
        <v>0</v>
      </c>
      <c r="Q92" s="148">
        <f t="shared" si="30"/>
        <v>0</v>
      </c>
      <c r="R92" s="148"/>
      <c r="S92" s="148"/>
      <c r="T92" s="149">
        <v>1.7999999999999999E-2</v>
      </c>
      <c r="U92" s="148">
        <f t="shared" si="31"/>
        <v>2.31</v>
      </c>
      <c r="V92" s="140"/>
      <c r="W92" s="140"/>
      <c r="X92" s="140"/>
      <c r="Y92" s="140"/>
      <c r="Z92" s="140"/>
      <c r="AA92" s="140"/>
      <c r="AB92" s="140"/>
      <c r="AC92" s="140"/>
      <c r="AD92" s="140"/>
      <c r="AE92" s="140" t="s">
        <v>111</v>
      </c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</row>
    <row r="93" spans="1:60" outlineLevel="1" x14ac:dyDescent="0.2">
      <c r="A93" s="141"/>
      <c r="B93" s="141"/>
      <c r="C93" s="181" t="s">
        <v>254</v>
      </c>
      <c r="D93" s="150"/>
      <c r="E93" s="155">
        <v>128.5</v>
      </c>
      <c r="F93" s="159"/>
      <c r="G93" s="159"/>
      <c r="H93" s="159"/>
      <c r="I93" s="159"/>
      <c r="J93" s="159"/>
      <c r="K93" s="159"/>
      <c r="L93" s="159"/>
      <c r="M93" s="159"/>
      <c r="N93" s="148"/>
      <c r="O93" s="148"/>
      <c r="P93" s="148"/>
      <c r="Q93" s="148"/>
      <c r="R93" s="148"/>
      <c r="S93" s="148"/>
      <c r="T93" s="149"/>
      <c r="U93" s="148"/>
      <c r="V93" s="140"/>
      <c r="W93" s="140"/>
      <c r="X93" s="140"/>
      <c r="Y93" s="140"/>
      <c r="Z93" s="140"/>
      <c r="AA93" s="140"/>
      <c r="AB93" s="140"/>
      <c r="AC93" s="140"/>
      <c r="AD93" s="140"/>
      <c r="AE93" s="140" t="s">
        <v>113</v>
      </c>
      <c r="AF93" s="140">
        <v>0</v>
      </c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</row>
    <row r="94" spans="1:60" outlineLevel="1" x14ac:dyDescent="0.2">
      <c r="A94" s="141">
        <v>67</v>
      </c>
      <c r="B94" s="141" t="s">
        <v>255</v>
      </c>
      <c r="C94" s="180" t="s">
        <v>256</v>
      </c>
      <c r="D94" s="147" t="s">
        <v>119</v>
      </c>
      <c r="E94" s="154">
        <v>68.5</v>
      </c>
      <c r="F94" s="158">
        <f>H94+J94</f>
        <v>0</v>
      </c>
      <c r="G94" s="159">
        <f>ROUND(E94*F94,2)</f>
        <v>0</v>
      </c>
      <c r="H94" s="159"/>
      <c r="I94" s="159">
        <f>ROUND(E94*H94,2)</f>
        <v>0</v>
      </c>
      <c r="J94" s="159"/>
      <c r="K94" s="159">
        <f>ROUND(E94*J94,2)</f>
        <v>0</v>
      </c>
      <c r="L94" s="159">
        <v>21</v>
      </c>
      <c r="M94" s="159">
        <f>G94*(1+L94/100)</f>
        <v>0</v>
      </c>
      <c r="N94" s="148">
        <v>0</v>
      </c>
      <c r="O94" s="148">
        <f>ROUND(E94*N94,5)</f>
        <v>0</v>
      </c>
      <c r="P94" s="148">
        <v>0</v>
      </c>
      <c r="Q94" s="148">
        <f>ROUND(E94*P94,5)</f>
        <v>0</v>
      </c>
      <c r="R94" s="148"/>
      <c r="S94" s="148"/>
      <c r="T94" s="149">
        <v>2.1000000000000001E-2</v>
      </c>
      <c r="U94" s="148">
        <f>ROUND(E94*T94,2)</f>
        <v>1.44</v>
      </c>
      <c r="V94" s="140"/>
      <c r="W94" s="140"/>
      <c r="X94" s="140"/>
      <c r="Y94" s="140"/>
      <c r="Z94" s="140"/>
      <c r="AA94" s="140"/>
      <c r="AB94" s="140"/>
      <c r="AC94" s="140"/>
      <c r="AD94" s="140"/>
      <c r="AE94" s="140" t="s">
        <v>111</v>
      </c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</row>
    <row r="95" spans="1:60" outlineLevel="1" x14ac:dyDescent="0.2">
      <c r="A95" s="141"/>
      <c r="B95" s="141"/>
      <c r="C95" s="181" t="s">
        <v>257</v>
      </c>
      <c r="D95" s="150"/>
      <c r="E95" s="155">
        <v>68.5</v>
      </c>
      <c r="F95" s="159"/>
      <c r="G95" s="159"/>
      <c r="H95" s="159"/>
      <c r="I95" s="159"/>
      <c r="J95" s="159"/>
      <c r="K95" s="159"/>
      <c r="L95" s="159"/>
      <c r="M95" s="159"/>
      <c r="N95" s="148"/>
      <c r="O95" s="148"/>
      <c r="P95" s="148"/>
      <c r="Q95" s="148"/>
      <c r="R95" s="148"/>
      <c r="S95" s="148"/>
      <c r="T95" s="149"/>
      <c r="U95" s="148"/>
      <c r="V95" s="140"/>
      <c r="W95" s="140"/>
      <c r="X95" s="140"/>
      <c r="Y95" s="140"/>
      <c r="Z95" s="140"/>
      <c r="AA95" s="140"/>
      <c r="AB95" s="140"/>
      <c r="AC95" s="140"/>
      <c r="AD95" s="140"/>
      <c r="AE95" s="140" t="s">
        <v>113</v>
      </c>
      <c r="AF95" s="140">
        <v>0</v>
      </c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</row>
    <row r="96" spans="1:60" outlineLevel="1" x14ac:dyDescent="0.2">
      <c r="A96" s="141">
        <v>68</v>
      </c>
      <c r="B96" s="141" t="s">
        <v>258</v>
      </c>
      <c r="C96" s="180" t="s">
        <v>259</v>
      </c>
      <c r="D96" s="147" t="s">
        <v>119</v>
      </c>
      <c r="E96" s="154">
        <v>71.900000000000006</v>
      </c>
      <c r="F96" s="158">
        <f>H96+J96</f>
        <v>0</v>
      </c>
      <c r="G96" s="159">
        <f>ROUND(E96*F96,2)</f>
        <v>0</v>
      </c>
      <c r="H96" s="159"/>
      <c r="I96" s="159">
        <f>ROUND(E96*H96,2)</f>
        <v>0</v>
      </c>
      <c r="J96" s="159"/>
      <c r="K96" s="159">
        <f>ROUND(E96*J96,2)</f>
        <v>0</v>
      </c>
      <c r="L96" s="159">
        <v>21</v>
      </c>
      <c r="M96" s="159">
        <f>G96*(1+L96/100)</f>
        <v>0</v>
      </c>
      <c r="N96" s="148">
        <v>0</v>
      </c>
      <c r="O96" s="148">
        <f>ROUND(E96*N96,5)</f>
        <v>0</v>
      </c>
      <c r="P96" s="148">
        <v>0</v>
      </c>
      <c r="Q96" s="148">
        <f>ROUND(E96*P96,5)</f>
        <v>0</v>
      </c>
      <c r="R96" s="148"/>
      <c r="S96" s="148"/>
      <c r="T96" s="149">
        <v>3.2000000000000001E-2</v>
      </c>
      <c r="U96" s="148">
        <f>ROUND(E96*T96,2)</f>
        <v>2.2999999999999998</v>
      </c>
      <c r="V96" s="140"/>
      <c r="W96" s="140"/>
      <c r="X96" s="140"/>
      <c r="Y96" s="140"/>
      <c r="Z96" s="140"/>
      <c r="AA96" s="140"/>
      <c r="AB96" s="140"/>
      <c r="AC96" s="140"/>
      <c r="AD96" s="140"/>
      <c r="AE96" s="140" t="s">
        <v>111</v>
      </c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</row>
    <row r="97" spans="1:60" outlineLevel="1" x14ac:dyDescent="0.2">
      <c r="A97" s="141"/>
      <c r="B97" s="141"/>
      <c r="C97" s="181" t="s">
        <v>260</v>
      </c>
      <c r="D97" s="150"/>
      <c r="E97" s="155">
        <v>71.900000000000006</v>
      </c>
      <c r="F97" s="159"/>
      <c r="G97" s="159"/>
      <c r="H97" s="159"/>
      <c r="I97" s="159"/>
      <c r="J97" s="159"/>
      <c r="K97" s="159"/>
      <c r="L97" s="159"/>
      <c r="M97" s="159"/>
      <c r="N97" s="148"/>
      <c r="O97" s="148"/>
      <c r="P97" s="148"/>
      <c r="Q97" s="148"/>
      <c r="R97" s="148"/>
      <c r="S97" s="148"/>
      <c r="T97" s="149"/>
      <c r="U97" s="148"/>
      <c r="V97" s="140"/>
      <c r="W97" s="140"/>
      <c r="X97" s="140"/>
      <c r="Y97" s="140"/>
      <c r="Z97" s="140"/>
      <c r="AA97" s="140"/>
      <c r="AB97" s="140"/>
      <c r="AC97" s="140"/>
      <c r="AD97" s="140"/>
      <c r="AE97" s="140" t="s">
        <v>113</v>
      </c>
      <c r="AF97" s="140">
        <v>0</v>
      </c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</row>
    <row r="98" spans="1:60" outlineLevel="1" x14ac:dyDescent="0.2">
      <c r="A98" s="141">
        <v>69</v>
      </c>
      <c r="B98" s="141" t="s">
        <v>261</v>
      </c>
      <c r="C98" s="180" t="s">
        <v>262</v>
      </c>
      <c r="D98" s="147" t="s">
        <v>119</v>
      </c>
      <c r="E98" s="154">
        <v>74.599999999999994</v>
      </c>
      <c r="F98" s="158">
        <f>H98+J98</f>
        <v>0</v>
      </c>
      <c r="G98" s="159">
        <f>ROUND(E98*F98,2)</f>
        <v>0</v>
      </c>
      <c r="H98" s="159"/>
      <c r="I98" s="159">
        <f>ROUND(E98*H98,2)</f>
        <v>0</v>
      </c>
      <c r="J98" s="159"/>
      <c r="K98" s="159">
        <f>ROUND(E98*J98,2)</f>
        <v>0</v>
      </c>
      <c r="L98" s="159">
        <v>21</v>
      </c>
      <c r="M98" s="159">
        <f>G98*(1+L98/100)</f>
        <v>0</v>
      </c>
      <c r="N98" s="148">
        <v>0</v>
      </c>
      <c r="O98" s="148">
        <f>ROUND(E98*N98,5)</f>
        <v>0</v>
      </c>
      <c r="P98" s="148">
        <v>0</v>
      </c>
      <c r="Q98" s="148">
        <f>ROUND(E98*P98,5)</f>
        <v>0</v>
      </c>
      <c r="R98" s="148"/>
      <c r="S98" s="148"/>
      <c r="T98" s="149">
        <v>4.1000000000000002E-2</v>
      </c>
      <c r="U98" s="148">
        <f>ROUND(E98*T98,2)</f>
        <v>3.06</v>
      </c>
      <c r="V98" s="140"/>
      <c r="W98" s="140"/>
      <c r="X98" s="140"/>
      <c r="Y98" s="140"/>
      <c r="Z98" s="140"/>
      <c r="AA98" s="140"/>
      <c r="AB98" s="140"/>
      <c r="AC98" s="140"/>
      <c r="AD98" s="140"/>
      <c r="AE98" s="140" t="s">
        <v>111</v>
      </c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</row>
    <row r="99" spans="1:60" outlineLevel="1" x14ac:dyDescent="0.2">
      <c r="A99" s="141"/>
      <c r="B99" s="141"/>
      <c r="C99" s="181" t="s">
        <v>263</v>
      </c>
      <c r="D99" s="150"/>
      <c r="E99" s="155">
        <v>74.599999999999994</v>
      </c>
      <c r="F99" s="159"/>
      <c r="G99" s="159"/>
      <c r="H99" s="159"/>
      <c r="I99" s="159"/>
      <c r="J99" s="159"/>
      <c r="K99" s="159"/>
      <c r="L99" s="159"/>
      <c r="M99" s="159"/>
      <c r="N99" s="148"/>
      <c r="O99" s="148"/>
      <c r="P99" s="148"/>
      <c r="Q99" s="148"/>
      <c r="R99" s="148"/>
      <c r="S99" s="148"/>
      <c r="T99" s="149"/>
      <c r="U99" s="148"/>
      <c r="V99" s="140"/>
      <c r="W99" s="140"/>
      <c r="X99" s="140"/>
      <c r="Y99" s="140"/>
      <c r="Z99" s="140"/>
      <c r="AA99" s="140"/>
      <c r="AB99" s="140"/>
      <c r="AC99" s="140"/>
      <c r="AD99" s="140"/>
      <c r="AE99" s="140" t="s">
        <v>113</v>
      </c>
      <c r="AF99" s="140">
        <v>0</v>
      </c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</row>
    <row r="100" spans="1:60" outlineLevel="1" x14ac:dyDescent="0.2">
      <c r="A100" s="141">
        <v>70</v>
      </c>
      <c r="B100" s="141" t="s">
        <v>264</v>
      </c>
      <c r="C100" s="180" t="s">
        <v>265</v>
      </c>
      <c r="D100" s="147" t="s">
        <v>122</v>
      </c>
      <c r="E100" s="154">
        <v>1.47085</v>
      </c>
      <c r="F100" s="158">
        <f>H100+J100</f>
        <v>0</v>
      </c>
      <c r="G100" s="159">
        <f>ROUND(E100*F100,2)</f>
        <v>0</v>
      </c>
      <c r="H100" s="159"/>
      <c r="I100" s="159">
        <f>ROUND(E100*H100,2)</f>
        <v>0</v>
      </c>
      <c r="J100" s="159"/>
      <c r="K100" s="159">
        <f>ROUND(E100*J100,2)</f>
        <v>0</v>
      </c>
      <c r="L100" s="159">
        <v>21</v>
      </c>
      <c r="M100" s="159">
        <f>G100*(1+L100/100)</f>
        <v>0</v>
      </c>
      <c r="N100" s="148">
        <v>0</v>
      </c>
      <c r="O100" s="148">
        <f>ROUND(E100*N100,5)</f>
        <v>0</v>
      </c>
      <c r="P100" s="148">
        <v>0</v>
      </c>
      <c r="Q100" s="148">
        <f>ROUND(E100*P100,5)</f>
        <v>0</v>
      </c>
      <c r="R100" s="148"/>
      <c r="S100" s="148"/>
      <c r="T100" s="149">
        <v>3.5630000000000002</v>
      </c>
      <c r="U100" s="148">
        <f>ROUND(E100*T100,2)</f>
        <v>5.24</v>
      </c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 t="s">
        <v>123</v>
      </c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</row>
    <row r="101" spans="1:60" x14ac:dyDescent="0.2">
      <c r="A101" s="142" t="s">
        <v>106</v>
      </c>
      <c r="B101" s="142" t="s">
        <v>67</v>
      </c>
      <c r="C101" s="182" t="s">
        <v>68</v>
      </c>
      <c r="D101" s="151"/>
      <c r="E101" s="156"/>
      <c r="F101" s="160"/>
      <c r="G101" s="160">
        <f>SUMIF(AE102:AE138,"&lt;&gt;NOR",G102:G138)</f>
        <v>0</v>
      </c>
      <c r="H101" s="160"/>
      <c r="I101" s="160">
        <f>SUM(I102:I138)</f>
        <v>0</v>
      </c>
      <c r="J101" s="160"/>
      <c r="K101" s="160">
        <f>SUM(K102:K138)</f>
        <v>0</v>
      </c>
      <c r="L101" s="160"/>
      <c r="M101" s="160">
        <f>SUM(M102:M138)</f>
        <v>0</v>
      </c>
      <c r="N101" s="152"/>
      <c r="O101" s="152">
        <f>SUM(O102:O138)</f>
        <v>0.26268999999999998</v>
      </c>
      <c r="P101" s="152"/>
      <c r="Q101" s="152">
        <f>SUM(Q102:Q138)</f>
        <v>0</v>
      </c>
      <c r="R101" s="152"/>
      <c r="S101" s="152"/>
      <c r="T101" s="153"/>
      <c r="U101" s="152">
        <f>SUM(U102:U138)</f>
        <v>40</v>
      </c>
      <c r="AE101" t="s">
        <v>107</v>
      </c>
    </row>
    <row r="102" spans="1:60" outlineLevel="1" x14ac:dyDescent="0.2">
      <c r="A102" s="141">
        <v>71</v>
      </c>
      <c r="B102" s="141" t="s">
        <v>266</v>
      </c>
      <c r="C102" s="180" t="s">
        <v>424</v>
      </c>
      <c r="D102" s="147" t="s">
        <v>125</v>
      </c>
      <c r="E102" s="154">
        <v>3</v>
      </c>
      <c r="F102" s="158">
        <f t="shared" ref="F102:F138" si="32">H102+J102</f>
        <v>0</v>
      </c>
      <c r="G102" s="159">
        <f t="shared" ref="G102:G138" si="33">ROUND(E102*F102,2)</f>
        <v>0</v>
      </c>
      <c r="H102" s="159"/>
      <c r="I102" s="159">
        <f t="shared" ref="I102:I138" si="34">ROUND(E102*H102,2)</f>
        <v>0</v>
      </c>
      <c r="J102" s="159"/>
      <c r="K102" s="159">
        <f t="shared" ref="K102:K138" si="35">ROUND(E102*J102,2)</f>
        <v>0</v>
      </c>
      <c r="L102" s="159">
        <v>21</v>
      </c>
      <c r="M102" s="159">
        <f t="shared" ref="M102:M138" si="36">G102*(1+L102/100)</f>
        <v>0</v>
      </c>
      <c r="N102" s="148">
        <v>6.0999999999999997E-4</v>
      </c>
      <c r="O102" s="148">
        <f t="shared" ref="O102:O138" si="37">ROUND(E102*N102,5)</f>
        <v>1.83E-3</v>
      </c>
      <c r="P102" s="148">
        <v>0</v>
      </c>
      <c r="Q102" s="148">
        <f t="shared" ref="Q102:Q138" si="38">ROUND(E102*P102,5)</f>
        <v>0</v>
      </c>
      <c r="R102" s="148"/>
      <c r="S102" s="148"/>
      <c r="T102" s="149">
        <v>0.22700000000000001</v>
      </c>
      <c r="U102" s="148">
        <f t="shared" ref="U102:U138" si="39">ROUND(E102*T102,2)</f>
        <v>0.68</v>
      </c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 t="s">
        <v>111</v>
      </c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</row>
    <row r="103" spans="1:60" outlineLevel="1" x14ac:dyDescent="0.2">
      <c r="A103" s="141">
        <v>72</v>
      </c>
      <c r="B103" s="141" t="s">
        <v>267</v>
      </c>
      <c r="C103" s="180" t="s">
        <v>425</v>
      </c>
      <c r="D103" s="147" t="s">
        <v>125</v>
      </c>
      <c r="E103" s="154">
        <v>6</v>
      </c>
      <c r="F103" s="158">
        <f t="shared" si="32"/>
        <v>0</v>
      </c>
      <c r="G103" s="159">
        <f t="shared" si="33"/>
        <v>0</v>
      </c>
      <c r="H103" s="159"/>
      <c r="I103" s="159">
        <f t="shared" si="34"/>
        <v>0</v>
      </c>
      <c r="J103" s="159"/>
      <c r="K103" s="159">
        <f t="shared" si="35"/>
        <v>0</v>
      </c>
      <c r="L103" s="159">
        <v>21</v>
      </c>
      <c r="M103" s="159">
        <f t="shared" si="36"/>
        <v>0</v>
      </c>
      <c r="N103" s="148">
        <v>8.8999999999999995E-4</v>
      </c>
      <c r="O103" s="148">
        <f t="shared" si="37"/>
        <v>5.3400000000000001E-3</v>
      </c>
      <c r="P103" s="148">
        <v>0</v>
      </c>
      <c r="Q103" s="148">
        <f t="shared" si="38"/>
        <v>0</v>
      </c>
      <c r="R103" s="148"/>
      <c r="S103" s="148"/>
      <c r="T103" s="149">
        <v>0.26900000000000002</v>
      </c>
      <c r="U103" s="148">
        <f t="shared" si="39"/>
        <v>1.61</v>
      </c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 t="s">
        <v>111</v>
      </c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</row>
    <row r="104" spans="1:60" outlineLevel="1" x14ac:dyDescent="0.2">
      <c r="A104" s="141">
        <v>73</v>
      </c>
      <c r="B104" s="141" t="s">
        <v>268</v>
      </c>
      <c r="C104" s="180" t="s">
        <v>426</v>
      </c>
      <c r="D104" s="147" t="s">
        <v>125</v>
      </c>
      <c r="E104" s="154">
        <v>4</v>
      </c>
      <c r="F104" s="158">
        <f t="shared" si="32"/>
        <v>0</v>
      </c>
      <c r="G104" s="159">
        <f t="shared" si="33"/>
        <v>0</v>
      </c>
      <c r="H104" s="159"/>
      <c r="I104" s="159">
        <f t="shared" si="34"/>
        <v>0</v>
      </c>
      <c r="J104" s="159"/>
      <c r="K104" s="159">
        <f t="shared" si="35"/>
        <v>0</v>
      </c>
      <c r="L104" s="159">
        <v>21</v>
      </c>
      <c r="M104" s="159">
        <f t="shared" si="36"/>
        <v>0</v>
      </c>
      <c r="N104" s="148">
        <v>1.2999999999999999E-3</v>
      </c>
      <c r="O104" s="148">
        <f t="shared" si="37"/>
        <v>5.1999999999999998E-3</v>
      </c>
      <c r="P104" s="148">
        <v>0</v>
      </c>
      <c r="Q104" s="148">
        <f t="shared" si="38"/>
        <v>0</v>
      </c>
      <c r="R104" s="148"/>
      <c r="S104" s="148"/>
      <c r="T104" s="149">
        <v>0.35099999999999998</v>
      </c>
      <c r="U104" s="148">
        <f t="shared" si="39"/>
        <v>1.4</v>
      </c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 t="s">
        <v>111</v>
      </c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</row>
    <row r="105" spans="1:60" outlineLevel="1" x14ac:dyDescent="0.2">
      <c r="A105" s="141">
        <v>74</v>
      </c>
      <c r="B105" s="141" t="s">
        <v>269</v>
      </c>
      <c r="C105" s="180" t="s">
        <v>427</v>
      </c>
      <c r="D105" s="147" t="s">
        <v>125</v>
      </c>
      <c r="E105" s="154">
        <v>18</v>
      </c>
      <c r="F105" s="158">
        <f t="shared" si="32"/>
        <v>0</v>
      </c>
      <c r="G105" s="159">
        <f t="shared" si="33"/>
        <v>0</v>
      </c>
      <c r="H105" s="159"/>
      <c r="I105" s="159">
        <f t="shared" si="34"/>
        <v>0</v>
      </c>
      <c r="J105" s="159"/>
      <c r="K105" s="159">
        <f t="shared" si="35"/>
        <v>0</v>
      </c>
      <c r="L105" s="159">
        <v>21</v>
      </c>
      <c r="M105" s="159">
        <f t="shared" si="36"/>
        <v>0</v>
      </c>
      <c r="N105" s="148">
        <v>2.0799999999999998E-3</v>
      </c>
      <c r="O105" s="148">
        <f t="shared" si="37"/>
        <v>3.7440000000000001E-2</v>
      </c>
      <c r="P105" s="148">
        <v>0</v>
      </c>
      <c r="Q105" s="148">
        <f t="shared" si="38"/>
        <v>0</v>
      </c>
      <c r="R105" s="148"/>
      <c r="S105" s="148"/>
      <c r="T105" s="149">
        <v>0.42399999999999999</v>
      </c>
      <c r="U105" s="148">
        <f t="shared" si="39"/>
        <v>7.63</v>
      </c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 t="s">
        <v>111</v>
      </c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</row>
    <row r="106" spans="1:60" ht="22.5" outlineLevel="1" x14ac:dyDescent="0.2">
      <c r="A106" s="141">
        <v>75</v>
      </c>
      <c r="B106" s="141" t="s">
        <v>270</v>
      </c>
      <c r="C106" s="180" t="s">
        <v>428</v>
      </c>
      <c r="D106" s="147" t="s">
        <v>125</v>
      </c>
      <c r="E106" s="154">
        <v>1</v>
      </c>
      <c r="F106" s="158">
        <f t="shared" si="32"/>
        <v>0</v>
      </c>
      <c r="G106" s="159">
        <f t="shared" si="33"/>
        <v>0</v>
      </c>
      <c r="H106" s="159"/>
      <c r="I106" s="159">
        <f t="shared" si="34"/>
        <v>0</v>
      </c>
      <c r="J106" s="159"/>
      <c r="K106" s="159">
        <f t="shared" si="35"/>
        <v>0</v>
      </c>
      <c r="L106" s="159">
        <v>21</v>
      </c>
      <c r="M106" s="159">
        <f t="shared" si="36"/>
        <v>0</v>
      </c>
      <c r="N106" s="148">
        <v>2.0999999999999999E-3</v>
      </c>
      <c r="O106" s="148">
        <f t="shared" si="37"/>
        <v>2.0999999999999999E-3</v>
      </c>
      <c r="P106" s="148">
        <v>0</v>
      </c>
      <c r="Q106" s="148">
        <f t="shared" si="38"/>
        <v>0</v>
      </c>
      <c r="R106" s="148"/>
      <c r="S106" s="148"/>
      <c r="T106" s="149">
        <v>0</v>
      </c>
      <c r="U106" s="148">
        <f t="shared" si="39"/>
        <v>0</v>
      </c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 t="s">
        <v>111</v>
      </c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</row>
    <row r="107" spans="1:60" ht="22.5" outlineLevel="1" x14ac:dyDescent="0.2">
      <c r="A107" s="141">
        <v>76</v>
      </c>
      <c r="B107" s="141" t="s">
        <v>271</v>
      </c>
      <c r="C107" s="180" t="s">
        <v>429</v>
      </c>
      <c r="D107" s="147" t="s">
        <v>125</v>
      </c>
      <c r="E107" s="154">
        <v>1</v>
      </c>
      <c r="F107" s="158">
        <f t="shared" si="32"/>
        <v>0</v>
      </c>
      <c r="G107" s="159">
        <f t="shared" si="33"/>
        <v>0</v>
      </c>
      <c r="H107" s="159"/>
      <c r="I107" s="159">
        <f t="shared" si="34"/>
        <v>0</v>
      </c>
      <c r="J107" s="159"/>
      <c r="K107" s="159">
        <f t="shared" si="35"/>
        <v>0</v>
      </c>
      <c r="L107" s="159">
        <v>21</v>
      </c>
      <c r="M107" s="159">
        <f t="shared" si="36"/>
        <v>0</v>
      </c>
      <c r="N107" s="148">
        <v>3.3E-3</v>
      </c>
      <c r="O107" s="148">
        <f t="shared" si="37"/>
        <v>3.3E-3</v>
      </c>
      <c r="P107" s="148">
        <v>0</v>
      </c>
      <c r="Q107" s="148">
        <f t="shared" si="38"/>
        <v>0</v>
      </c>
      <c r="R107" s="148"/>
      <c r="S107" s="148"/>
      <c r="T107" s="149">
        <v>0</v>
      </c>
      <c r="U107" s="148">
        <f t="shared" si="39"/>
        <v>0</v>
      </c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 t="s">
        <v>111</v>
      </c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</row>
    <row r="108" spans="1:60" ht="22.5" outlineLevel="1" x14ac:dyDescent="0.2">
      <c r="A108" s="141">
        <v>77</v>
      </c>
      <c r="B108" s="141" t="s">
        <v>272</v>
      </c>
      <c r="C108" s="180" t="s">
        <v>430</v>
      </c>
      <c r="D108" s="147" t="s">
        <v>125</v>
      </c>
      <c r="E108" s="154">
        <v>6</v>
      </c>
      <c r="F108" s="158">
        <f t="shared" si="32"/>
        <v>0</v>
      </c>
      <c r="G108" s="159">
        <f t="shared" si="33"/>
        <v>0</v>
      </c>
      <c r="H108" s="159"/>
      <c r="I108" s="159">
        <f t="shared" si="34"/>
        <v>0</v>
      </c>
      <c r="J108" s="159"/>
      <c r="K108" s="159">
        <f t="shared" si="35"/>
        <v>0</v>
      </c>
      <c r="L108" s="159">
        <v>21</v>
      </c>
      <c r="M108" s="159">
        <f t="shared" si="36"/>
        <v>0</v>
      </c>
      <c r="N108" s="148">
        <v>3.5999999999999999E-3</v>
      </c>
      <c r="O108" s="148">
        <f t="shared" si="37"/>
        <v>2.1600000000000001E-2</v>
      </c>
      <c r="P108" s="148">
        <v>0</v>
      </c>
      <c r="Q108" s="148">
        <f t="shared" si="38"/>
        <v>0</v>
      </c>
      <c r="R108" s="148"/>
      <c r="S108" s="148"/>
      <c r="T108" s="149">
        <v>0</v>
      </c>
      <c r="U108" s="148">
        <f t="shared" si="39"/>
        <v>0</v>
      </c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 t="s">
        <v>111</v>
      </c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</row>
    <row r="109" spans="1:60" outlineLevel="1" x14ac:dyDescent="0.2">
      <c r="A109" s="141">
        <v>78</v>
      </c>
      <c r="B109" s="141" t="s">
        <v>273</v>
      </c>
      <c r="C109" s="180" t="s">
        <v>274</v>
      </c>
      <c r="D109" s="147" t="s">
        <v>125</v>
      </c>
      <c r="E109" s="154">
        <v>1</v>
      </c>
      <c r="F109" s="158">
        <f t="shared" si="32"/>
        <v>0</v>
      </c>
      <c r="G109" s="159">
        <f t="shared" si="33"/>
        <v>0</v>
      </c>
      <c r="H109" s="159"/>
      <c r="I109" s="159">
        <f t="shared" si="34"/>
        <v>0</v>
      </c>
      <c r="J109" s="159"/>
      <c r="K109" s="159">
        <f t="shared" si="35"/>
        <v>0</v>
      </c>
      <c r="L109" s="159">
        <v>21</v>
      </c>
      <c r="M109" s="159">
        <f t="shared" si="36"/>
        <v>0</v>
      </c>
      <c r="N109" s="148">
        <v>0</v>
      </c>
      <c r="O109" s="148">
        <f t="shared" si="37"/>
        <v>0</v>
      </c>
      <c r="P109" s="148">
        <v>0</v>
      </c>
      <c r="Q109" s="148">
        <f t="shared" si="38"/>
        <v>0</v>
      </c>
      <c r="R109" s="148"/>
      <c r="S109" s="148"/>
      <c r="T109" s="149">
        <v>0.26800000000000002</v>
      </c>
      <c r="U109" s="148">
        <f t="shared" si="39"/>
        <v>0.27</v>
      </c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 t="s">
        <v>111</v>
      </c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</row>
    <row r="110" spans="1:60" outlineLevel="1" x14ac:dyDescent="0.2">
      <c r="A110" s="141">
        <v>79</v>
      </c>
      <c r="B110" s="141" t="s">
        <v>275</v>
      </c>
      <c r="C110" s="180" t="s">
        <v>276</v>
      </c>
      <c r="D110" s="147" t="s">
        <v>125</v>
      </c>
      <c r="E110" s="154">
        <v>1</v>
      </c>
      <c r="F110" s="158">
        <f t="shared" si="32"/>
        <v>0</v>
      </c>
      <c r="G110" s="159">
        <f t="shared" si="33"/>
        <v>0</v>
      </c>
      <c r="H110" s="159"/>
      <c r="I110" s="159">
        <f t="shared" si="34"/>
        <v>0</v>
      </c>
      <c r="J110" s="159"/>
      <c r="K110" s="159">
        <f t="shared" si="35"/>
        <v>0</v>
      </c>
      <c r="L110" s="159">
        <v>21</v>
      </c>
      <c r="M110" s="159">
        <f t="shared" si="36"/>
        <v>0</v>
      </c>
      <c r="N110" s="148">
        <v>0</v>
      </c>
      <c r="O110" s="148">
        <f t="shared" si="37"/>
        <v>0</v>
      </c>
      <c r="P110" s="148">
        <v>0</v>
      </c>
      <c r="Q110" s="148">
        <f t="shared" si="38"/>
        <v>0</v>
      </c>
      <c r="R110" s="148"/>
      <c r="S110" s="148"/>
      <c r="T110" s="149">
        <v>0.35</v>
      </c>
      <c r="U110" s="148">
        <f t="shared" si="39"/>
        <v>0.35</v>
      </c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 t="s">
        <v>111</v>
      </c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</row>
    <row r="111" spans="1:60" outlineLevel="1" x14ac:dyDescent="0.2">
      <c r="A111" s="141">
        <v>80</v>
      </c>
      <c r="B111" s="141" t="s">
        <v>277</v>
      </c>
      <c r="C111" s="180" t="s">
        <v>278</v>
      </c>
      <c r="D111" s="147" t="s">
        <v>125</v>
      </c>
      <c r="E111" s="154">
        <v>6</v>
      </c>
      <c r="F111" s="158">
        <f t="shared" si="32"/>
        <v>0</v>
      </c>
      <c r="G111" s="159">
        <f t="shared" si="33"/>
        <v>0</v>
      </c>
      <c r="H111" s="159"/>
      <c r="I111" s="159">
        <f t="shared" si="34"/>
        <v>0</v>
      </c>
      <c r="J111" s="159"/>
      <c r="K111" s="159">
        <f t="shared" si="35"/>
        <v>0</v>
      </c>
      <c r="L111" s="159">
        <v>21</v>
      </c>
      <c r="M111" s="159">
        <f t="shared" si="36"/>
        <v>0</v>
      </c>
      <c r="N111" s="148">
        <v>0</v>
      </c>
      <c r="O111" s="148">
        <f t="shared" si="37"/>
        <v>0</v>
      </c>
      <c r="P111" s="148">
        <v>0</v>
      </c>
      <c r="Q111" s="148">
        <f t="shared" si="38"/>
        <v>0</v>
      </c>
      <c r="R111" s="148"/>
      <c r="S111" s="148"/>
      <c r="T111" s="149">
        <v>0.42199999999999999</v>
      </c>
      <c r="U111" s="148">
        <f t="shared" si="39"/>
        <v>2.5299999999999998</v>
      </c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 t="s">
        <v>111</v>
      </c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</row>
    <row r="112" spans="1:60" outlineLevel="1" x14ac:dyDescent="0.2">
      <c r="A112" s="141">
        <v>81</v>
      </c>
      <c r="B112" s="141" t="s">
        <v>279</v>
      </c>
      <c r="C112" s="180" t="s">
        <v>431</v>
      </c>
      <c r="D112" s="147" t="s">
        <v>125</v>
      </c>
      <c r="E112" s="154">
        <v>1</v>
      </c>
      <c r="F112" s="158">
        <f t="shared" si="32"/>
        <v>0</v>
      </c>
      <c r="G112" s="159">
        <f t="shared" si="33"/>
        <v>0</v>
      </c>
      <c r="H112" s="159"/>
      <c r="I112" s="159">
        <f t="shared" si="34"/>
        <v>0</v>
      </c>
      <c r="J112" s="159"/>
      <c r="K112" s="159">
        <f t="shared" si="35"/>
        <v>0</v>
      </c>
      <c r="L112" s="159">
        <v>21</v>
      </c>
      <c r="M112" s="159">
        <f t="shared" si="36"/>
        <v>0</v>
      </c>
      <c r="N112" s="148">
        <v>1.1E-4</v>
      </c>
      <c r="O112" s="148">
        <f t="shared" si="37"/>
        <v>1.1E-4</v>
      </c>
      <c r="P112" s="148">
        <v>0</v>
      </c>
      <c r="Q112" s="148">
        <f t="shared" si="38"/>
        <v>0</v>
      </c>
      <c r="R112" s="148"/>
      <c r="S112" s="148"/>
      <c r="T112" s="149">
        <v>0.16500000000000001</v>
      </c>
      <c r="U112" s="148">
        <f t="shared" si="39"/>
        <v>0.17</v>
      </c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 t="s">
        <v>111</v>
      </c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</row>
    <row r="113" spans="1:60" outlineLevel="1" x14ac:dyDescent="0.2">
      <c r="A113" s="141">
        <v>82</v>
      </c>
      <c r="B113" s="141" t="s">
        <v>280</v>
      </c>
      <c r="C113" s="180" t="s">
        <v>432</v>
      </c>
      <c r="D113" s="147" t="s">
        <v>125</v>
      </c>
      <c r="E113" s="154">
        <v>1</v>
      </c>
      <c r="F113" s="158">
        <f t="shared" si="32"/>
        <v>0</v>
      </c>
      <c r="G113" s="159">
        <f t="shared" si="33"/>
        <v>0</v>
      </c>
      <c r="H113" s="159"/>
      <c r="I113" s="159">
        <f t="shared" si="34"/>
        <v>0</v>
      </c>
      <c r="J113" s="159"/>
      <c r="K113" s="159">
        <f t="shared" si="35"/>
        <v>0</v>
      </c>
      <c r="L113" s="159">
        <v>21</v>
      </c>
      <c r="M113" s="159">
        <f t="shared" si="36"/>
        <v>0</v>
      </c>
      <c r="N113" s="148">
        <v>5.8E-4</v>
      </c>
      <c r="O113" s="148">
        <f t="shared" si="37"/>
        <v>5.8E-4</v>
      </c>
      <c r="P113" s="148">
        <v>0</v>
      </c>
      <c r="Q113" s="148">
        <f t="shared" si="38"/>
        <v>0</v>
      </c>
      <c r="R113" s="148"/>
      <c r="S113" s="148"/>
      <c r="T113" s="149">
        <v>0.35099999999999998</v>
      </c>
      <c r="U113" s="148">
        <f t="shared" si="39"/>
        <v>0.35</v>
      </c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 t="s">
        <v>111</v>
      </c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</row>
    <row r="114" spans="1:60" outlineLevel="1" x14ac:dyDescent="0.2">
      <c r="A114" s="141">
        <v>83</v>
      </c>
      <c r="B114" s="141" t="s">
        <v>281</v>
      </c>
      <c r="C114" s="180" t="s">
        <v>433</v>
      </c>
      <c r="D114" s="147" t="s">
        <v>125</v>
      </c>
      <c r="E114" s="154">
        <v>2</v>
      </c>
      <c r="F114" s="158">
        <f t="shared" si="32"/>
        <v>0</v>
      </c>
      <c r="G114" s="159">
        <f t="shared" si="33"/>
        <v>0</v>
      </c>
      <c r="H114" s="159"/>
      <c r="I114" s="159">
        <f t="shared" si="34"/>
        <v>0</v>
      </c>
      <c r="J114" s="159"/>
      <c r="K114" s="159">
        <f t="shared" si="35"/>
        <v>0</v>
      </c>
      <c r="L114" s="159">
        <v>21</v>
      </c>
      <c r="M114" s="159">
        <f t="shared" si="36"/>
        <v>0</v>
      </c>
      <c r="N114" s="148">
        <v>7.6999999999999996E-4</v>
      </c>
      <c r="O114" s="148">
        <f t="shared" si="37"/>
        <v>1.5399999999999999E-3</v>
      </c>
      <c r="P114" s="148">
        <v>0</v>
      </c>
      <c r="Q114" s="148">
        <f t="shared" si="38"/>
        <v>0</v>
      </c>
      <c r="R114" s="148"/>
      <c r="S114" s="148"/>
      <c r="T114" s="149">
        <v>0.42399999999999999</v>
      </c>
      <c r="U114" s="148">
        <f t="shared" si="39"/>
        <v>0.85</v>
      </c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 t="s">
        <v>111</v>
      </c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</row>
    <row r="115" spans="1:60" ht="22.5" outlineLevel="1" x14ac:dyDescent="0.2">
      <c r="A115" s="141">
        <v>84</v>
      </c>
      <c r="B115" s="141" t="s">
        <v>282</v>
      </c>
      <c r="C115" s="180" t="s">
        <v>434</v>
      </c>
      <c r="D115" s="147" t="s">
        <v>125</v>
      </c>
      <c r="E115" s="154">
        <v>1</v>
      </c>
      <c r="F115" s="158">
        <f t="shared" si="32"/>
        <v>0</v>
      </c>
      <c r="G115" s="159">
        <f t="shared" si="33"/>
        <v>0</v>
      </c>
      <c r="H115" s="159"/>
      <c r="I115" s="159">
        <f t="shared" si="34"/>
        <v>0</v>
      </c>
      <c r="J115" s="159"/>
      <c r="K115" s="159">
        <f t="shared" si="35"/>
        <v>0</v>
      </c>
      <c r="L115" s="159">
        <v>21</v>
      </c>
      <c r="M115" s="159">
        <f t="shared" si="36"/>
        <v>0</v>
      </c>
      <c r="N115" s="148">
        <v>5.0000000000000001E-3</v>
      </c>
      <c r="O115" s="148">
        <f t="shared" si="37"/>
        <v>5.0000000000000001E-3</v>
      </c>
      <c r="P115" s="148">
        <v>0</v>
      </c>
      <c r="Q115" s="148">
        <f t="shared" si="38"/>
        <v>0</v>
      </c>
      <c r="R115" s="148"/>
      <c r="S115" s="148"/>
      <c r="T115" s="149">
        <v>0</v>
      </c>
      <c r="U115" s="148">
        <f t="shared" si="39"/>
        <v>0</v>
      </c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 t="s">
        <v>142</v>
      </c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</row>
    <row r="116" spans="1:60" outlineLevel="1" x14ac:dyDescent="0.2">
      <c r="A116" s="141">
        <v>85</v>
      </c>
      <c r="B116" s="141" t="s">
        <v>283</v>
      </c>
      <c r="C116" s="180" t="s">
        <v>284</v>
      </c>
      <c r="D116" s="147" t="s">
        <v>125</v>
      </c>
      <c r="E116" s="154">
        <v>1</v>
      </c>
      <c r="F116" s="158">
        <f t="shared" si="32"/>
        <v>0</v>
      </c>
      <c r="G116" s="159">
        <f t="shared" si="33"/>
        <v>0</v>
      </c>
      <c r="H116" s="159"/>
      <c r="I116" s="159">
        <f t="shared" si="34"/>
        <v>0</v>
      </c>
      <c r="J116" s="159"/>
      <c r="K116" s="159">
        <f t="shared" si="35"/>
        <v>0</v>
      </c>
      <c r="L116" s="159">
        <v>21</v>
      </c>
      <c r="M116" s="159">
        <f t="shared" si="36"/>
        <v>0</v>
      </c>
      <c r="N116" s="148">
        <v>0</v>
      </c>
      <c r="O116" s="148">
        <f t="shared" si="37"/>
        <v>0</v>
      </c>
      <c r="P116" s="148">
        <v>0</v>
      </c>
      <c r="Q116" s="148">
        <f t="shared" si="38"/>
        <v>0</v>
      </c>
      <c r="R116" s="148"/>
      <c r="S116" s="148"/>
      <c r="T116" s="149">
        <v>0.28799999999999998</v>
      </c>
      <c r="U116" s="148">
        <f t="shared" si="39"/>
        <v>0.28999999999999998</v>
      </c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 t="s">
        <v>111</v>
      </c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</row>
    <row r="117" spans="1:60" ht="22.5" outlineLevel="1" x14ac:dyDescent="0.2">
      <c r="A117" s="141">
        <v>86</v>
      </c>
      <c r="B117" s="141" t="s">
        <v>285</v>
      </c>
      <c r="C117" s="180" t="s">
        <v>454</v>
      </c>
      <c r="D117" s="147" t="s">
        <v>125</v>
      </c>
      <c r="E117" s="154">
        <v>1</v>
      </c>
      <c r="F117" s="158">
        <f t="shared" si="32"/>
        <v>0</v>
      </c>
      <c r="G117" s="159">
        <f t="shared" si="33"/>
        <v>0</v>
      </c>
      <c r="H117" s="159"/>
      <c r="I117" s="159">
        <f t="shared" si="34"/>
        <v>0</v>
      </c>
      <c r="J117" s="159"/>
      <c r="K117" s="159">
        <f t="shared" si="35"/>
        <v>0</v>
      </c>
      <c r="L117" s="159">
        <v>21</v>
      </c>
      <c r="M117" s="159">
        <f t="shared" si="36"/>
        <v>0</v>
      </c>
      <c r="N117" s="148">
        <v>1.5E-3</v>
      </c>
      <c r="O117" s="148">
        <f t="shared" si="37"/>
        <v>1.5E-3</v>
      </c>
      <c r="P117" s="148">
        <v>0</v>
      </c>
      <c r="Q117" s="148">
        <f t="shared" si="38"/>
        <v>0</v>
      </c>
      <c r="R117" s="148"/>
      <c r="S117" s="148"/>
      <c r="T117" s="149">
        <v>0</v>
      </c>
      <c r="U117" s="148">
        <f t="shared" si="39"/>
        <v>0</v>
      </c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 t="s">
        <v>111</v>
      </c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0"/>
    </row>
    <row r="118" spans="1:60" ht="22.5" outlineLevel="1" x14ac:dyDescent="0.2">
      <c r="A118" s="141">
        <v>87</v>
      </c>
      <c r="B118" s="141" t="s">
        <v>286</v>
      </c>
      <c r="C118" s="180" t="s">
        <v>453</v>
      </c>
      <c r="D118" s="147" t="s">
        <v>125</v>
      </c>
      <c r="E118" s="154">
        <v>5</v>
      </c>
      <c r="F118" s="158">
        <f t="shared" si="32"/>
        <v>0</v>
      </c>
      <c r="G118" s="159">
        <f t="shared" si="33"/>
        <v>0</v>
      </c>
      <c r="H118" s="159"/>
      <c r="I118" s="159">
        <f t="shared" si="34"/>
        <v>0</v>
      </c>
      <c r="J118" s="159"/>
      <c r="K118" s="159">
        <f t="shared" si="35"/>
        <v>0</v>
      </c>
      <c r="L118" s="159">
        <v>21</v>
      </c>
      <c r="M118" s="159">
        <f t="shared" si="36"/>
        <v>0</v>
      </c>
      <c r="N118" s="148">
        <v>2E-3</v>
      </c>
      <c r="O118" s="148">
        <f t="shared" si="37"/>
        <v>0.01</v>
      </c>
      <c r="P118" s="148">
        <v>0</v>
      </c>
      <c r="Q118" s="148">
        <f t="shared" si="38"/>
        <v>0</v>
      </c>
      <c r="R118" s="148"/>
      <c r="S118" s="148"/>
      <c r="T118" s="149">
        <v>0</v>
      </c>
      <c r="U118" s="148">
        <f t="shared" si="39"/>
        <v>0</v>
      </c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 t="s">
        <v>111</v>
      </c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</row>
    <row r="119" spans="1:60" ht="22.5" outlineLevel="1" x14ac:dyDescent="0.2">
      <c r="A119" s="141">
        <v>88</v>
      </c>
      <c r="B119" s="141" t="s">
        <v>287</v>
      </c>
      <c r="C119" s="180" t="s">
        <v>452</v>
      </c>
      <c r="D119" s="147" t="s">
        <v>125</v>
      </c>
      <c r="E119" s="154">
        <v>3</v>
      </c>
      <c r="F119" s="158">
        <f t="shared" si="32"/>
        <v>0</v>
      </c>
      <c r="G119" s="159">
        <f t="shared" si="33"/>
        <v>0</v>
      </c>
      <c r="H119" s="159"/>
      <c r="I119" s="159">
        <f t="shared" si="34"/>
        <v>0</v>
      </c>
      <c r="J119" s="159"/>
      <c r="K119" s="159">
        <f t="shared" si="35"/>
        <v>0</v>
      </c>
      <c r="L119" s="159">
        <v>21</v>
      </c>
      <c r="M119" s="159">
        <f t="shared" si="36"/>
        <v>0</v>
      </c>
      <c r="N119" s="148">
        <v>3.0000000000000001E-3</v>
      </c>
      <c r="O119" s="148">
        <f t="shared" si="37"/>
        <v>8.9999999999999993E-3</v>
      </c>
      <c r="P119" s="148">
        <v>0</v>
      </c>
      <c r="Q119" s="148">
        <f t="shared" si="38"/>
        <v>0</v>
      </c>
      <c r="R119" s="148"/>
      <c r="S119" s="148"/>
      <c r="T119" s="149">
        <v>0</v>
      </c>
      <c r="U119" s="148">
        <f t="shared" si="39"/>
        <v>0</v>
      </c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 t="s">
        <v>111</v>
      </c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</row>
    <row r="120" spans="1:60" ht="22.5" outlineLevel="1" x14ac:dyDescent="0.2">
      <c r="A120" s="141">
        <v>89</v>
      </c>
      <c r="B120" s="141" t="s">
        <v>288</v>
      </c>
      <c r="C120" s="180" t="s">
        <v>289</v>
      </c>
      <c r="D120" s="147" t="s">
        <v>125</v>
      </c>
      <c r="E120" s="154">
        <v>9</v>
      </c>
      <c r="F120" s="158">
        <f t="shared" si="32"/>
        <v>0</v>
      </c>
      <c r="G120" s="159">
        <f t="shared" si="33"/>
        <v>0</v>
      </c>
      <c r="H120" s="159"/>
      <c r="I120" s="159">
        <f t="shared" si="34"/>
        <v>0</v>
      </c>
      <c r="J120" s="159"/>
      <c r="K120" s="159">
        <f t="shared" si="35"/>
        <v>0</v>
      </c>
      <c r="L120" s="159">
        <v>21</v>
      </c>
      <c r="M120" s="159">
        <f t="shared" si="36"/>
        <v>0</v>
      </c>
      <c r="N120" s="148">
        <v>0</v>
      </c>
      <c r="O120" s="148">
        <f t="shared" si="37"/>
        <v>0</v>
      </c>
      <c r="P120" s="148">
        <v>0</v>
      </c>
      <c r="Q120" s="148">
        <f t="shared" si="38"/>
        <v>0</v>
      </c>
      <c r="R120" s="148"/>
      <c r="S120" s="148"/>
      <c r="T120" s="149">
        <v>0.13400000000000001</v>
      </c>
      <c r="U120" s="148">
        <f t="shared" si="39"/>
        <v>1.21</v>
      </c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 t="s">
        <v>111</v>
      </c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</row>
    <row r="121" spans="1:60" outlineLevel="1" x14ac:dyDescent="0.2">
      <c r="A121" s="141">
        <v>90</v>
      </c>
      <c r="B121" s="141" t="s">
        <v>290</v>
      </c>
      <c r="C121" s="180" t="s">
        <v>291</v>
      </c>
      <c r="D121" s="147" t="s">
        <v>125</v>
      </c>
      <c r="E121" s="154">
        <v>1</v>
      </c>
      <c r="F121" s="158">
        <f t="shared" si="32"/>
        <v>0</v>
      </c>
      <c r="G121" s="159">
        <f t="shared" si="33"/>
        <v>0</v>
      </c>
      <c r="H121" s="159"/>
      <c r="I121" s="159">
        <f t="shared" si="34"/>
        <v>0</v>
      </c>
      <c r="J121" s="159"/>
      <c r="K121" s="159">
        <f t="shared" si="35"/>
        <v>0</v>
      </c>
      <c r="L121" s="159">
        <v>21</v>
      </c>
      <c r="M121" s="159">
        <f t="shared" si="36"/>
        <v>0</v>
      </c>
      <c r="N121" s="148">
        <v>0</v>
      </c>
      <c r="O121" s="148">
        <f t="shared" si="37"/>
        <v>0</v>
      </c>
      <c r="P121" s="148">
        <v>0</v>
      </c>
      <c r="Q121" s="148">
        <f t="shared" si="38"/>
        <v>0</v>
      </c>
      <c r="R121" s="148"/>
      <c r="S121" s="148"/>
      <c r="T121" s="149">
        <v>0.22700000000000001</v>
      </c>
      <c r="U121" s="148">
        <f t="shared" si="39"/>
        <v>0.23</v>
      </c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 t="s">
        <v>111</v>
      </c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</row>
    <row r="122" spans="1:60" outlineLevel="1" x14ac:dyDescent="0.2">
      <c r="A122" s="141">
        <v>91</v>
      </c>
      <c r="B122" s="141" t="s">
        <v>275</v>
      </c>
      <c r="C122" s="180" t="s">
        <v>276</v>
      </c>
      <c r="D122" s="147" t="s">
        <v>125</v>
      </c>
      <c r="E122" s="154">
        <v>5</v>
      </c>
      <c r="F122" s="158">
        <f t="shared" si="32"/>
        <v>0</v>
      </c>
      <c r="G122" s="159">
        <f t="shared" si="33"/>
        <v>0</v>
      </c>
      <c r="H122" s="159"/>
      <c r="I122" s="159">
        <f t="shared" si="34"/>
        <v>0</v>
      </c>
      <c r="J122" s="159"/>
      <c r="K122" s="159">
        <f t="shared" si="35"/>
        <v>0</v>
      </c>
      <c r="L122" s="159">
        <v>21</v>
      </c>
      <c r="M122" s="159">
        <f t="shared" si="36"/>
        <v>0</v>
      </c>
      <c r="N122" s="148">
        <v>0</v>
      </c>
      <c r="O122" s="148">
        <f t="shared" si="37"/>
        <v>0</v>
      </c>
      <c r="P122" s="148">
        <v>0</v>
      </c>
      <c r="Q122" s="148">
        <f t="shared" si="38"/>
        <v>0</v>
      </c>
      <c r="R122" s="148"/>
      <c r="S122" s="148"/>
      <c r="T122" s="149">
        <v>0.35</v>
      </c>
      <c r="U122" s="148">
        <f t="shared" si="39"/>
        <v>1.75</v>
      </c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 t="s">
        <v>111</v>
      </c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0"/>
    </row>
    <row r="123" spans="1:60" outlineLevel="1" x14ac:dyDescent="0.2">
      <c r="A123" s="141">
        <v>92</v>
      </c>
      <c r="B123" s="141" t="s">
        <v>277</v>
      </c>
      <c r="C123" s="180" t="s">
        <v>278</v>
      </c>
      <c r="D123" s="147" t="s">
        <v>125</v>
      </c>
      <c r="E123" s="154">
        <v>3</v>
      </c>
      <c r="F123" s="158">
        <f t="shared" si="32"/>
        <v>0</v>
      </c>
      <c r="G123" s="159">
        <f t="shared" si="33"/>
        <v>0</v>
      </c>
      <c r="H123" s="159"/>
      <c r="I123" s="159">
        <f t="shared" si="34"/>
        <v>0</v>
      </c>
      <c r="J123" s="159"/>
      <c r="K123" s="159">
        <f t="shared" si="35"/>
        <v>0</v>
      </c>
      <c r="L123" s="159">
        <v>21</v>
      </c>
      <c r="M123" s="159">
        <f t="shared" si="36"/>
        <v>0</v>
      </c>
      <c r="N123" s="148">
        <v>0</v>
      </c>
      <c r="O123" s="148">
        <f t="shared" si="37"/>
        <v>0</v>
      </c>
      <c r="P123" s="148">
        <v>0</v>
      </c>
      <c r="Q123" s="148">
        <f t="shared" si="38"/>
        <v>0</v>
      </c>
      <c r="R123" s="148"/>
      <c r="S123" s="148"/>
      <c r="T123" s="149">
        <v>0.42199999999999999</v>
      </c>
      <c r="U123" s="148">
        <f t="shared" si="39"/>
        <v>1.27</v>
      </c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 t="s">
        <v>111</v>
      </c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H123" s="140"/>
    </row>
    <row r="124" spans="1:60" outlineLevel="1" x14ac:dyDescent="0.2">
      <c r="A124" s="141">
        <v>93</v>
      </c>
      <c r="B124" s="141" t="s">
        <v>292</v>
      </c>
      <c r="C124" s="180" t="s">
        <v>455</v>
      </c>
      <c r="D124" s="147" t="s">
        <v>125</v>
      </c>
      <c r="E124" s="154">
        <v>9</v>
      </c>
      <c r="F124" s="158">
        <f t="shared" si="32"/>
        <v>0</v>
      </c>
      <c r="G124" s="159">
        <f t="shared" si="33"/>
        <v>0</v>
      </c>
      <c r="H124" s="159"/>
      <c r="I124" s="159">
        <f t="shared" si="34"/>
        <v>0</v>
      </c>
      <c r="J124" s="159"/>
      <c r="K124" s="159">
        <f t="shared" si="35"/>
        <v>0</v>
      </c>
      <c r="L124" s="159">
        <v>21</v>
      </c>
      <c r="M124" s="159">
        <f t="shared" si="36"/>
        <v>0</v>
      </c>
      <c r="N124" s="148">
        <v>1E-4</v>
      </c>
      <c r="O124" s="148">
        <f t="shared" si="37"/>
        <v>8.9999999999999998E-4</v>
      </c>
      <c r="P124" s="148">
        <v>0</v>
      </c>
      <c r="Q124" s="148">
        <f t="shared" si="38"/>
        <v>0</v>
      </c>
      <c r="R124" s="148"/>
      <c r="S124" s="148"/>
      <c r="T124" s="149">
        <v>6.2E-2</v>
      </c>
      <c r="U124" s="148">
        <f t="shared" si="39"/>
        <v>0.56000000000000005</v>
      </c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 t="s">
        <v>111</v>
      </c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H124" s="140"/>
    </row>
    <row r="125" spans="1:60" outlineLevel="1" x14ac:dyDescent="0.2">
      <c r="A125" s="141">
        <v>94</v>
      </c>
      <c r="B125" s="141" t="s">
        <v>293</v>
      </c>
      <c r="C125" s="180" t="s">
        <v>294</v>
      </c>
      <c r="D125" s="147" t="s">
        <v>125</v>
      </c>
      <c r="E125" s="154">
        <v>35</v>
      </c>
      <c r="F125" s="158">
        <f t="shared" si="32"/>
        <v>0</v>
      </c>
      <c r="G125" s="159">
        <f t="shared" si="33"/>
        <v>0</v>
      </c>
      <c r="H125" s="159"/>
      <c r="I125" s="159">
        <f t="shared" si="34"/>
        <v>0</v>
      </c>
      <c r="J125" s="159"/>
      <c r="K125" s="159">
        <f t="shared" si="35"/>
        <v>0</v>
      </c>
      <c r="L125" s="159">
        <v>21</v>
      </c>
      <c r="M125" s="159">
        <f t="shared" si="36"/>
        <v>0</v>
      </c>
      <c r="N125" s="148">
        <v>1.3999999999999999E-4</v>
      </c>
      <c r="O125" s="148">
        <f t="shared" si="37"/>
        <v>4.8999999999999998E-3</v>
      </c>
      <c r="P125" s="148">
        <v>0</v>
      </c>
      <c r="Q125" s="148">
        <f t="shared" si="38"/>
        <v>0</v>
      </c>
      <c r="R125" s="148"/>
      <c r="S125" s="148"/>
      <c r="T125" s="149">
        <v>8.2000000000000003E-2</v>
      </c>
      <c r="U125" s="148">
        <f t="shared" si="39"/>
        <v>2.87</v>
      </c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 t="s">
        <v>111</v>
      </c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  <c r="BG125" s="140"/>
      <c r="BH125" s="140"/>
    </row>
    <row r="126" spans="1:60" ht="22.5" outlineLevel="1" x14ac:dyDescent="0.2">
      <c r="A126" s="141">
        <v>95</v>
      </c>
      <c r="B126" s="141" t="s">
        <v>295</v>
      </c>
      <c r="C126" s="180" t="s">
        <v>435</v>
      </c>
      <c r="D126" s="147" t="s">
        <v>125</v>
      </c>
      <c r="E126" s="154">
        <v>2</v>
      </c>
      <c r="F126" s="158">
        <f t="shared" si="32"/>
        <v>0</v>
      </c>
      <c r="G126" s="159">
        <f t="shared" si="33"/>
        <v>0</v>
      </c>
      <c r="H126" s="159"/>
      <c r="I126" s="159">
        <f t="shared" si="34"/>
        <v>0</v>
      </c>
      <c r="J126" s="159"/>
      <c r="K126" s="159">
        <f t="shared" si="35"/>
        <v>0</v>
      </c>
      <c r="L126" s="159">
        <v>21</v>
      </c>
      <c r="M126" s="159">
        <f t="shared" si="36"/>
        <v>0</v>
      </c>
      <c r="N126" s="148">
        <v>1.1000000000000001E-3</v>
      </c>
      <c r="O126" s="148">
        <f t="shared" si="37"/>
        <v>2.2000000000000001E-3</v>
      </c>
      <c r="P126" s="148">
        <v>0</v>
      </c>
      <c r="Q126" s="148">
        <f t="shared" si="38"/>
        <v>0</v>
      </c>
      <c r="R126" s="148"/>
      <c r="S126" s="148"/>
      <c r="T126" s="149">
        <v>0</v>
      </c>
      <c r="U126" s="148">
        <f t="shared" si="39"/>
        <v>0</v>
      </c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 t="s">
        <v>142</v>
      </c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</row>
    <row r="127" spans="1:60" outlineLevel="1" x14ac:dyDescent="0.2">
      <c r="A127" s="141">
        <v>96</v>
      </c>
      <c r="B127" s="141" t="s">
        <v>273</v>
      </c>
      <c r="C127" s="180" t="s">
        <v>274</v>
      </c>
      <c r="D127" s="147" t="s">
        <v>125</v>
      </c>
      <c r="E127" s="154">
        <v>2</v>
      </c>
      <c r="F127" s="158">
        <f t="shared" si="32"/>
        <v>0</v>
      </c>
      <c r="G127" s="159">
        <f t="shared" si="33"/>
        <v>0</v>
      </c>
      <c r="H127" s="159"/>
      <c r="I127" s="159">
        <f t="shared" si="34"/>
        <v>0</v>
      </c>
      <c r="J127" s="159"/>
      <c r="K127" s="159">
        <f t="shared" si="35"/>
        <v>0</v>
      </c>
      <c r="L127" s="159">
        <v>21</v>
      </c>
      <c r="M127" s="159">
        <f t="shared" si="36"/>
        <v>0</v>
      </c>
      <c r="N127" s="148">
        <v>0</v>
      </c>
      <c r="O127" s="148">
        <f t="shared" si="37"/>
        <v>0</v>
      </c>
      <c r="P127" s="148">
        <v>0</v>
      </c>
      <c r="Q127" s="148">
        <f t="shared" si="38"/>
        <v>0</v>
      </c>
      <c r="R127" s="148"/>
      <c r="S127" s="148"/>
      <c r="T127" s="149">
        <v>0.26800000000000002</v>
      </c>
      <c r="U127" s="148">
        <f t="shared" si="39"/>
        <v>0.54</v>
      </c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 t="s">
        <v>111</v>
      </c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0"/>
      <c r="BG127" s="140"/>
      <c r="BH127" s="140"/>
    </row>
    <row r="128" spans="1:60" ht="22.5" outlineLevel="1" x14ac:dyDescent="0.2">
      <c r="A128" s="141">
        <v>97</v>
      </c>
      <c r="B128" s="141" t="s">
        <v>296</v>
      </c>
      <c r="C128" s="180" t="s">
        <v>456</v>
      </c>
      <c r="D128" s="147" t="s">
        <v>125</v>
      </c>
      <c r="E128" s="154">
        <v>7</v>
      </c>
      <c r="F128" s="158">
        <f t="shared" si="32"/>
        <v>0</v>
      </c>
      <c r="G128" s="159">
        <f t="shared" si="33"/>
        <v>0</v>
      </c>
      <c r="H128" s="159"/>
      <c r="I128" s="159">
        <f t="shared" si="34"/>
        <v>0</v>
      </c>
      <c r="J128" s="159"/>
      <c r="K128" s="159">
        <f t="shared" si="35"/>
        <v>0</v>
      </c>
      <c r="L128" s="159">
        <v>21</v>
      </c>
      <c r="M128" s="159">
        <f t="shared" si="36"/>
        <v>0</v>
      </c>
      <c r="N128" s="148">
        <v>5.9999999999999995E-4</v>
      </c>
      <c r="O128" s="148">
        <f t="shared" si="37"/>
        <v>4.1999999999999997E-3</v>
      </c>
      <c r="P128" s="148">
        <v>0</v>
      </c>
      <c r="Q128" s="148">
        <f t="shared" si="38"/>
        <v>0</v>
      </c>
      <c r="R128" s="148"/>
      <c r="S128" s="148"/>
      <c r="T128" s="149">
        <v>0.38100000000000001</v>
      </c>
      <c r="U128" s="148">
        <f t="shared" si="39"/>
        <v>2.67</v>
      </c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 t="s">
        <v>111</v>
      </c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0"/>
      <c r="BH128" s="140"/>
    </row>
    <row r="129" spans="1:60" outlineLevel="1" x14ac:dyDescent="0.2">
      <c r="A129" s="141">
        <v>98</v>
      </c>
      <c r="B129" s="141" t="s">
        <v>161</v>
      </c>
      <c r="C129" s="180" t="s">
        <v>162</v>
      </c>
      <c r="D129" s="147" t="s">
        <v>125</v>
      </c>
      <c r="E129" s="154">
        <v>1</v>
      </c>
      <c r="F129" s="158">
        <f t="shared" si="32"/>
        <v>0</v>
      </c>
      <c r="G129" s="159">
        <f t="shared" si="33"/>
        <v>0</v>
      </c>
      <c r="H129" s="159"/>
      <c r="I129" s="159">
        <f t="shared" si="34"/>
        <v>0</v>
      </c>
      <c r="J129" s="159"/>
      <c r="K129" s="159">
        <f t="shared" si="35"/>
        <v>0</v>
      </c>
      <c r="L129" s="159">
        <v>21</v>
      </c>
      <c r="M129" s="159">
        <f t="shared" si="36"/>
        <v>0</v>
      </c>
      <c r="N129" s="148">
        <v>2.4000000000000001E-4</v>
      </c>
      <c r="O129" s="148">
        <f t="shared" si="37"/>
        <v>2.4000000000000001E-4</v>
      </c>
      <c r="P129" s="148">
        <v>0</v>
      </c>
      <c r="Q129" s="148">
        <f t="shared" si="38"/>
        <v>0</v>
      </c>
      <c r="R129" s="148"/>
      <c r="S129" s="148"/>
      <c r="T129" s="149">
        <v>0.27800000000000002</v>
      </c>
      <c r="U129" s="148">
        <f t="shared" si="39"/>
        <v>0.28000000000000003</v>
      </c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 t="s">
        <v>111</v>
      </c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0"/>
      <c r="BG129" s="140"/>
      <c r="BH129" s="140"/>
    </row>
    <row r="130" spans="1:60" outlineLevel="1" x14ac:dyDescent="0.2">
      <c r="A130" s="141">
        <v>99</v>
      </c>
      <c r="B130" s="141" t="s">
        <v>297</v>
      </c>
      <c r="C130" s="180" t="s">
        <v>298</v>
      </c>
      <c r="D130" s="147" t="s">
        <v>125</v>
      </c>
      <c r="E130" s="154">
        <v>1</v>
      </c>
      <c r="F130" s="158">
        <f t="shared" si="32"/>
        <v>0</v>
      </c>
      <c r="G130" s="159">
        <f t="shared" si="33"/>
        <v>0</v>
      </c>
      <c r="H130" s="159"/>
      <c r="I130" s="159">
        <f t="shared" si="34"/>
        <v>0</v>
      </c>
      <c r="J130" s="159"/>
      <c r="K130" s="159">
        <f t="shared" si="35"/>
        <v>0</v>
      </c>
      <c r="L130" s="159">
        <v>21</v>
      </c>
      <c r="M130" s="159">
        <f t="shared" si="36"/>
        <v>0</v>
      </c>
      <c r="N130" s="148">
        <v>2.5200000000000001E-3</v>
      </c>
      <c r="O130" s="148">
        <f t="shared" si="37"/>
        <v>2.5200000000000001E-3</v>
      </c>
      <c r="P130" s="148">
        <v>0</v>
      </c>
      <c r="Q130" s="148">
        <f t="shared" si="38"/>
        <v>0</v>
      </c>
      <c r="R130" s="148"/>
      <c r="S130" s="148"/>
      <c r="T130" s="149">
        <v>0.433</v>
      </c>
      <c r="U130" s="148">
        <f t="shared" si="39"/>
        <v>0.43</v>
      </c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 t="s">
        <v>111</v>
      </c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</row>
    <row r="131" spans="1:60" outlineLevel="1" x14ac:dyDescent="0.2">
      <c r="A131" s="141">
        <v>100</v>
      </c>
      <c r="B131" s="141" t="s">
        <v>299</v>
      </c>
      <c r="C131" s="180" t="s">
        <v>300</v>
      </c>
      <c r="D131" s="147" t="s">
        <v>125</v>
      </c>
      <c r="E131" s="154">
        <v>1</v>
      </c>
      <c r="F131" s="158">
        <f t="shared" si="32"/>
        <v>0</v>
      </c>
      <c r="G131" s="159">
        <f t="shared" si="33"/>
        <v>0</v>
      </c>
      <c r="H131" s="159"/>
      <c r="I131" s="159">
        <f t="shared" si="34"/>
        <v>0</v>
      </c>
      <c r="J131" s="159"/>
      <c r="K131" s="159">
        <f t="shared" si="35"/>
        <v>0</v>
      </c>
      <c r="L131" s="159">
        <v>21</v>
      </c>
      <c r="M131" s="159">
        <f t="shared" si="36"/>
        <v>0</v>
      </c>
      <c r="N131" s="148">
        <v>1.9000000000000001E-4</v>
      </c>
      <c r="O131" s="148">
        <f t="shared" si="37"/>
        <v>1.9000000000000001E-4</v>
      </c>
      <c r="P131" s="148">
        <v>0</v>
      </c>
      <c r="Q131" s="148">
        <f t="shared" si="38"/>
        <v>0</v>
      </c>
      <c r="R131" s="148"/>
      <c r="S131" s="148"/>
      <c r="T131" s="149">
        <v>0.20599999999999999</v>
      </c>
      <c r="U131" s="148">
        <f t="shared" si="39"/>
        <v>0.21</v>
      </c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 t="s">
        <v>111</v>
      </c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</row>
    <row r="132" spans="1:60" outlineLevel="1" x14ac:dyDescent="0.2">
      <c r="A132" s="141">
        <v>101</v>
      </c>
      <c r="B132" s="141" t="s">
        <v>301</v>
      </c>
      <c r="C132" s="180" t="s">
        <v>459</v>
      </c>
      <c r="D132" s="147" t="s">
        <v>125</v>
      </c>
      <c r="E132" s="154">
        <v>2</v>
      </c>
      <c r="F132" s="158">
        <f t="shared" si="32"/>
        <v>0</v>
      </c>
      <c r="G132" s="159">
        <f t="shared" si="33"/>
        <v>0</v>
      </c>
      <c r="H132" s="159"/>
      <c r="I132" s="159">
        <f t="shared" si="34"/>
        <v>0</v>
      </c>
      <c r="J132" s="159"/>
      <c r="K132" s="159">
        <f t="shared" si="35"/>
        <v>0</v>
      </c>
      <c r="L132" s="159">
        <v>21</v>
      </c>
      <c r="M132" s="159">
        <f t="shared" si="36"/>
        <v>0</v>
      </c>
      <c r="N132" s="148">
        <v>4.8999999999999998E-3</v>
      </c>
      <c r="O132" s="148">
        <f t="shared" si="37"/>
        <v>9.7999999999999997E-3</v>
      </c>
      <c r="P132" s="148">
        <v>0</v>
      </c>
      <c r="Q132" s="148">
        <f t="shared" si="38"/>
        <v>0</v>
      </c>
      <c r="R132" s="148"/>
      <c r="S132" s="148"/>
      <c r="T132" s="149">
        <v>0</v>
      </c>
      <c r="U132" s="148">
        <f t="shared" si="39"/>
        <v>0</v>
      </c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 t="s">
        <v>142</v>
      </c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0"/>
      <c r="BH132" s="140"/>
    </row>
    <row r="133" spans="1:60" outlineLevel="1" x14ac:dyDescent="0.2">
      <c r="A133" s="141">
        <v>102</v>
      </c>
      <c r="B133" s="141" t="s">
        <v>302</v>
      </c>
      <c r="C133" s="180" t="s">
        <v>460</v>
      </c>
      <c r="D133" s="147" t="s">
        <v>125</v>
      </c>
      <c r="E133" s="154">
        <v>2</v>
      </c>
      <c r="F133" s="158">
        <f t="shared" si="32"/>
        <v>0</v>
      </c>
      <c r="G133" s="159">
        <f t="shared" si="33"/>
        <v>0</v>
      </c>
      <c r="H133" s="159"/>
      <c r="I133" s="159">
        <f t="shared" si="34"/>
        <v>0</v>
      </c>
      <c r="J133" s="159"/>
      <c r="K133" s="159">
        <f t="shared" si="35"/>
        <v>0</v>
      </c>
      <c r="L133" s="159">
        <v>21</v>
      </c>
      <c r="M133" s="159">
        <f t="shared" si="36"/>
        <v>0</v>
      </c>
      <c r="N133" s="148">
        <v>9.3600000000000003E-3</v>
      </c>
      <c r="O133" s="148">
        <f t="shared" si="37"/>
        <v>1.8720000000000001E-2</v>
      </c>
      <c r="P133" s="148">
        <v>0</v>
      </c>
      <c r="Q133" s="148">
        <f t="shared" si="38"/>
        <v>0</v>
      </c>
      <c r="R133" s="148"/>
      <c r="S133" s="148"/>
      <c r="T133" s="149">
        <v>0.30199999999999999</v>
      </c>
      <c r="U133" s="148">
        <f t="shared" si="39"/>
        <v>0.6</v>
      </c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 t="s">
        <v>111</v>
      </c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</row>
    <row r="134" spans="1:60" outlineLevel="1" x14ac:dyDescent="0.2">
      <c r="A134" s="141">
        <v>103</v>
      </c>
      <c r="B134" s="141" t="s">
        <v>303</v>
      </c>
      <c r="C134" s="180" t="s">
        <v>461</v>
      </c>
      <c r="D134" s="147" t="s">
        <v>125</v>
      </c>
      <c r="E134" s="154">
        <v>8</v>
      </c>
      <c r="F134" s="158">
        <f t="shared" si="32"/>
        <v>0</v>
      </c>
      <c r="G134" s="159">
        <f t="shared" si="33"/>
        <v>0</v>
      </c>
      <c r="H134" s="159"/>
      <c r="I134" s="159">
        <f t="shared" si="34"/>
        <v>0</v>
      </c>
      <c r="J134" s="159"/>
      <c r="K134" s="159">
        <f t="shared" si="35"/>
        <v>0</v>
      </c>
      <c r="L134" s="159">
        <v>21</v>
      </c>
      <c r="M134" s="159">
        <f t="shared" si="36"/>
        <v>0</v>
      </c>
      <c r="N134" s="148">
        <v>4.13E-3</v>
      </c>
      <c r="O134" s="148">
        <f t="shared" si="37"/>
        <v>3.304E-2</v>
      </c>
      <c r="P134" s="148">
        <v>0</v>
      </c>
      <c r="Q134" s="148">
        <f t="shared" si="38"/>
        <v>0</v>
      </c>
      <c r="R134" s="148"/>
      <c r="S134" s="148"/>
      <c r="T134" s="149">
        <v>0.151</v>
      </c>
      <c r="U134" s="148">
        <f t="shared" si="39"/>
        <v>1.21</v>
      </c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 t="s">
        <v>111</v>
      </c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0"/>
    </row>
    <row r="135" spans="1:60" outlineLevel="1" x14ac:dyDescent="0.2">
      <c r="A135" s="141">
        <v>104</v>
      </c>
      <c r="B135" s="141" t="s">
        <v>246</v>
      </c>
      <c r="C135" s="180" t="s">
        <v>247</v>
      </c>
      <c r="D135" s="147" t="s">
        <v>140</v>
      </c>
      <c r="E135" s="154">
        <v>12</v>
      </c>
      <c r="F135" s="158">
        <f t="shared" si="32"/>
        <v>0</v>
      </c>
      <c r="G135" s="159">
        <f t="shared" si="33"/>
        <v>0</v>
      </c>
      <c r="H135" s="159"/>
      <c r="I135" s="159">
        <f t="shared" si="34"/>
        <v>0</v>
      </c>
      <c r="J135" s="159"/>
      <c r="K135" s="159">
        <f t="shared" si="35"/>
        <v>0</v>
      </c>
      <c r="L135" s="159">
        <v>21</v>
      </c>
      <c r="M135" s="159">
        <f t="shared" si="36"/>
        <v>0</v>
      </c>
      <c r="N135" s="148">
        <v>6.62E-3</v>
      </c>
      <c r="O135" s="148">
        <f t="shared" si="37"/>
        <v>7.9439999999999997E-2</v>
      </c>
      <c r="P135" s="148">
        <v>0</v>
      </c>
      <c r="Q135" s="148">
        <f t="shared" si="38"/>
        <v>0</v>
      </c>
      <c r="R135" s="148"/>
      <c r="S135" s="148"/>
      <c r="T135" s="149">
        <v>0.78</v>
      </c>
      <c r="U135" s="148">
        <f t="shared" si="39"/>
        <v>9.36</v>
      </c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 t="s">
        <v>111</v>
      </c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0"/>
      <c r="BG135" s="140"/>
      <c r="BH135" s="140"/>
    </row>
    <row r="136" spans="1:60" ht="22.5" outlineLevel="1" x14ac:dyDescent="0.2">
      <c r="A136" s="141">
        <v>105</v>
      </c>
      <c r="B136" s="141" t="s">
        <v>458</v>
      </c>
      <c r="C136" s="180" t="s">
        <v>457</v>
      </c>
      <c r="D136" s="147" t="s">
        <v>173</v>
      </c>
      <c r="E136" s="154">
        <v>1</v>
      </c>
      <c r="F136" s="158">
        <f t="shared" si="32"/>
        <v>0</v>
      </c>
      <c r="G136" s="159">
        <f t="shared" si="33"/>
        <v>0</v>
      </c>
      <c r="H136" s="159"/>
      <c r="I136" s="159">
        <f t="shared" si="34"/>
        <v>0</v>
      </c>
      <c r="J136" s="159"/>
      <c r="K136" s="159">
        <f t="shared" si="35"/>
        <v>0</v>
      </c>
      <c r="L136" s="159">
        <v>21</v>
      </c>
      <c r="M136" s="159">
        <f t="shared" si="36"/>
        <v>0</v>
      </c>
      <c r="N136" s="148">
        <v>2E-3</v>
      </c>
      <c r="O136" s="148">
        <f t="shared" si="37"/>
        <v>2E-3</v>
      </c>
      <c r="P136" s="148">
        <v>0</v>
      </c>
      <c r="Q136" s="148">
        <f t="shared" si="38"/>
        <v>0</v>
      </c>
      <c r="R136" s="148"/>
      <c r="S136" s="148"/>
      <c r="T136" s="149">
        <v>0</v>
      </c>
      <c r="U136" s="148">
        <f t="shared" si="39"/>
        <v>0</v>
      </c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 t="s">
        <v>111</v>
      </c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  <c r="BG136" s="140"/>
      <c r="BH136" s="140"/>
    </row>
    <row r="137" spans="1:60" outlineLevel="1" x14ac:dyDescent="0.2">
      <c r="A137" s="141">
        <v>106</v>
      </c>
      <c r="B137" s="141" t="s">
        <v>304</v>
      </c>
      <c r="C137" s="180" t="s">
        <v>305</v>
      </c>
      <c r="D137" s="147" t="s">
        <v>130</v>
      </c>
      <c r="E137" s="154">
        <v>1</v>
      </c>
      <c r="F137" s="158">
        <f t="shared" si="32"/>
        <v>0</v>
      </c>
      <c r="G137" s="159">
        <f t="shared" si="33"/>
        <v>0</v>
      </c>
      <c r="H137" s="159"/>
      <c r="I137" s="159">
        <f t="shared" si="34"/>
        <v>0</v>
      </c>
      <c r="J137" s="159"/>
      <c r="K137" s="159">
        <f t="shared" si="35"/>
        <v>0</v>
      </c>
      <c r="L137" s="159">
        <v>21</v>
      </c>
      <c r="M137" s="159">
        <f t="shared" si="36"/>
        <v>0</v>
      </c>
      <c r="N137" s="148">
        <v>0</v>
      </c>
      <c r="O137" s="148">
        <f t="shared" si="37"/>
        <v>0</v>
      </c>
      <c r="P137" s="148">
        <v>0</v>
      </c>
      <c r="Q137" s="148">
        <f t="shared" si="38"/>
        <v>0</v>
      </c>
      <c r="R137" s="148"/>
      <c r="S137" s="148"/>
      <c r="T137" s="149">
        <v>0</v>
      </c>
      <c r="U137" s="148">
        <f t="shared" si="39"/>
        <v>0</v>
      </c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 t="s">
        <v>111</v>
      </c>
      <c r="AF137" s="140"/>
      <c r="AG137" s="140"/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  <c r="BG137" s="140"/>
      <c r="BH137" s="140"/>
    </row>
    <row r="138" spans="1:60" outlineLevel="1" x14ac:dyDescent="0.2">
      <c r="A138" s="141">
        <v>107</v>
      </c>
      <c r="B138" s="141" t="s">
        <v>306</v>
      </c>
      <c r="C138" s="180" t="s">
        <v>307</v>
      </c>
      <c r="D138" s="147" t="s">
        <v>122</v>
      </c>
      <c r="E138" s="154">
        <v>0.26268999999999998</v>
      </c>
      <c r="F138" s="158">
        <f t="shared" si="32"/>
        <v>0</v>
      </c>
      <c r="G138" s="159">
        <f t="shared" si="33"/>
        <v>0</v>
      </c>
      <c r="H138" s="159"/>
      <c r="I138" s="159">
        <f t="shared" si="34"/>
        <v>0</v>
      </c>
      <c r="J138" s="159"/>
      <c r="K138" s="159">
        <f t="shared" si="35"/>
        <v>0</v>
      </c>
      <c r="L138" s="159">
        <v>21</v>
      </c>
      <c r="M138" s="159">
        <f t="shared" si="36"/>
        <v>0</v>
      </c>
      <c r="N138" s="148">
        <v>0</v>
      </c>
      <c r="O138" s="148">
        <f t="shared" si="37"/>
        <v>0</v>
      </c>
      <c r="P138" s="148">
        <v>0</v>
      </c>
      <c r="Q138" s="148">
        <f t="shared" si="38"/>
        <v>0</v>
      </c>
      <c r="R138" s="148"/>
      <c r="S138" s="148"/>
      <c r="T138" s="149">
        <v>2.5750000000000002</v>
      </c>
      <c r="U138" s="148">
        <f t="shared" si="39"/>
        <v>0.68</v>
      </c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 t="s">
        <v>123</v>
      </c>
      <c r="AF138" s="140"/>
      <c r="AG138" s="140"/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140"/>
      <c r="AR138" s="140"/>
      <c r="AS138" s="140"/>
      <c r="AT138" s="140"/>
      <c r="AU138" s="140"/>
      <c r="AV138" s="140"/>
      <c r="AW138" s="140"/>
      <c r="AX138" s="140"/>
      <c r="AY138" s="140"/>
      <c r="AZ138" s="140"/>
      <c r="BA138" s="140"/>
      <c r="BB138" s="140"/>
      <c r="BC138" s="140"/>
      <c r="BD138" s="140"/>
      <c r="BE138" s="140"/>
      <c r="BF138" s="140"/>
      <c r="BG138" s="140"/>
      <c r="BH138" s="140"/>
    </row>
    <row r="139" spans="1:60" x14ac:dyDescent="0.2">
      <c r="A139" s="142" t="s">
        <v>106</v>
      </c>
      <c r="B139" s="142" t="s">
        <v>69</v>
      </c>
      <c r="C139" s="182" t="s">
        <v>70</v>
      </c>
      <c r="D139" s="151"/>
      <c r="E139" s="156"/>
      <c r="F139" s="160"/>
      <c r="G139" s="160">
        <f>SUMIF(AE140:AE159,"&lt;&gt;NOR",G140:G159)</f>
        <v>0</v>
      </c>
      <c r="H139" s="160"/>
      <c r="I139" s="160">
        <f>SUM(I140:I159)</f>
        <v>0</v>
      </c>
      <c r="J139" s="160"/>
      <c r="K139" s="160">
        <f>SUM(K140:K159)</f>
        <v>0</v>
      </c>
      <c r="L139" s="160"/>
      <c r="M139" s="160">
        <f>SUM(M140:M159)</f>
        <v>0</v>
      </c>
      <c r="N139" s="152"/>
      <c r="O139" s="152">
        <f>SUM(O140:O159)</f>
        <v>0.54518999999999995</v>
      </c>
      <c r="P139" s="152"/>
      <c r="Q139" s="152">
        <f>SUM(Q140:Q159)</f>
        <v>0</v>
      </c>
      <c r="R139" s="152"/>
      <c r="S139" s="152"/>
      <c r="T139" s="153"/>
      <c r="U139" s="152">
        <f>SUM(U140:U159)</f>
        <v>12.29</v>
      </c>
      <c r="AE139" t="s">
        <v>107</v>
      </c>
    </row>
    <row r="140" spans="1:60" ht="22.5" outlineLevel="1" x14ac:dyDescent="0.2">
      <c r="A140" s="141">
        <v>108</v>
      </c>
      <c r="B140" s="141" t="s">
        <v>308</v>
      </c>
      <c r="C140" s="180" t="s">
        <v>436</v>
      </c>
      <c r="D140" s="147" t="s">
        <v>125</v>
      </c>
      <c r="E140" s="154">
        <v>2</v>
      </c>
      <c r="F140" s="158">
        <f t="shared" ref="F140:F146" si="40">H140+J140</f>
        <v>0</v>
      </c>
      <c r="G140" s="159">
        <f t="shared" ref="G140:G146" si="41">ROUND(E140*F140,2)</f>
        <v>0</v>
      </c>
      <c r="H140" s="159"/>
      <c r="I140" s="159">
        <f t="shared" ref="I140:I146" si="42">ROUND(E140*H140,2)</f>
        <v>0</v>
      </c>
      <c r="J140" s="159"/>
      <c r="K140" s="159">
        <f t="shared" ref="K140:K146" si="43">ROUND(E140*J140,2)</f>
        <v>0</v>
      </c>
      <c r="L140" s="159">
        <v>21</v>
      </c>
      <c r="M140" s="159">
        <f t="shared" ref="M140:M146" si="44">G140*(1+L140/100)</f>
        <v>0</v>
      </c>
      <c r="N140" s="148">
        <v>3.3799999999999997E-2</v>
      </c>
      <c r="O140" s="148">
        <f t="shared" ref="O140:O146" si="45">ROUND(E140*N140,5)</f>
        <v>6.7599999999999993E-2</v>
      </c>
      <c r="P140" s="148">
        <v>0</v>
      </c>
      <c r="Q140" s="148">
        <f t="shared" ref="Q140:Q146" si="46">ROUND(E140*P140,5)</f>
        <v>0</v>
      </c>
      <c r="R140" s="148"/>
      <c r="S140" s="148"/>
      <c r="T140" s="149">
        <v>0.312</v>
      </c>
      <c r="U140" s="148">
        <f t="shared" ref="U140:U146" si="47">ROUND(E140*T140,2)</f>
        <v>0.62</v>
      </c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 t="s">
        <v>111</v>
      </c>
      <c r="AF140" s="140"/>
      <c r="AG140" s="140"/>
      <c r="AH140" s="140"/>
      <c r="AI140" s="140"/>
      <c r="AJ140" s="140"/>
      <c r="AK140" s="140"/>
      <c r="AL140" s="140"/>
      <c r="AM140" s="140"/>
      <c r="AN140" s="140"/>
      <c r="AO140" s="140"/>
      <c r="AP140" s="140"/>
      <c r="AQ140" s="140"/>
      <c r="AR140" s="140"/>
      <c r="AS140" s="140"/>
      <c r="AT140" s="140"/>
      <c r="AU140" s="140"/>
      <c r="AV140" s="140"/>
      <c r="AW140" s="140"/>
      <c r="AX140" s="140"/>
      <c r="AY140" s="140"/>
      <c r="AZ140" s="140"/>
      <c r="BA140" s="140"/>
      <c r="BB140" s="140"/>
      <c r="BC140" s="140"/>
      <c r="BD140" s="140"/>
      <c r="BE140" s="140"/>
      <c r="BF140" s="140"/>
      <c r="BG140" s="140"/>
      <c r="BH140" s="140"/>
    </row>
    <row r="141" spans="1:60" ht="22.5" outlineLevel="1" x14ac:dyDescent="0.2">
      <c r="A141" s="141">
        <v>109</v>
      </c>
      <c r="B141" s="141" t="s">
        <v>309</v>
      </c>
      <c r="C141" s="180" t="s">
        <v>437</v>
      </c>
      <c r="D141" s="147" t="s">
        <v>125</v>
      </c>
      <c r="E141" s="154">
        <v>1</v>
      </c>
      <c r="F141" s="158">
        <f t="shared" si="40"/>
        <v>0</v>
      </c>
      <c r="G141" s="159">
        <f t="shared" si="41"/>
        <v>0</v>
      </c>
      <c r="H141" s="159"/>
      <c r="I141" s="159">
        <f t="shared" si="42"/>
        <v>0</v>
      </c>
      <c r="J141" s="159"/>
      <c r="K141" s="159">
        <f t="shared" si="43"/>
        <v>0</v>
      </c>
      <c r="L141" s="159">
        <v>21</v>
      </c>
      <c r="M141" s="159">
        <f t="shared" si="44"/>
        <v>0</v>
      </c>
      <c r="N141" s="148">
        <v>3.5999999999999997E-2</v>
      </c>
      <c r="O141" s="148">
        <f t="shared" si="45"/>
        <v>3.5999999999999997E-2</v>
      </c>
      <c r="P141" s="148">
        <v>0</v>
      </c>
      <c r="Q141" s="148">
        <f t="shared" si="46"/>
        <v>0</v>
      </c>
      <c r="R141" s="148"/>
      <c r="S141" s="148"/>
      <c r="T141" s="149">
        <v>0.34200000000000003</v>
      </c>
      <c r="U141" s="148">
        <f t="shared" si="47"/>
        <v>0.34</v>
      </c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 t="s">
        <v>111</v>
      </c>
      <c r="AF141" s="140"/>
      <c r="AG141" s="140"/>
      <c r="AH141" s="140"/>
      <c r="AI141" s="140"/>
      <c r="AJ141" s="140"/>
      <c r="AK141" s="140"/>
      <c r="AL141" s="140"/>
      <c r="AM141" s="140"/>
      <c r="AN141" s="140"/>
      <c r="AO141" s="140"/>
      <c r="AP141" s="140"/>
      <c r="AQ141" s="140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140"/>
      <c r="BB141" s="140"/>
      <c r="BC141" s="140"/>
      <c r="BD141" s="140"/>
      <c r="BE141" s="140"/>
      <c r="BF141" s="140"/>
      <c r="BG141" s="140"/>
      <c r="BH141" s="140"/>
    </row>
    <row r="142" spans="1:60" ht="22.5" outlineLevel="1" x14ac:dyDescent="0.2">
      <c r="A142" s="141">
        <v>110</v>
      </c>
      <c r="B142" s="141" t="s">
        <v>310</v>
      </c>
      <c r="C142" s="180" t="s">
        <v>438</v>
      </c>
      <c r="D142" s="147" t="s">
        <v>125</v>
      </c>
      <c r="E142" s="154">
        <v>1</v>
      </c>
      <c r="F142" s="158">
        <f t="shared" si="40"/>
        <v>0</v>
      </c>
      <c r="G142" s="159">
        <f t="shared" si="41"/>
        <v>0</v>
      </c>
      <c r="H142" s="159"/>
      <c r="I142" s="159">
        <f t="shared" si="42"/>
        <v>0</v>
      </c>
      <c r="J142" s="159"/>
      <c r="K142" s="159">
        <f t="shared" si="43"/>
        <v>0</v>
      </c>
      <c r="L142" s="159">
        <v>21</v>
      </c>
      <c r="M142" s="159">
        <f t="shared" si="44"/>
        <v>0</v>
      </c>
      <c r="N142" s="148">
        <v>3.8199999999999998E-2</v>
      </c>
      <c r="O142" s="148">
        <f t="shared" si="45"/>
        <v>3.8199999999999998E-2</v>
      </c>
      <c r="P142" s="148">
        <v>0</v>
      </c>
      <c r="Q142" s="148">
        <f t="shared" si="46"/>
        <v>0</v>
      </c>
      <c r="R142" s="148"/>
      <c r="S142" s="148"/>
      <c r="T142" s="149">
        <v>0.371</v>
      </c>
      <c r="U142" s="148">
        <f t="shared" si="47"/>
        <v>0.37</v>
      </c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 t="s">
        <v>111</v>
      </c>
      <c r="AF142" s="140"/>
      <c r="AG142" s="140"/>
      <c r="AH142" s="140"/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  <c r="BG142" s="140"/>
      <c r="BH142" s="140"/>
    </row>
    <row r="143" spans="1:60" ht="22.5" outlineLevel="1" x14ac:dyDescent="0.2">
      <c r="A143" s="141">
        <v>111</v>
      </c>
      <c r="B143" s="141" t="s">
        <v>311</v>
      </c>
      <c r="C143" s="180" t="s">
        <v>312</v>
      </c>
      <c r="D143" s="147" t="s">
        <v>313</v>
      </c>
      <c r="E143" s="154">
        <v>4</v>
      </c>
      <c r="F143" s="158">
        <f t="shared" si="40"/>
        <v>0</v>
      </c>
      <c r="G143" s="159">
        <f t="shared" si="41"/>
        <v>0</v>
      </c>
      <c r="H143" s="159"/>
      <c r="I143" s="159">
        <f t="shared" si="42"/>
        <v>0</v>
      </c>
      <c r="J143" s="159"/>
      <c r="K143" s="159">
        <f t="shared" si="43"/>
        <v>0</v>
      </c>
      <c r="L143" s="159">
        <v>21</v>
      </c>
      <c r="M143" s="159">
        <f t="shared" si="44"/>
        <v>0</v>
      </c>
      <c r="N143" s="148">
        <v>5.0000000000000001E-4</v>
      </c>
      <c r="O143" s="148">
        <f t="shared" si="45"/>
        <v>2E-3</v>
      </c>
      <c r="P143" s="148">
        <v>0</v>
      </c>
      <c r="Q143" s="148">
        <f t="shared" si="46"/>
        <v>0</v>
      </c>
      <c r="R143" s="148"/>
      <c r="S143" s="148"/>
      <c r="T143" s="149">
        <v>0.32700000000000001</v>
      </c>
      <c r="U143" s="148">
        <f t="shared" si="47"/>
        <v>1.31</v>
      </c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 t="s">
        <v>111</v>
      </c>
      <c r="AF143" s="140"/>
      <c r="AG143" s="140"/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40"/>
      <c r="BB143" s="140"/>
      <c r="BC143" s="140"/>
      <c r="BD143" s="140"/>
      <c r="BE143" s="140"/>
      <c r="BF143" s="140"/>
      <c r="BG143" s="140"/>
      <c r="BH143" s="140"/>
    </row>
    <row r="144" spans="1:60" outlineLevel="1" x14ac:dyDescent="0.2">
      <c r="A144" s="141">
        <v>112</v>
      </c>
      <c r="B144" s="141" t="s">
        <v>314</v>
      </c>
      <c r="C144" s="180" t="s">
        <v>315</v>
      </c>
      <c r="D144" s="147" t="s">
        <v>125</v>
      </c>
      <c r="E144" s="154">
        <v>66</v>
      </c>
      <c r="F144" s="158">
        <f t="shared" si="40"/>
        <v>0</v>
      </c>
      <c r="G144" s="159">
        <f t="shared" si="41"/>
        <v>0</v>
      </c>
      <c r="H144" s="159"/>
      <c r="I144" s="159">
        <f t="shared" si="42"/>
        <v>0</v>
      </c>
      <c r="J144" s="159"/>
      <c r="K144" s="159">
        <f t="shared" si="43"/>
        <v>0</v>
      </c>
      <c r="L144" s="159">
        <v>21</v>
      </c>
      <c r="M144" s="159">
        <f t="shared" si="44"/>
        <v>0</v>
      </c>
      <c r="N144" s="148">
        <v>0</v>
      </c>
      <c r="O144" s="148">
        <f t="shared" si="45"/>
        <v>0</v>
      </c>
      <c r="P144" s="148">
        <v>0</v>
      </c>
      <c r="Q144" s="148">
        <f t="shared" si="46"/>
        <v>0</v>
      </c>
      <c r="R144" s="148"/>
      <c r="S144" s="148"/>
      <c r="T144" s="149">
        <v>7.0000000000000007E-2</v>
      </c>
      <c r="U144" s="148">
        <f t="shared" si="47"/>
        <v>4.62</v>
      </c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 t="s">
        <v>111</v>
      </c>
      <c r="AF144" s="140"/>
      <c r="AG144" s="140"/>
      <c r="AH144" s="140"/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</row>
    <row r="145" spans="1:60" outlineLevel="1" x14ac:dyDescent="0.2">
      <c r="A145" s="141">
        <v>113</v>
      </c>
      <c r="B145" s="141" t="s">
        <v>316</v>
      </c>
      <c r="C145" s="180" t="s">
        <v>317</v>
      </c>
      <c r="D145" s="147" t="s">
        <v>125</v>
      </c>
      <c r="E145" s="154">
        <v>4</v>
      </c>
      <c r="F145" s="158">
        <f t="shared" si="40"/>
        <v>0</v>
      </c>
      <c r="G145" s="159">
        <f t="shared" si="41"/>
        <v>0</v>
      </c>
      <c r="H145" s="159"/>
      <c r="I145" s="159">
        <f t="shared" si="42"/>
        <v>0</v>
      </c>
      <c r="J145" s="159"/>
      <c r="K145" s="159">
        <f t="shared" si="43"/>
        <v>0</v>
      </c>
      <c r="L145" s="159">
        <v>21</v>
      </c>
      <c r="M145" s="159">
        <f t="shared" si="44"/>
        <v>0</v>
      </c>
      <c r="N145" s="148">
        <v>0</v>
      </c>
      <c r="O145" s="148">
        <f t="shared" si="45"/>
        <v>0</v>
      </c>
      <c r="P145" s="148">
        <v>0</v>
      </c>
      <c r="Q145" s="148">
        <f t="shared" si="46"/>
        <v>0</v>
      </c>
      <c r="R145" s="148"/>
      <c r="S145" s="148"/>
      <c r="T145" s="149">
        <v>0.5</v>
      </c>
      <c r="U145" s="148">
        <f t="shared" si="47"/>
        <v>2</v>
      </c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 t="s">
        <v>111</v>
      </c>
      <c r="AF145" s="140"/>
      <c r="AG145" s="140"/>
      <c r="AH145" s="140"/>
      <c r="AI145" s="140"/>
      <c r="AJ145" s="140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140"/>
      <c r="AX145" s="140"/>
      <c r="AY145" s="140"/>
      <c r="AZ145" s="140"/>
      <c r="BA145" s="140"/>
      <c r="BB145" s="140"/>
      <c r="BC145" s="140"/>
      <c r="BD145" s="140"/>
      <c r="BE145" s="140"/>
      <c r="BF145" s="140"/>
      <c r="BG145" s="140"/>
      <c r="BH145" s="140"/>
    </row>
    <row r="146" spans="1:60" outlineLevel="1" x14ac:dyDescent="0.2">
      <c r="A146" s="141">
        <v>114</v>
      </c>
      <c r="B146" s="141" t="s">
        <v>318</v>
      </c>
      <c r="C146" s="180" t="s">
        <v>319</v>
      </c>
      <c r="D146" s="147" t="s">
        <v>119</v>
      </c>
      <c r="E146" s="154">
        <v>2431.0700000000002</v>
      </c>
      <c r="F146" s="158">
        <f t="shared" si="40"/>
        <v>0</v>
      </c>
      <c r="G146" s="159">
        <f t="shared" si="41"/>
        <v>0</v>
      </c>
      <c r="H146" s="159"/>
      <c r="I146" s="159">
        <f t="shared" si="42"/>
        <v>0</v>
      </c>
      <c r="J146" s="159"/>
      <c r="K146" s="159">
        <f t="shared" si="43"/>
        <v>0</v>
      </c>
      <c r="L146" s="159">
        <v>21</v>
      </c>
      <c r="M146" s="159">
        <f t="shared" si="44"/>
        <v>0</v>
      </c>
      <c r="N146" s="148">
        <v>1.3999999999999999E-4</v>
      </c>
      <c r="O146" s="148">
        <f t="shared" si="45"/>
        <v>0.34034999999999999</v>
      </c>
      <c r="P146" s="148">
        <v>0</v>
      </c>
      <c r="Q146" s="148">
        <f t="shared" si="46"/>
        <v>0</v>
      </c>
      <c r="R146" s="148"/>
      <c r="S146" s="148"/>
      <c r="T146" s="149">
        <v>0</v>
      </c>
      <c r="U146" s="148">
        <f t="shared" si="47"/>
        <v>0</v>
      </c>
      <c r="V146" s="140"/>
      <c r="W146" s="140"/>
      <c r="X146" s="140"/>
      <c r="Y146" s="140"/>
      <c r="Z146" s="140"/>
      <c r="AA146" s="140"/>
      <c r="AB146" s="140"/>
      <c r="AC146" s="140"/>
      <c r="AD146" s="140"/>
      <c r="AE146" s="140" t="s">
        <v>142</v>
      </c>
      <c r="AF146" s="140"/>
      <c r="AG146" s="140"/>
      <c r="AH146" s="140"/>
      <c r="AI146" s="140"/>
      <c r="AJ146" s="140"/>
      <c r="AK146" s="140"/>
      <c r="AL146" s="140"/>
      <c r="AM146" s="140"/>
      <c r="AN146" s="140"/>
      <c r="AO146" s="140"/>
      <c r="AP146" s="140"/>
      <c r="AQ146" s="140"/>
      <c r="AR146" s="140"/>
      <c r="AS146" s="140"/>
      <c r="AT146" s="140"/>
      <c r="AU146" s="140"/>
      <c r="AV146" s="140"/>
      <c r="AW146" s="140"/>
      <c r="AX146" s="140"/>
      <c r="AY146" s="140"/>
      <c r="AZ146" s="140"/>
      <c r="BA146" s="140"/>
      <c r="BB146" s="140"/>
      <c r="BC146" s="140"/>
      <c r="BD146" s="140"/>
      <c r="BE146" s="140"/>
      <c r="BF146" s="140"/>
      <c r="BG146" s="140"/>
      <c r="BH146" s="140"/>
    </row>
    <row r="147" spans="1:60" outlineLevel="1" x14ac:dyDescent="0.2">
      <c r="A147" s="141"/>
      <c r="B147" s="141"/>
      <c r="C147" s="181" t="s">
        <v>320</v>
      </c>
      <c r="D147" s="150"/>
      <c r="E147" s="155">
        <v>2431.0700000000002</v>
      </c>
      <c r="F147" s="159"/>
      <c r="G147" s="159"/>
      <c r="H147" s="159"/>
      <c r="I147" s="159"/>
      <c r="J147" s="159"/>
      <c r="K147" s="159"/>
      <c r="L147" s="159"/>
      <c r="M147" s="159"/>
      <c r="N147" s="148"/>
      <c r="O147" s="148"/>
      <c r="P147" s="148"/>
      <c r="Q147" s="148"/>
      <c r="R147" s="148"/>
      <c r="S147" s="148"/>
      <c r="T147" s="149"/>
      <c r="U147" s="148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 t="s">
        <v>113</v>
      </c>
      <c r="AF147" s="140">
        <v>0</v>
      </c>
      <c r="AG147" s="140"/>
      <c r="AH147" s="140"/>
      <c r="AI147" s="140"/>
      <c r="AJ147" s="140"/>
      <c r="AK147" s="140"/>
      <c r="AL147" s="140"/>
      <c r="AM147" s="140"/>
      <c r="AN147" s="140"/>
      <c r="AO147" s="140"/>
      <c r="AP147" s="140"/>
      <c r="AQ147" s="140"/>
      <c r="AR147" s="140"/>
      <c r="AS147" s="140"/>
      <c r="AT147" s="140"/>
      <c r="AU147" s="140"/>
      <c r="AV147" s="140"/>
      <c r="AW147" s="140"/>
      <c r="AX147" s="140"/>
      <c r="AY147" s="140"/>
      <c r="AZ147" s="140"/>
      <c r="BA147" s="140"/>
      <c r="BB147" s="140"/>
      <c r="BC147" s="140"/>
      <c r="BD147" s="140"/>
      <c r="BE147" s="140"/>
      <c r="BF147" s="140"/>
      <c r="BG147" s="140"/>
      <c r="BH147" s="140"/>
    </row>
    <row r="148" spans="1:60" outlineLevel="1" x14ac:dyDescent="0.2">
      <c r="A148" s="141">
        <v>115</v>
      </c>
      <c r="B148" s="141" t="s">
        <v>321</v>
      </c>
      <c r="C148" s="180" t="s">
        <v>439</v>
      </c>
      <c r="D148" s="147" t="s">
        <v>119</v>
      </c>
      <c r="E148" s="154">
        <v>382</v>
      </c>
      <c r="F148" s="158">
        <f t="shared" ref="F148:F153" si="48">H148+J148</f>
        <v>0</v>
      </c>
      <c r="G148" s="159">
        <f t="shared" ref="G148:G153" si="49">ROUND(E148*F148,2)</f>
        <v>0</v>
      </c>
      <c r="H148" s="159"/>
      <c r="I148" s="159">
        <f t="shared" ref="I148:I153" si="50">ROUND(E148*H148,2)</f>
        <v>0</v>
      </c>
      <c r="J148" s="159"/>
      <c r="K148" s="159">
        <f t="shared" ref="K148:K153" si="51">ROUND(E148*J148,2)</f>
        <v>0</v>
      </c>
      <c r="L148" s="159">
        <v>21</v>
      </c>
      <c r="M148" s="159">
        <f t="shared" ref="M148:M153" si="52">G148*(1+L148/100)</f>
        <v>0</v>
      </c>
      <c r="N148" s="148">
        <v>1.0000000000000001E-5</v>
      </c>
      <c r="O148" s="148">
        <f t="shared" ref="O148:O153" si="53">ROUND(E148*N148,5)</f>
        <v>3.82E-3</v>
      </c>
      <c r="P148" s="148">
        <v>0</v>
      </c>
      <c r="Q148" s="148">
        <f t="shared" ref="Q148:Q153" si="54">ROUND(E148*P148,5)</f>
        <v>0</v>
      </c>
      <c r="R148" s="148"/>
      <c r="S148" s="148"/>
      <c r="T148" s="149">
        <v>0</v>
      </c>
      <c r="U148" s="148">
        <f t="shared" ref="U148:U153" si="55">ROUND(E148*T148,2)</f>
        <v>0</v>
      </c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 t="s">
        <v>142</v>
      </c>
      <c r="AF148" s="140"/>
      <c r="AG148" s="140"/>
      <c r="AH148" s="140"/>
      <c r="AI148" s="140"/>
      <c r="AJ148" s="140"/>
      <c r="AK148" s="140"/>
      <c r="AL148" s="140"/>
      <c r="AM148" s="140"/>
      <c r="AN148" s="140"/>
      <c r="AO148" s="140"/>
      <c r="AP148" s="140"/>
      <c r="AQ148" s="140"/>
      <c r="AR148" s="140"/>
      <c r="AS148" s="140"/>
      <c r="AT148" s="140"/>
      <c r="AU148" s="140"/>
      <c r="AV148" s="140"/>
      <c r="AW148" s="140"/>
      <c r="AX148" s="140"/>
      <c r="AY148" s="140"/>
      <c r="AZ148" s="140"/>
      <c r="BA148" s="140"/>
      <c r="BB148" s="140"/>
      <c r="BC148" s="140"/>
      <c r="BD148" s="140"/>
      <c r="BE148" s="140"/>
      <c r="BF148" s="140"/>
      <c r="BG148" s="140"/>
      <c r="BH148" s="140"/>
    </row>
    <row r="149" spans="1:60" outlineLevel="1" x14ac:dyDescent="0.2">
      <c r="A149" s="141">
        <v>116</v>
      </c>
      <c r="B149" s="141" t="s">
        <v>322</v>
      </c>
      <c r="C149" s="180" t="s">
        <v>323</v>
      </c>
      <c r="D149" s="147" t="s">
        <v>125</v>
      </c>
      <c r="E149" s="154">
        <v>5355</v>
      </c>
      <c r="F149" s="158">
        <f t="shared" si="48"/>
        <v>0</v>
      </c>
      <c r="G149" s="159">
        <f t="shared" si="49"/>
        <v>0</v>
      </c>
      <c r="H149" s="159"/>
      <c r="I149" s="159">
        <f t="shared" si="50"/>
        <v>0</v>
      </c>
      <c r="J149" s="159"/>
      <c r="K149" s="159">
        <f t="shared" si="51"/>
        <v>0</v>
      </c>
      <c r="L149" s="159">
        <v>21</v>
      </c>
      <c r="M149" s="159">
        <f t="shared" si="52"/>
        <v>0</v>
      </c>
      <c r="N149" s="148">
        <v>1.0000000000000001E-5</v>
      </c>
      <c r="O149" s="148">
        <f t="shared" si="53"/>
        <v>5.355E-2</v>
      </c>
      <c r="P149" s="148">
        <v>0</v>
      </c>
      <c r="Q149" s="148">
        <f t="shared" si="54"/>
        <v>0</v>
      </c>
      <c r="R149" s="148"/>
      <c r="S149" s="148"/>
      <c r="T149" s="149">
        <v>0</v>
      </c>
      <c r="U149" s="148">
        <f t="shared" si="55"/>
        <v>0</v>
      </c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 t="s">
        <v>142</v>
      </c>
      <c r="AF149" s="140"/>
      <c r="AG149" s="140"/>
      <c r="AH149" s="140"/>
      <c r="AI149" s="140"/>
      <c r="AJ149" s="140"/>
      <c r="AK149" s="140"/>
      <c r="AL149" s="140"/>
      <c r="AM149" s="140"/>
      <c r="AN149" s="140"/>
      <c r="AO149" s="140"/>
      <c r="AP149" s="140"/>
      <c r="AQ149" s="140"/>
      <c r="AR149" s="140"/>
      <c r="AS149" s="140"/>
      <c r="AT149" s="140"/>
      <c r="AU149" s="140"/>
      <c r="AV149" s="140"/>
      <c r="AW149" s="140"/>
      <c r="AX149" s="140"/>
      <c r="AY149" s="140"/>
      <c r="AZ149" s="140"/>
      <c r="BA149" s="140"/>
      <c r="BB149" s="140"/>
      <c r="BC149" s="140"/>
      <c r="BD149" s="140"/>
      <c r="BE149" s="140"/>
      <c r="BF149" s="140"/>
      <c r="BG149" s="140"/>
      <c r="BH149" s="140"/>
    </row>
    <row r="150" spans="1:60" outlineLevel="1" x14ac:dyDescent="0.2">
      <c r="A150" s="141">
        <v>117</v>
      </c>
      <c r="B150" s="141" t="s">
        <v>324</v>
      </c>
      <c r="C150" s="180" t="s">
        <v>325</v>
      </c>
      <c r="D150" s="147" t="s">
        <v>125</v>
      </c>
      <c r="E150" s="154">
        <v>66</v>
      </c>
      <c r="F150" s="158">
        <f t="shared" si="48"/>
        <v>0</v>
      </c>
      <c r="G150" s="159">
        <f t="shared" si="49"/>
        <v>0</v>
      </c>
      <c r="H150" s="159"/>
      <c r="I150" s="159">
        <f t="shared" si="50"/>
        <v>0</v>
      </c>
      <c r="J150" s="159"/>
      <c r="K150" s="159">
        <f t="shared" si="51"/>
        <v>0</v>
      </c>
      <c r="L150" s="159">
        <v>21</v>
      </c>
      <c r="M150" s="159">
        <f t="shared" si="52"/>
        <v>0</v>
      </c>
      <c r="N150" s="148">
        <v>1.0000000000000001E-5</v>
      </c>
      <c r="O150" s="148">
        <f t="shared" si="53"/>
        <v>6.6E-4</v>
      </c>
      <c r="P150" s="148">
        <v>0</v>
      </c>
      <c r="Q150" s="148">
        <f t="shared" si="54"/>
        <v>0</v>
      </c>
      <c r="R150" s="148"/>
      <c r="S150" s="148"/>
      <c r="T150" s="149">
        <v>0</v>
      </c>
      <c r="U150" s="148">
        <f t="shared" si="55"/>
        <v>0</v>
      </c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 t="s">
        <v>142</v>
      </c>
      <c r="AF150" s="140"/>
      <c r="AG150" s="140"/>
      <c r="AH150" s="140"/>
      <c r="AI150" s="140"/>
      <c r="AJ150" s="140"/>
      <c r="AK150" s="140"/>
      <c r="AL150" s="140"/>
      <c r="AM150" s="140"/>
      <c r="AN150" s="140"/>
      <c r="AO150" s="140"/>
      <c r="AP150" s="140"/>
      <c r="AQ150" s="140"/>
      <c r="AR150" s="140"/>
      <c r="AS150" s="140"/>
      <c r="AT150" s="140"/>
      <c r="AU150" s="140"/>
      <c r="AV150" s="140"/>
      <c r="AW150" s="140"/>
      <c r="AX150" s="140"/>
      <c r="AY150" s="140"/>
      <c r="AZ150" s="140"/>
      <c r="BA150" s="140"/>
      <c r="BB150" s="140"/>
      <c r="BC150" s="140"/>
      <c r="BD150" s="140"/>
      <c r="BE150" s="140"/>
      <c r="BF150" s="140"/>
      <c r="BG150" s="140"/>
      <c r="BH150" s="140"/>
    </row>
    <row r="151" spans="1:60" outlineLevel="1" x14ac:dyDescent="0.2">
      <c r="A151" s="141">
        <v>118</v>
      </c>
      <c r="B151" s="141" t="s">
        <v>326</v>
      </c>
      <c r="C151" s="180" t="s">
        <v>327</v>
      </c>
      <c r="D151" s="147" t="s">
        <v>119</v>
      </c>
      <c r="E151" s="154">
        <v>0</v>
      </c>
      <c r="F151" s="158">
        <f t="shared" si="48"/>
        <v>0</v>
      </c>
      <c r="G151" s="159">
        <f t="shared" si="49"/>
        <v>0</v>
      </c>
      <c r="H151" s="159"/>
      <c r="I151" s="159">
        <f t="shared" si="50"/>
        <v>0</v>
      </c>
      <c r="J151" s="159"/>
      <c r="K151" s="159">
        <f t="shared" si="51"/>
        <v>0</v>
      </c>
      <c r="L151" s="159">
        <v>21</v>
      </c>
      <c r="M151" s="159">
        <f t="shared" si="52"/>
        <v>0</v>
      </c>
      <c r="N151" s="148">
        <v>4.0000000000000003E-5</v>
      </c>
      <c r="O151" s="148">
        <f t="shared" si="53"/>
        <v>0</v>
      </c>
      <c r="P151" s="148">
        <v>0</v>
      </c>
      <c r="Q151" s="148">
        <f t="shared" si="54"/>
        <v>0</v>
      </c>
      <c r="R151" s="148"/>
      <c r="S151" s="148"/>
      <c r="T151" s="149">
        <v>0</v>
      </c>
      <c r="U151" s="148">
        <f t="shared" si="55"/>
        <v>0</v>
      </c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 t="s">
        <v>142</v>
      </c>
      <c r="AF151" s="140"/>
      <c r="AG151" s="140"/>
      <c r="AH151" s="140"/>
      <c r="AI151" s="140"/>
      <c r="AJ151" s="140"/>
      <c r="AK151" s="140"/>
      <c r="AL151" s="140"/>
      <c r="AM151" s="140"/>
      <c r="AN151" s="140"/>
      <c r="AO151" s="140"/>
      <c r="AP151" s="140"/>
      <c r="AQ151" s="140"/>
      <c r="AR151" s="140"/>
      <c r="AS151" s="140"/>
      <c r="AT151" s="140"/>
      <c r="AU151" s="140"/>
      <c r="AV151" s="140"/>
      <c r="AW151" s="140"/>
      <c r="AX151" s="140"/>
      <c r="AY151" s="140"/>
      <c r="AZ151" s="140"/>
      <c r="BA151" s="140"/>
      <c r="BB151" s="140"/>
      <c r="BC151" s="140"/>
      <c r="BD151" s="140"/>
      <c r="BE151" s="140"/>
      <c r="BF151" s="140"/>
      <c r="BG151" s="140"/>
      <c r="BH151" s="140"/>
    </row>
    <row r="152" spans="1:60" ht="22.5" outlineLevel="1" x14ac:dyDescent="0.2">
      <c r="A152" s="141">
        <v>119</v>
      </c>
      <c r="B152" s="141" t="s">
        <v>328</v>
      </c>
      <c r="C152" s="180" t="s">
        <v>329</v>
      </c>
      <c r="D152" s="147" t="s">
        <v>119</v>
      </c>
      <c r="E152" s="154">
        <v>0</v>
      </c>
      <c r="F152" s="158">
        <f t="shared" si="48"/>
        <v>0</v>
      </c>
      <c r="G152" s="159">
        <f t="shared" si="49"/>
        <v>0</v>
      </c>
      <c r="H152" s="159"/>
      <c r="I152" s="159">
        <f t="shared" si="50"/>
        <v>0</v>
      </c>
      <c r="J152" s="159"/>
      <c r="K152" s="159">
        <f t="shared" si="51"/>
        <v>0</v>
      </c>
      <c r="L152" s="159">
        <v>21</v>
      </c>
      <c r="M152" s="159">
        <f t="shared" si="52"/>
        <v>0</v>
      </c>
      <c r="N152" s="148">
        <v>6.0000000000000002E-5</v>
      </c>
      <c r="O152" s="148">
        <f t="shared" si="53"/>
        <v>0</v>
      </c>
      <c r="P152" s="148">
        <v>0</v>
      </c>
      <c r="Q152" s="148">
        <f t="shared" si="54"/>
        <v>0</v>
      </c>
      <c r="R152" s="148"/>
      <c r="S152" s="148"/>
      <c r="T152" s="149">
        <v>0</v>
      </c>
      <c r="U152" s="148">
        <f t="shared" si="55"/>
        <v>0</v>
      </c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 t="s">
        <v>142</v>
      </c>
      <c r="AF152" s="140"/>
      <c r="AG152" s="140"/>
      <c r="AH152" s="140"/>
      <c r="AI152" s="140"/>
      <c r="AJ152" s="140"/>
      <c r="AK152" s="140"/>
      <c r="AL152" s="140"/>
      <c r="AM152" s="140"/>
      <c r="AN152" s="140"/>
      <c r="AO152" s="140"/>
      <c r="AP152" s="140"/>
      <c r="AQ152" s="140"/>
      <c r="AR152" s="140"/>
      <c r="AS152" s="140"/>
      <c r="AT152" s="140"/>
      <c r="AU152" s="140"/>
      <c r="AV152" s="140"/>
      <c r="AW152" s="140"/>
      <c r="AX152" s="140"/>
      <c r="AY152" s="140"/>
      <c r="AZ152" s="140"/>
      <c r="BA152" s="140"/>
      <c r="BB152" s="140"/>
      <c r="BC152" s="140"/>
      <c r="BD152" s="140"/>
      <c r="BE152" s="140"/>
      <c r="BF152" s="140"/>
      <c r="BG152" s="140"/>
      <c r="BH152" s="140"/>
    </row>
    <row r="153" spans="1:60" outlineLevel="1" x14ac:dyDescent="0.2">
      <c r="A153" s="141">
        <v>120</v>
      </c>
      <c r="B153" s="141" t="s">
        <v>330</v>
      </c>
      <c r="C153" s="180" t="s">
        <v>331</v>
      </c>
      <c r="D153" s="147" t="s">
        <v>119</v>
      </c>
      <c r="E153" s="154">
        <v>45.32</v>
      </c>
      <c r="F153" s="158">
        <f t="shared" si="48"/>
        <v>0</v>
      </c>
      <c r="G153" s="159">
        <f t="shared" si="49"/>
        <v>0</v>
      </c>
      <c r="H153" s="159"/>
      <c r="I153" s="159">
        <f t="shared" si="50"/>
        <v>0</v>
      </c>
      <c r="J153" s="159"/>
      <c r="K153" s="159">
        <f t="shared" si="51"/>
        <v>0</v>
      </c>
      <c r="L153" s="159">
        <v>21</v>
      </c>
      <c r="M153" s="159">
        <f t="shared" si="52"/>
        <v>0</v>
      </c>
      <c r="N153" s="148">
        <v>1.0000000000000001E-5</v>
      </c>
      <c r="O153" s="148">
        <f t="shared" si="53"/>
        <v>4.4999999999999999E-4</v>
      </c>
      <c r="P153" s="148">
        <v>0</v>
      </c>
      <c r="Q153" s="148">
        <f t="shared" si="54"/>
        <v>0</v>
      </c>
      <c r="R153" s="148"/>
      <c r="S153" s="148"/>
      <c r="T153" s="149">
        <v>0</v>
      </c>
      <c r="U153" s="148">
        <f t="shared" si="55"/>
        <v>0</v>
      </c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 t="s">
        <v>142</v>
      </c>
      <c r="AF153" s="140"/>
      <c r="AG153" s="140"/>
      <c r="AH153" s="140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0"/>
      <c r="BG153" s="140"/>
      <c r="BH153" s="140"/>
    </row>
    <row r="154" spans="1:60" outlineLevel="1" x14ac:dyDescent="0.2">
      <c r="A154" s="141"/>
      <c r="B154" s="141"/>
      <c r="C154" s="181" t="s">
        <v>332</v>
      </c>
      <c r="D154" s="150"/>
      <c r="E154" s="155">
        <v>45.32</v>
      </c>
      <c r="F154" s="159"/>
      <c r="G154" s="159"/>
      <c r="H154" s="159"/>
      <c r="I154" s="159"/>
      <c r="J154" s="159"/>
      <c r="K154" s="159"/>
      <c r="L154" s="159"/>
      <c r="M154" s="159"/>
      <c r="N154" s="148"/>
      <c r="O154" s="148"/>
      <c r="P154" s="148"/>
      <c r="Q154" s="148"/>
      <c r="R154" s="148"/>
      <c r="S154" s="148"/>
      <c r="T154" s="149"/>
      <c r="U154" s="148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 t="s">
        <v>113</v>
      </c>
      <c r="AF154" s="140">
        <v>0</v>
      </c>
      <c r="AG154" s="140"/>
      <c r="AH154" s="140"/>
      <c r="AI154" s="140"/>
      <c r="AJ154" s="140"/>
      <c r="AK154" s="140"/>
      <c r="AL154" s="140"/>
      <c r="AM154" s="140"/>
      <c r="AN154" s="140"/>
      <c r="AO154" s="140"/>
      <c r="AP154" s="140"/>
      <c r="AQ154" s="140"/>
      <c r="AR154" s="140"/>
      <c r="AS154" s="140"/>
      <c r="AT154" s="140"/>
      <c r="AU154" s="140"/>
      <c r="AV154" s="140"/>
      <c r="AW154" s="140"/>
      <c r="AX154" s="140"/>
      <c r="AY154" s="140"/>
      <c r="AZ154" s="140"/>
      <c r="BA154" s="140"/>
      <c r="BB154" s="140"/>
      <c r="BC154" s="140"/>
      <c r="BD154" s="140"/>
      <c r="BE154" s="140"/>
      <c r="BF154" s="140"/>
      <c r="BG154" s="140"/>
      <c r="BH154" s="140"/>
    </row>
    <row r="155" spans="1:60" outlineLevel="1" x14ac:dyDescent="0.2">
      <c r="A155" s="141">
        <v>121</v>
      </c>
      <c r="B155" s="141" t="s">
        <v>333</v>
      </c>
      <c r="C155" s="180" t="s">
        <v>440</v>
      </c>
      <c r="D155" s="147" t="s">
        <v>119</v>
      </c>
      <c r="E155" s="154">
        <v>32</v>
      </c>
      <c r="F155" s="158">
        <f>H155+J155</f>
        <v>0</v>
      </c>
      <c r="G155" s="159">
        <f>ROUND(E155*F155,2)</f>
        <v>0</v>
      </c>
      <c r="H155" s="159"/>
      <c r="I155" s="159">
        <f>ROUND(E155*H155,2)</f>
        <v>0</v>
      </c>
      <c r="J155" s="159"/>
      <c r="K155" s="159">
        <f>ROUND(E155*J155,2)</f>
        <v>0</v>
      </c>
      <c r="L155" s="159">
        <v>21</v>
      </c>
      <c r="M155" s="159">
        <f>G155*(1+L155/100)</f>
        <v>0</v>
      </c>
      <c r="N155" s="148">
        <v>8.0000000000000007E-5</v>
      </c>
      <c r="O155" s="148">
        <f>ROUND(E155*N155,5)</f>
        <v>2.5600000000000002E-3</v>
      </c>
      <c r="P155" s="148">
        <v>0</v>
      </c>
      <c r="Q155" s="148">
        <f>ROUND(E155*P155,5)</f>
        <v>0</v>
      </c>
      <c r="R155" s="148"/>
      <c r="S155" s="148"/>
      <c r="T155" s="149">
        <v>3.4000000000000002E-2</v>
      </c>
      <c r="U155" s="148">
        <f>ROUND(E155*T155,2)</f>
        <v>1.0900000000000001</v>
      </c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 t="s">
        <v>111</v>
      </c>
      <c r="AF155" s="140"/>
      <c r="AG155" s="140"/>
      <c r="AH155" s="140"/>
      <c r="AI155" s="140"/>
      <c r="AJ155" s="140"/>
      <c r="AK155" s="140"/>
      <c r="AL155" s="140"/>
      <c r="AM155" s="140"/>
      <c r="AN155" s="140"/>
      <c r="AO155" s="140"/>
      <c r="AP155" s="140"/>
      <c r="AQ155" s="140"/>
      <c r="AR155" s="140"/>
      <c r="AS155" s="140"/>
      <c r="AT155" s="140"/>
      <c r="AU155" s="140"/>
      <c r="AV155" s="140"/>
      <c r="AW155" s="140"/>
      <c r="AX155" s="140"/>
      <c r="AY155" s="140"/>
      <c r="AZ155" s="140"/>
      <c r="BA155" s="140"/>
      <c r="BB155" s="140"/>
      <c r="BC155" s="140"/>
      <c r="BD155" s="140"/>
      <c r="BE155" s="140"/>
      <c r="BF155" s="140"/>
      <c r="BG155" s="140"/>
      <c r="BH155" s="140"/>
    </row>
    <row r="156" spans="1:60" ht="22.5" outlineLevel="1" x14ac:dyDescent="0.2">
      <c r="A156" s="141">
        <v>122</v>
      </c>
      <c r="B156" s="141" t="s">
        <v>334</v>
      </c>
      <c r="C156" s="180" t="s">
        <v>335</v>
      </c>
      <c r="D156" s="147" t="s">
        <v>336</v>
      </c>
      <c r="E156" s="154">
        <v>0</v>
      </c>
      <c r="F156" s="158">
        <f>H156+J156</f>
        <v>0</v>
      </c>
      <c r="G156" s="159">
        <f>ROUND(E156*F156,2)</f>
        <v>0</v>
      </c>
      <c r="H156" s="159"/>
      <c r="I156" s="159">
        <f>ROUND(E156*H156,2)</f>
        <v>0</v>
      </c>
      <c r="J156" s="159"/>
      <c r="K156" s="159">
        <f>ROUND(E156*J156,2)</f>
        <v>0</v>
      </c>
      <c r="L156" s="159">
        <v>21</v>
      </c>
      <c r="M156" s="159">
        <f>G156*(1+L156/100)</f>
        <v>0</v>
      </c>
      <c r="N156" s="148">
        <v>1E-3</v>
      </c>
      <c r="O156" s="148">
        <f>ROUND(E156*N156,5)</f>
        <v>0</v>
      </c>
      <c r="P156" s="148">
        <v>0</v>
      </c>
      <c r="Q156" s="148">
        <f>ROUND(E156*P156,5)</f>
        <v>0</v>
      </c>
      <c r="R156" s="148"/>
      <c r="S156" s="148"/>
      <c r="T156" s="149">
        <v>0</v>
      </c>
      <c r="U156" s="148">
        <f>ROUND(E156*T156,2)</f>
        <v>0</v>
      </c>
      <c r="V156" s="140"/>
      <c r="W156" s="140"/>
      <c r="X156" s="140"/>
      <c r="Y156" s="140"/>
      <c r="Z156" s="140"/>
      <c r="AA156" s="140"/>
      <c r="AB156" s="140"/>
      <c r="AC156" s="140"/>
      <c r="AD156" s="140"/>
      <c r="AE156" s="140" t="s">
        <v>142</v>
      </c>
      <c r="AF156" s="140"/>
      <c r="AG156" s="140"/>
      <c r="AH156" s="140"/>
      <c r="AI156" s="140"/>
      <c r="AJ156" s="140"/>
      <c r="AK156" s="140"/>
      <c r="AL156" s="140"/>
      <c r="AM156" s="140"/>
      <c r="AN156" s="140"/>
      <c r="AO156" s="140"/>
      <c r="AP156" s="140"/>
      <c r="AQ156" s="140"/>
      <c r="AR156" s="140"/>
      <c r="AS156" s="140"/>
      <c r="AT156" s="140"/>
      <c r="AU156" s="140"/>
      <c r="AV156" s="140"/>
      <c r="AW156" s="140"/>
      <c r="AX156" s="140"/>
      <c r="AY156" s="140"/>
      <c r="AZ156" s="140"/>
      <c r="BA156" s="140"/>
      <c r="BB156" s="140"/>
      <c r="BC156" s="140"/>
      <c r="BD156" s="140"/>
      <c r="BE156" s="140"/>
      <c r="BF156" s="140"/>
      <c r="BG156" s="140"/>
      <c r="BH156" s="140"/>
    </row>
    <row r="157" spans="1:60" ht="22.5" outlineLevel="1" x14ac:dyDescent="0.2">
      <c r="A157" s="141">
        <v>123</v>
      </c>
      <c r="B157" s="141" t="s">
        <v>337</v>
      </c>
      <c r="C157" s="180" t="s">
        <v>338</v>
      </c>
      <c r="D157" s="147" t="s">
        <v>251</v>
      </c>
      <c r="E157" s="154">
        <v>60</v>
      </c>
      <c r="F157" s="158">
        <f>H157+J157</f>
        <v>0</v>
      </c>
      <c r="G157" s="159">
        <f>ROUND(E157*F157,2)</f>
        <v>0</v>
      </c>
      <c r="H157" s="159"/>
      <c r="I157" s="159">
        <f>ROUND(E157*H157,2)</f>
        <v>0</v>
      </c>
      <c r="J157" s="159"/>
      <c r="K157" s="159">
        <f>ROUND(E157*J157,2)</f>
        <v>0</v>
      </c>
      <c r="L157" s="159">
        <v>21</v>
      </c>
      <c r="M157" s="159">
        <f>G157*(1+L157/100)</f>
        <v>0</v>
      </c>
      <c r="N157" s="148">
        <v>0</v>
      </c>
      <c r="O157" s="148">
        <f>ROUND(E157*N157,5)</f>
        <v>0</v>
      </c>
      <c r="P157" s="148">
        <v>0</v>
      </c>
      <c r="Q157" s="148">
        <f>ROUND(E157*P157,5)</f>
        <v>0</v>
      </c>
      <c r="R157" s="148"/>
      <c r="S157" s="148"/>
      <c r="T157" s="149">
        <v>0</v>
      </c>
      <c r="U157" s="148">
        <f>ROUND(E157*T157,2)</f>
        <v>0</v>
      </c>
      <c r="V157" s="140"/>
      <c r="W157" s="140"/>
      <c r="X157" s="140"/>
      <c r="Y157" s="140"/>
      <c r="Z157" s="140"/>
      <c r="AA157" s="140"/>
      <c r="AB157" s="140"/>
      <c r="AC157" s="140"/>
      <c r="AD157" s="140"/>
      <c r="AE157" s="140" t="s">
        <v>111</v>
      </c>
      <c r="AF157" s="140"/>
      <c r="AG157" s="140"/>
      <c r="AH157" s="140"/>
      <c r="AI157" s="140"/>
      <c r="AJ157" s="140"/>
      <c r="AK157" s="140"/>
      <c r="AL157" s="140"/>
      <c r="AM157" s="140"/>
      <c r="AN157" s="140"/>
      <c r="AO157" s="140"/>
      <c r="AP157" s="140"/>
      <c r="AQ157" s="140"/>
      <c r="AR157" s="140"/>
      <c r="AS157" s="140"/>
      <c r="AT157" s="140"/>
      <c r="AU157" s="140"/>
      <c r="AV157" s="140"/>
      <c r="AW157" s="140"/>
      <c r="AX157" s="140"/>
      <c r="AY157" s="140"/>
      <c r="AZ157" s="140"/>
      <c r="BA157" s="140"/>
      <c r="BB157" s="140"/>
      <c r="BC157" s="140"/>
      <c r="BD157" s="140"/>
      <c r="BE157" s="140"/>
      <c r="BF157" s="140"/>
      <c r="BG157" s="140"/>
      <c r="BH157" s="140"/>
    </row>
    <row r="158" spans="1:60" outlineLevel="1" x14ac:dyDescent="0.2">
      <c r="A158" s="141"/>
      <c r="B158" s="141"/>
      <c r="C158" s="181" t="s">
        <v>339</v>
      </c>
      <c r="D158" s="150"/>
      <c r="E158" s="155">
        <v>60</v>
      </c>
      <c r="F158" s="159"/>
      <c r="G158" s="159"/>
      <c r="H158" s="159"/>
      <c r="I158" s="159"/>
      <c r="J158" s="159"/>
      <c r="K158" s="159"/>
      <c r="L158" s="159"/>
      <c r="M158" s="159"/>
      <c r="N158" s="148"/>
      <c r="O158" s="148"/>
      <c r="P158" s="148"/>
      <c r="Q158" s="148"/>
      <c r="R158" s="148"/>
      <c r="S158" s="148"/>
      <c r="T158" s="149"/>
      <c r="U158" s="148"/>
      <c r="V158" s="140"/>
      <c r="W158" s="140"/>
      <c r="X158" s="140"/>
      <c r="Y158" s="140"/>
      <c r="Z158" s="140"/>
      <c r="AA158" s="140"/>
      <c r="AB158" s="140"/>
      <c r="AC158" s="140"/>
      <c r="AD158" s="140"/>
      <c r="AE158" s="140" t="s">
        <v>113</v>
      </c>
      <c r="AF158" s="140">
        <v>0</v>
      </c>
      <c r="AG158" s="140"/>
      <c r="AH158" s="140"/>
      <c r="AI158" s="140"/>
      <c r="AJ158" s="140"/>
      <c r="AK158" s="140"/>
      <c r="AL158" s="140"/>
      <c r="AM158" s="140"/>
      <c r="AN158" s="140"/>
      <c r="AO158" s="140"/>
      <c r="AP158" s="140"/>
      <c r="AQ158" s="140"/>
      <c r="AR158" s="140"/>
      <c r="AS158" s="140"/>
      <c r="AT158" s="140"/>
      <c r="AU158" s="140"/>
      <c r="AV158" s="140"/>
      <c r="AW158" s="140"/>
      <c r="AX158" s="140"/>
      <c r="AY158" s="140"/>
      <c r="AZ158" s="140"/>
      <c r="BA158" s="140"/>
      <c r="BB158" s="140"/>
      <c r="BC158" s="140"/>
      <c r="BD158" s="140"/>
      <c r="BE158" s="140"/>
      <c r="BF158" s="140"/>
      <c r="BG158" s="140"/>
      <c r="BH158" s="140"/>
    </row>
    <row r="159" spans="1:60" outlineLevel="1" x14ac:dyDescent="0.2">
      <c r="A159" s="141">
        <v>124</v>
      </c>
      <c r="B159" s="141" t="s">
        <v>340</v>
      </c>
      <c r="C159" s="180" t="s">
        <v>341</v>
      </c>
      <c r="D159" s="147" t="s">
        <v>122</v>
      </c>
      <c r="E159" s="154">
        <v>0.54518999999999995</v>
      </c>
      <c r="F159" s="158">
        <f>H159+J159</f>
        <v>0</v>
      </c>
      <c r="G159" s="159">
        <f>ROUND(E159*F159,2)</f>
        <v>0</v>
      </c>
      <c r="H159" s="159"/>
      <c r="I159" s="159">
        <f>ROUND(E159*H159,2)</f>
        <v>0</v>
      </c>
      <c r="J159" s="159"/>
      <c r="K159" s="159">
        <f>ROUND(E159*J159,2)</f>
        <v>0</v>
      </c>
      <c r="L159" s="159">
        <v>21</v>
      </c>
      <c r="M159" s="159">
        <f>G159*(1+L159/100)</f>
        <v>0</v>
      </c>
      <c r="N159" s="148">
        <v>0</v>
      </c>
      <c r="O159" s="148">
        <f>ROUND(E159*N159,5)</f>
        <v>0</v>
      </c>
      <c r="P159" s="148">
        <v>0</v>
      </c>
      <c r="Q159" s="148">
        <f>ROUND(E159*P159,5)</f>
        <v>0</v>
      </c>
      <c r="R159" s="148"/>
      <c r="S159" s="148"/>
      <c r="T159" s="149">
        <v>3.55</v>
      </c>
      <c r="U159" s="148">
        <f>ROUND(E159*T159,2)</f>
        <v>1.94</v>
      </c>
      <c r="V159" s="140"/>
      <c r="W159" s="140"/>
      <c r="X159" s="140"/>
      <c r="Y159" s="140"/>
      <c r="Z159" s="140"/>
      <c r="AA159" s="140"/>
      <c r="AB159" s="140"/>
      <c r="AC159" s="140"/>
      <c r="AD159" s="140"/>
      <c r="AE159" s="140" t="s">
        <v>123</v>
      </c>
      <c r="AF159" s="140"/>
      <c r="AG159" s="140"/>
      <c r="AH159" s="140"/>
      <c r="AI159" s="140"/>
      <c r="AJ159" s="140"/>
      <c r="AK159" s="140"/>
      <c r="AL159" s="140"/>
      <c r="AM159" s="140"/>
      <c r="AN159" s="140"/>
      <c r="AO159" s="140"/>
      <c r="AP159" s="140"/>
      <c r="AQ159" s="140"/>
      <c r="AR159" s="140"/>
      <c r="AS159" s="140"/>
      <c r="AT159" s="140"/>
      <c r="AU159" s="140"/>
      <c r="AV159" s="140"/>
      <c r="AW159" s="140"/>
      <c r="AX159" s="140"/>
      <c r="AY159" s="140"/>
      <c r="AZ159" s="140"/>
      <c r="BA159" s="140"/>
      <c r="BB159" s="140"/>
      <c r="BC159" s="140"/>
      <c r="BD159" s="140"/>
      <c r="BE159" s="140"/>
      <c r="BF159" s="140"/>
      <c r="BG159" s="140"/>
      <c r="BH159" s="140"/>
    </row>
    <row r="160" spans="1:60" x14ac:dyDescent="0.2">
      <c r="A160" s="142" t="s">
        <v>106</v>
      </c>
      <c r="B160" s="142" t="s">
        <v>71</v>
      </c>
      <c r="C160" s="182" t="s">
        <v>26</v>
      </c>
      <c r="D160" s="151"/>
      <c r="E160" s="156"/>
      <c r="F160" s="160"/>
      <c r="G160" s="160">
        <f>SUMIF(AE161:AE165,"&lt;&gt;NOR",G161:G165)</f>
        <v>0</v>
      </c>
      <c r="H160" s="160"/>
      <c r="I160" s="160">
        <f>SUM(I161:I165)</f>
        <v>0</v>
      </c>
      <c r="J160" s="160"/>
      <c r="K160" s="160">
        <f>SUM(K161:K165)</f>
        <v>0</v>
      </c>
      <c r="L160" s="160"/>
      <c r="M160" s="160">
        <f>SUM(M161:M165)</f>
        <v>0</v>
      </c>
      <c r="N160" s="152"/>
      <c r="O160" s="152">
        <f>SUM(O161:O165)</f>
        <v>0</v>
      </c>
      <c r="P160" s="152"/>
      <c r="Q160" s="152">
        <f>SUM(Q161:Q165)</f>
        <v>0</v>
      </c>
      <c r="R160" s="152"/>
      <c r="S160" s="152"/>
      <c r="T160" s="153"/>
      <c r="U160" s="152">
        <f>SUM(U161:U165)</f>
        <v>72</v>
      </c>
      <c r="AE160" t="s">
        <v>107</v>
      </c>
    </row>
    <row r="161" spans="1:60" ht="22.5" outlineLevel="1" x14ac:dyDescent="0.2">
      <c r="A161" s="141">
        <v>125</v>
      </c>
      <c r="B161" s="141" t="s">
        <v>342</v>
      </c>
      <c r="C161" s="180" t="s">
        <v>343</v>
      </c>
      <c r="D161" s="147" t="s">
        <v>344</v>
      </c>
      <c r="E161" s="154">
        <v>72</v>
      </c>
      <c r="F161" s="158">
        <f>H161+J161</f>
        <v>0</v>
      </c>
      <c r="G161" s="159">
        <f>ROUND(E161*F161,2)</f>
        <v>0</v>
      </c>
      <c r="H161" s="159"/>
      <c r="I161" s="159">
        <f>ROUND(E161*H161,2)</f>
        <v>0</v>
      </c>
      <c r="J161" s="159"/>
      <c r="K161" s="159">
        <f>ROUND(E161*J161,2)</f>
        <v>0</v>
      </c>
      <c r="L161" s="159">
        <v>21</v>
      </c>
      <c r="M161" s="159">
        <f>G161*(1+L161/100)</f>
        <v>0</v>
      </c>
      <c r="N161" s="148">
        <v>0</v>
      </c>
      <c r="O161" s="148">
        <f>ROUND(E161*N161,5)</f>
        <v>0</v>
      </c>
      <c r="P161" s="148">
        <v>0</v>
      </c>
      <c r="Q161" s="148">
        <f>ROUND(E161*P161,5)</f>
        <v>0</v>
      </c>
      <c r="R161" s="148"/>
      <c r="S161" s="148"/>
      <c r="T161" s="149">
        <v>1</v>
      </c>
      <c r="U161" s="148">
        <f>ROUND(E161*T161,2)</f>
        <v>72</v>
      </c>
      <c r="V161" s="140"/>
      <c r="W161" s="140"/>
      <c r="X161" s="140"/>
      <c r="Y161" s="140"/>
      <c r="Z161" s="140"/>
      <c r="AA161" s="140"/>
      <c r="AB161" s="140"/>
      <c r="AC161" s="140"/>
      <c r="AD161" s="140"/>
      <c r="AE161" s="140" t="s">
        <v>111</v>
      </c>
      <c r="AF161" s="140"/>
      <c r="AG161" s="140"/>
      <c r="AH161" s="140"/>
      <c r="AI161" s="140"/>
      <c r="AJ161" s="140"/>
      <c r="AK161" s="140"/>
      <c r="AL161" s="140"/>
      <c r="AM161" s="140"/>
      <c r="AN161" s="140"/>
      <c r="AO161" s="140"/>
      <c r="AP161" s="140"/>
      <c r="AQ161" s="140"/>
      <c r="AR161" s="140"/>
      <c r="AS161" s="140"/>
      <c r="AT161" s="140"/>
      <c r="AU161" s="140"/>
      <c r="AV161" s="140"/>
      <c r="AW161" s="140"/>
      <c r="AX161" s="140"/>
      <c r="AY161" s="140"/>
      <c r="AZ161" s="140"/>
      <c r="BA161" s="140"/>
      <c r="BB161" s="140"/>
      <c r="BC161" s="140"/>
      <c r="BD161" s="140"/>
      <c r="BE161" s="140"/>
      <c r="BF161" s="140"/>
      <c r="BG161" s="140"/>
      <c r="BH161" s="140"/>
    </row>
    <row r="162" spans="1:60" ht="22.5" outlineLevel="1" x14ac:dyDescent="0.2">
      <c r="A162" s="141">
        <v>126</v>
      </c>
      <c r="B162" s="141" t="s">
        <v>345</v>
      </c>
      <c r="C162" s="180" t="s">
        <v>346</v>
      </c>
      <c r="D162" s="147" t="s">
        <v>347</v>
      </c>
      <c r="E162" s="154">
        <v>1</v>
      </c>
      <c r="F162" s="158">
        <f>H162+J162</f>
        <v>0</v>
      </c>
      <c r="G162" s="159">
        <f>ROUND(E162*F162,2)</f>
        <v>0</v>
      </c>
      <c r="H162" s="159"/>
      <c r="I162" s="159">
        <f>ROUND(E162*H162,2)</f>
        <v>0</v>
      </c>
      <c r="J162" s="159"/>
      <c r="K162" s="159">
        <f>ROUND(E162*J162,2)</f>
        <v>0</v>
      </c>
      <c r="L162" s="159">
        <v>21</v>
      </c>
      <c r="M162" s="159">
        <f>G162*(1+L162/100)</f>
        <v>0</v>
      </c>
      <c r="N162" s="148">
        <v>0</v>
      </c>
      <c r="O162" s="148">
        <f>ROUND(E162*N162,5)</f>
        <v>0</v>
      </c>
      <c r="P162" s="148">
        <v>0</v>
      </c>
      <c r="Q162" s="148">
        <f>ROUND(E162*P162,5)</f>
        <v>0</v>
      </c>
      <c r="R162" s="148"/>
      <c r="S162" s="148"/>
      <c r="T162" s="149">
        <v>0</v>
      </c>
      <c r="U162" s="148">
        <f>ROUND(E162*T162,2)</f>
        <v>0</v>
      </c>
      <c r="V162" s="140"/>
      <c r="W162" s="140"/>
      <c r="X162" s="140"/>
      <c r="Y162" s="140"/>
      <c r="Z162" s="140"/>
      <c r="AA162" s="140"/>
      <c r="AB162" s="140"/>
      <c r="AC162" s="140"/>
      <c r="AD162" s="140"/>
      <c r="AE162" s="140" t="s">
        <v>111</v>
      </c>
      <c r="AF162" s="140"/>
      <c r="AG162" s="140"/>
      <c r="AH162" s="140"/>
      <c r="AI162" s="140"/>
      <c r="AJ162" s="140"/>
      <c r="AK162" s="140"/>
      <c r="AL162" s="140"/>
      <c r="AM162" s="140"/>
      <c r="AN162" s="140"/>
      <c r="AO162" s="140"/>
      <c r="AP162" s="140"/>
      <c r="AQ162" s="140"/>
      <c r="AR162" s="140"/>
      <c r="AS162" s="140"/>
      <c r="AT162" s="140"/>
      <c r="AU162" s="140"/>
      <c r="AV162" s="140"/>
      <c r="AW162" s="140"/>
      <c r="AX162" s="140"/>
      <c r="AY162" s="140"/>
      <c r="AZ162" s="140"/>
      <c r="BA162" s="140"/>
      <c r="BB162" s="140"/>
      <c r="BC162" s="140"/>
      <c r="BD162" s="140"/>
      <c r="BE162" s="140"/>
      <c r="BF162" s="140"/>
      <c r="BG162" s="140"/>
      <c r="BH162" s="140"/>
    </row>
    <row r="163" spans="1:60" outlineLevel="1" x14ac:dyDescent="0.2">
      <c r="A163" s="141">
        <v>127</v>
      </c>
      <c r="B163" s="141" t="s">
        <v>348</v>
      </c>
      <c r="C163" s="180" t="s">
        <v>349</v>
      </c>
      <c r="D163" s="147" t="s">
        <v>251</v>
      </c>
      <c r="E163" s="154">
        <v>2</v>
      </c>
      <c r="F163" s="158">
        <f>H163+J163</f>
        <v>0</v>
      </c>
      <c r="G163" s="159">
        <f>ROUND(E163*F163,2)</f>
        <v>0</v>
      </c>
      <c r="H163" s="159"/>
      <c r="I163" s="159">
        <f>ROUND(E163*H163,2)</f>
        <v>0</v>
      </c>
      <c r="J163" s="159"/>
      <c r="K163" s="159">
        <f>ROUND(E163*J163,2)</f>
        <v>0</v>
      </c>
      <c r="L163" s="159">
        <v>21</v>
      </c>
      <c r="M163" s="159">
        <f>G163*(1+L163/100)</f>
        <v>0</v>
      </c>
      <c r="N163" s="148">
        <v>0</v>
      </c>
      <c r="O163" s="148">
        <f>ROUND(E163*N163,5)</f>
        <v>0</v>
      </c>
      <c r="P163" s="148">
        <v>0</v>
      </c>
      <c r="Q163" s="148">
        <f>ROUND(E163*P163,5)</f>
        <v>0</v>
      </c>
      <c r="R163" s="148"/>
      <c r="S163" s="148"/>
      <c r="T163" s="149">
        <v>0</v>
      </c>
      <c r="U163" s="148">
        <f>ROUND(E163*T163,2)</f>
        <v>0</v>
      </c>
      <c r="V163" s="140"/>
      <c r="W163" s="140"/>
      <c r="X163" s="140"/>
      <c r="Y163" s="140"/>
      <c r="Z163" s="140"/>
      <c r="AA163" s="140"/>
      <c r="AB163" s="140"/>
      <c r="AC163" s="140"/>
      <c r="AD163" s="140"/>
      <c r="AE163" s="140" t="s">
        <v>111</v>
      </c>
      <c r="AF163" s="140"/>
      <c r="AG163" s="140"/>
      <c r="AH163" s="140"/>
      <c r="AI163" s="140"/>
      <c r="AJ163" s="140"/>
      <c r="AK163" s="140"/>
      <c r="AL163" s="140"/>
      <c r="AM163" s="140"/>
      <c r="AN163" s="140"/>
      <c r="AO163" s="140"/>
      <c r="AP163" s="140"/>
      <c r="AQ163" s="140"/>
      <c r="AR163" s="140"/>
      <c r="AS163" s="140"/>
      <c r="AT163" s="140"/>
      <c r="AU163" s="140"/>
      <c r="AV163" s="140"/>
      <c r="AW163" s="140"/>
      <c r="AX163" s="140"/>
      <c r="AY163" s="140"/>
      <c r="AZ163" s="140"/>
      <c r="BA163" s="140"/>
      <c r="BB163" s="140"/>
      <c r="BC163" s="140"/>
      <c r="BD163" s="140"/>
      <c r="BE163" s="140"/>
      <c r="BF163" s="140"/>
      <c r="BG163" s="140"/>
      <c r="BH163" s="140"/>
    </row>
    <row r="164" spans="1:60" outlineLevel="1" x14ac:dyDescent="0.2">
      <c r="A164" s="141">
        <v>128</v>
      </c>
      <c r="B164" s="141" t="s">
        <v>350</v>
      </c>
      <c r="C164" s="180" t="s">
        <v>351</v>
      </c>
      <c r="D164" s="147" t="s">
        <v>251</v>
      </c>
      <c r="E164" s="154">
        <v>4</v>
      </c>
      <c r="F164" s="158">
        <f>H164+J164</f>
        <v>0</v>
      </c>
      <c r="G164" s="159">
        <f>ROUND(E164*F164,2)</f>
        <v>0</v>
      </c>
      <c r="H164" s="159"/>
      <c r="I164" s="159">
        <f>ROUND(E164*H164,2)</f>
        <v>0</v>
      </c>
      <c r="J164" s="159"/>
      <c r="K164" s="159">
        <f>ROUND(E164*J164,2)</f>
        <v>0</v>
      </c>
      <c r="L164" s="159">
        <v>21</v>
      </c>
      <c r="M164" s="159">
        <f>G164*(1+L164/100)</f>
        <v>0</v>
      </c>
      <c r="N164" s="148">
        <v>0</v>
      </c>
      <c r="O164" s="148">
        <f>ROUND(E164*N164,5)</f>
        <v>0</v>
      </c>
      <c r="P164" s="148">
        <v>0</v>
      </c>
      <c r="Q164" s="148">
        <f>ROUND(E164*P164,5)</f>
        <v>0</v>
      </c>
      <c r="R164" s="148"/>
      <c r="S164" s="148"/>
      <c r="T164" s="149">
        <v>0</v>
      </c>
      <c r="U164" s="148">
        <f>ROUND(E164*T164,2)</f>
        <v>0</v>
      </c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 t="s">
        <v>111</v>
      </c>
      <c r="AF164" s="140"/>
      <c r="AG164" s="140"/>
      <c r="AH164" s="140"/>
      <c r="AI164" s="140"/>
      <c r="AJ164" s="140"/>
      <c r="AK164" s="140"/>
      <c r="AL164" s="140"/>
      <c r="AM164" s="140"/>
      <c r="AN164" s="140"/>
      <c r="AO164" s="140"/>
      <c r="AP164" s="140"/>
      <c r="AQ164" s="140"/>
      <c r="AR164" s="140"/>
      <c r="AS164" s="140"/>
      <c r="AT164" s="140"/>
      <c r="AU164" s="140"/>
      <c r="AV164" s="140"/>
      <c r="AW164" s="140"/>
      <c r="AX164" s="140"/>
      <c r="AY164" s="140"/>
      <c r="AZ164" s="140"/>
      <c r="BA164" s="140"/>
      <c r="BB164" s="140"/>
      <c r="BC164" s="140"/>
      <c r="BD164" s="140"/>
      <c r="BE164" s="140"/>
      <c r="BF164" s="140"/>
      <c r="BG164" s="140"/>
      <c r="BH164" s="140"/>
    </row>
    <row r="165" spans="1:60" outlineLevel="1" x14ac:dyDescent="0.2">
      <c r="A165" s="141">
        <v>129</v>
      </c>
      <c r="B165" s="141" t="s">
        <v>352</v>
      </c>
      <c r="C165" s="180" t="s">
        <v>353</v>
      </c>
      <c r="D165" s="147" t="s">
        <v>251</v>
      </c>
      <c r="E165" s="154">
        <v>16</v>
      </c>
      <c r="F165" s="158">
        <f>H165+J165</f>
        <v>0</v>
      </c>
      <c r="G165" s="159">
        <f>ROUND(E165*F165,2)</f>
        <v>0</v>
      </c>
      <c r="H165" s="159"/>
      <c r="I165" s="159">
        <f>ROUND(E165*H165,2)</f>
        <v>0</v>
      </c>
      <c r="J165" s="159"/>
      <c r="K165" s="159">
        <f>ROUND(E165*J165,2)</f>
        <v>0</v>
      </c>
      <c r="L165" s="159">
        <v>21</v>
      </c>
      <c r="M165" s="159">
        <f>G165*(1+L165/100)</f>
        <v>0</v>
      </c>
      <c r="N165" s="148">
        <v>0</v>
      </c>
      <c r="O165" s="148">
        <f>ROUND(E165*N165,5)</f>
        <v>0</v>
      </c>
      <c r="P165" s="148">
        <v>0</v>
      </c>
      <c r="Q165" s="148">
        <f>ROUND(E165*P165,5)</f>
        <v>0</v>
      </c>
      <c r="R165" s="148"/>
      <c r="S165" s="148"/>
      <c r="T165" s="149">
        <v>0</v>
      </c>
      <c r="U165" s="148">
        <f>ROUND(E165*T165,2)</f>
        <v>0</v>
      </c>
      <c r="V165" s="140"/>
      <c r="W165" s="140"/>
      <c r="X165" s="140"/>
      <c r="Y165" s="140"/>
      <c r="Z165" s="140"/>
      <c r="AA165" s="140"/>
      <c r="AB165" s="140"/>
      <c r="AC165" s="140"/>
      <c r="AD165" s="140"/>
      <c r="AE165" s="140" t="s">
        <v>111</v>
      </c>
      <c r="AF165" s="140"/>
      <c r="AG165" s="140"/>
      <c r="AH165" s="140"/>
      <c r="AI165" s="140"/>
      <c r="AJ165" s="140"/>
      <c r="AK165" s="140"/>
      <c r="AL165" s="140"/>
      <c r="AM165" s="140"/>
      <c r="AN165" s="140"/>
      <c r="AO165" s="140"/>
      <c r="AP165" s="140"/>
      <c r="AQ165" s="140"/>
      <c r="AR165" s="140"/>
      <c r="AS165" s="140"/>
      <c r="AT165" s="140"/>
      <c r="AU165" s="140"/>
      <c r="AV165" s="140"/>
      <c r="AW165" s="140"/>
      <c r="AX165" s="140"/>
      <c r="AY165" s="140"/>
      <c r="AZ165" s="140"/>
      <c r="BA165" s="140"/>
      <c r="BB165" s="140"/>
      <c r="BC165" s="140"/>
      <c r="BD165" s="140"/>
      <c r="BE165" s="140"/>
      <c r="BF165" s="140"/>
      <c r="BG165" s="140"/>
      <c r="BH165" s="140"/>
    </row>
    <row r="166" spans="1:60" x14ac:dyDescent="0.2">
      <c r="A166" s="142" t="s">
        <v>106</v>
      </c>
      <c r="B166" s="142" t="s">
        <v>72</v>
      </c>
      <c r="C166" s="182" t="s">
        <v>73</v>
      </c>
      <c r="D166" s="151"/>
      <c r="E166" s="156"/>
      <c r="F166" s="160"/>
      <c r="G166" s="160">
        <f>SUMIF(AE167:AE196,"&lt;&gt;NOR",G167:G196)</f>
        <v>0</v>
      </c>
      <c r="H166" s="160"/>
      <c r="I166" s="160">
        <f>SUM(I167:I196)</f>
        <v>0</v>
      </c>
      <c r="J166" s="160"/>
      <c r="K166" s="160">
        <f>SUM(K167:K196)</f>
        <v>0</v>
      </c>
      <c r="L166" s="160"/>
      <c r="M166" s="160">
        <f>SUM(M167:M196)</f>
        <v>0</v>
      </c>
      <c r="N166" s="152"/>
      <c r="O166" s="152">
        <f>SUM(O167:O196)</f>
        <v>0.21968000000000001</v>
      </c>
      <c r="P166" s="152"/>
      <c r="Q166" s="152">
        <f>SUM(Q167:Q196)</f>
        <v>0</v>
      </c>
      <c r="R166" s="152"/>
      <c r="S166" s="152"/>
      <c r="T166" s="153"/>
      <c r="U166" s="152">
        <f>SUM(U167:U196)</f>
        <v>46.18</v>
      </c>
      <c r="AE166" t="s">
        <v>107</v>
      </c>
    </row>
    <row r="167" spans="1:60" ht="22.5" outlineLevel="1" x14ac:dyDescent="0.2">
      <c r="A167" s="141">
        <v>130</v>
      </c>
      <c r="B167" s="141" t="s">
        <v>354</v>
      </c>
      <c r="C167" s="180" t="s">
        <v>441</v>
      </c>
      <c r="D167" s="147" t="s">
        <v>119</v>
      </c>
      <c r="E167" s="154">
        <v>45.32</v>
      </c>
      <c r="F167" s="158">
        <f>H167+J167</f>
        <v>0</v>
      </c>
      <c r="G167" s="159">
        <f>ROUND(E167*F167,2)</f>
        <v>0</v>
      </c>
      <c r="H167" s="159"/>
      <c r="I167" s="159">
        <f>ROUND(E167*H167,2)</f>
        <v>0</v>
      </c>
      <c r="J167" s="159"/>
      <c r="K167" s="159">
        <f>ROUND(E167*J167,2)</f>
        <v>0</v>
      </c>
      <c r="L167" s="159">
        <v>21</v>
      </c>
      <c r="M167" s="159">
        <f>G167*(1+L167/100)</f>
        <v>0</v>
      </c>
      <c r="N167" s="148">
        <v>5.0000000000000002E-5</v>
      </c>
      <c r="O167" s="148">
        <f>ROUND(E167*N167,5)</f>
        <v>2.2699999999999999E-3</v>
      </c>
      <c r="P167" s="148">
        <v>0</v>
      </c>
      <c r="Q167" s="148">
        <f>ROUND(E167*P167,5)</f>
        <v>0</v>
      </c>
      <c r="R167" s="148"/>
      <c r="S167" s="148"/>
      <c r="T167" s="149">
        <v>0.129</v>
      </c>
      <c r="U167" s="148">
        <f>ROUND(E167*T167,2)</f>
        <v>5.85</v>
      </c>
      <c r="V167" s="140"/>
      <c r="W167" s="140"/>
      <c r="X167" s="140"/>
      <c r="Y167" s="140"/>
      <c r="Z167" s="140"/>
      <c r="AA167" s="140"/>
      <c r="AB167" s="140"/>
      <c r="AC167" s="140"/>
      <c r="AD167" s="140"/>
      <c r="AE167" s="140" t="s">
        <v>111</v>
      </c>
      <c r="AF167" s="140"/>
      <c r="AG167" s="140"/>
      <c r="AH167" s="140"/>
      <c r="AI167" s="140"/>
      <c r="AJ167" s="140"/>
      <c r="AK167" s="140"/>
      <c r="AL167" s="140"/>
      <c r="AM167" s="140"/>
      <c r="AN167" s="140"/>
      <c r="AO167" s="140"/>
      <c r="AP167" s="140"/>
      <c r="AQ167" s="140"/>
      <c r="AR167" s="140"/>
      <c r="AS167" s="140"/>
      <c r="AT167" s="140"/>
      <c r="AU167" s="140"/>
      <c r="AV167" s="140"/>
      <c r="AW167" s="140"/>
      <c r="AX167" s="140"/>
      <c r="AY167" s="140"/>
      <c r="AZ167" s="140"/>
      <c r="BA167" s="140"/>
      <c r="BB167" s="140"/>
      <c r="BC167" s="140"/>
      <c r="BD167" s="140"/>
      <c r="BE167" s="140"/>
      <c r="BF167" s="140"/>
      <c r="BG167" s="140"/>
      <c r="BH167" s="140"/>
    </row>
    <row r="168" spans="1:60" outlineLevel="1" x14ac:dyDescent="0.2">
      <c r="A168" s="141"/>
      <c r="B168" s="141"/>
      <c r="C168" s="181" t="s">
        <v>332</v>
      </c>
      <c r="D168" s="150"/>
      <c r="E168" s="155">
        <v>45.32</v>
      </c>
      <c r="F168" s="159"/>
      <c r="G168" s="159"/>
      <c r="H168" s="159"/>
      <c r="I168" s="159"/>
      <c r="J168" s="159"/>
      <c r="K168" s="159"/>
      <c r="L168" s="159"/>
      <c r="M168" s="159"/>
      <c r="N168" s="148"/>
      <c r="O168" s="148"/>
      <c r="P168" s="148"/>
      <c r="Q168" s="148"/>
      <c r="R168" s="148"/>
      <c r="S168" s="148"/>
      <c r="T168" s="149"/>
      <c r="U168" s="148"/>
      <c r="V168" s="140"/>
      <c r="W168" s="140"/>
      <c r="X168" s="140"/>
      <c r="Y168" s="140"/>
      <c r="Z168" s="140"/>
      <c r="AA168" s="140"/>
      <c r="AB168" s="140"/>
      <c r="AC168" s="140"/>
      <c r="AD168" s="140"/>
      <c r="AE168" s="140" t="s">
        <v>113</v>
      </c>
      <c r="AF168" s="140">
        <v>0</v>
      </c>
      <c r="AG168" s="140"/>
      <c r="AH168" s="140"/>
      <c r="AI168" s="140"/>
      <c r="AJ168" s="140"/>
      <c r="AK168" s="140"/>
      <c r="AL168" s="140"/>
      <c r="AM168" s="140"/>
      <c r="AN168" s="140"/>
      <c r="AO168" s="140"/>
      <c r="AP168" s="140"/>
      <c r="AQ168" s="140"/>
      <c r="AR168" s="140"/>
      <c r="AS168" s="140"/>
      <c r="AT168" s="140"/>
      <c r="AU168" s="140"/>
      <c r="AV168" s="140"/>
      <c r="AW168" s="140"/>
      <c r="AX168" s="140"/>
      <c r="AY168" s="140"/>
      <c r="AZ168" s="140"/>
      <c r="BA168" s="140"/>
      <c r="BB168" s="140"/>
      <c r="BC168" s="140"/>
      <c r="BD168" s="140"/>
      <c r="BE168" s="140"/>
      <c r="BF168" s="140"/>
      <c r="BG168" s="140"/>
      <c r="BH168" s="140"/>
    </row>
    <row r="169" spans="1:60" ht="22.5" outlineLevel="1" x14ac:dyDescent="0.2">
      <c r="A169" s="141">
        <v>131</v>
      </c>
      <c r="B169" s="141" t="s">
        <v>355</v>
      </c>
      <c r="C169" s="180" t="s">
        <v>442</v>
      </c>
      <c r="D169" s="147" t="s">
        <v>119</v>
      </c>
      <c r="E169" s="154">
        <v>54.59</v>
      </c>
      <c r="F169" s="158">
        <f>H169+J169</f>
        <v>0</v>
      </c>
      <c r="G169" s="159">
        <f>ROUND(E169*F169,2)</f>
        <v>0</v>
      </c>
      <c r="H169" s="159"/>
      <c r="I169" s="159">
        <f>ROUND(E169*H169,2)</f>
        <v>0</v>
      </c>
      <c r="J169" s="159"/>
      <c r="K169" s="159">
        <f>ROUND(E169*J169,2)</f>
        <v>0</v>
      </c>
      <c r="L169" s="159">
        <v>21</v>
      </c>
      <c r="M169" s="159">
        <f>G169*(1+L169/100)</f>
        <v>0</v>
      </c>
      <c r="N169" s="148">
        <v>9.0000000000000006E-5</v>
      </c>
      <c r="O169" s="148">
        <f>ROUND(E169*N169,5)</f>
        <v>4.9100000000000003E-3</v>
      </c>
      <c r="P169" s="148">
        <v>0</v>
      </c>
      <c r="Q169" s="148">
        <f>ROUND(E169*P169,5)</f>
        <v>0</v>
      </c>
      <c r="R169" s="148"/>
      <c r="S169" s="148"/>
      <c r="T169" s="149">
        <v>0.129</v>
      </c>
      <c r="U169" s="148">
        <f>ROUND(E169*T169,2)</f>
        <v>7.04</v>
      </c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 t="s">
        <v>111</v>
      </c>
      <c r="AF169" s="140"/>
      <c r="AG169" s="140"/>
      <c r="AH169" s="140"/>
      <c r="AI169" s="140"/>
      <c r="AJ169" s="140"/>
      <c r="AK169" s="140"/>
      <c r="AL169" s="140"/>
      <c r="AM169" s="140"/>
      <c r="AN169" s="140"/>
      <c r="AO169" s="140"/>
      <c r="AP169" s="140"/>
      <c r="AQ169" s="140"/>
      <c r="AR169" s="140"/>
      <c r="AS169" s="140"/>
      <c r="AT169" s="140"/>
      <c r="AU169" s="140"/>
      <c r="AV169" s="140"/>
      <c r="AW169" s="140"/>
      <c r="AX169" s="140"/>
      <c r="AY169" s="140"/>
      <c r="AZ169" s="140"/>
      <c r="BA169" s="140"/>
      <c r="BB169" s="140"/>
      <c r="BC169" s="140"/>
      <c r="BD169" s="140"/>
      <c r="BE169" s="140"/>
      <c r="BF169" s="140"/>
      <c r="BG169" s="140"/>
      <c r="BH169" s="140"/>
    </row>
    <row r="170" spans="1:60" outlineLevel="1" x14ac:dyDescent="0.2">
      <c r="A170" s="141"/>
      <c r="B170" s="141"/>
      <c r="C170" s="181" t="s">
        <v>356</v>
      </c>
      <c r="D170" s="150"/>
      <c r="E170" s="155">
        <v>54.59</v>
      </c>
      <c r="F170" s="159"/>
      <c r="G170" s="159"/>
      <c r="H170" s="159"/>
      <c r="I170" s="159"/>
      <c r="J170" s="159"/>
      <c r="K170" s="159"/>
      <c r="L170" s="159"/>
      <c r="M170" s="159"/>
      <c r="N170" s="148"/>
      <c r="O170" s="148"/>
      <c r="P170" s="148"/>
      <c r="Q170" s="148"/>
      <c r="R170" s="148"/>
      <c r="S170" s="148"/>
      <c r="T170" s="149"/>
      <c r="U170" s="148"/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 t="s">
        <v>113</v>
      </c>
      <c r="AF170" s="140">
        <v>0</v>
      </c>
      <c r="AG170" s="140"/>
      <c r="AH170" s="140"/>
      <c r="AI170" s="140"/>
      <c r="AJ170" s="140"/>
      <c r="AK170" s="140"/>
      <c r="AL170" s="140"/>
      <c r="AM170" s="140"/>
      <c r="AN170" s="140"/>
      <c r="AO170" s="140"/>
      <c r="AP170" s="140"/>
      <c r="AQ170" s="140"/>
      <c r="AR170" s="140"/>
      <c r="AS170" s="140"/>
      <c r="AT170" s="140"/>
      <c r="AU170" s="140"/>
      <c r="AV170" s="140"/>
      <c r="AW170" s="140"/>
      <c r="AX170" s="140"/>
      <c r="AY170" s="140"/>
      <c r="AZ170" s="140"/>
      <c r="BA170" s="140"/>
      <c r="BB170" s="140"/>
      <c r="BC170" s="140"/>
      <c r="BD170" s="140"/>
      <c r="BE170" s="140"/>
      <c r="BF170" s="140"/>
      <c r="BG170" s="140"/>
      <c r="BH170" s="140"/>
    </row>
    <row r="171" spans="1:60" ht="22.5" outlineLevel="1" x14ac:dyDescent="0.2">
      <c r="A171" s="141">
        <v>132</v>
      </c>
      <c r="B171" s="141" t="s">
        <v>357</v>
      </c>
      <c r="C171" s="180" t="s">
        <v>443</v>
      </c>
      <c r="D171" s="147" t="s">
        <v>119</v>
      </c>
      <c r="E171" s="154">
        <v>11.124000000000001</v>
      </c>
      <c r="F171" s="158">
        <f>H171+J171</f>
        <v>0</v>
      </c>
      <c r="G171" s="159">
        <f>ROUND(E171*F171,2)</f>
        <v>0</v>
      </c>
      <c r="H171" s="159"/>
      <c r="I171" s="159">
        <f>ROUND(E171*H171,2)</f>
        <v>0</v>
      </c>
      <c r="J171" s="159"/>
      <c r="K171" s="159">
        <f>ROUND(E171*J171,2)</f>
        <v>0</v>
      </c>
      <c r="L171" s="159">
        <v>21</v>
      </c>
      <c r="M171" s="159">
        <f>G171*(1+L171/100)</f>
        <v>0</v>
      </c>
      <c r="N171" s="148">
        <v>8.0000000000000007E-5</v>
      </c>
      <c r="O171" s="148">
        <f>ROUND(E171*N171,5)</f>
        <v>8.8999999999999995E-4</v>
      </c>
      <c r="P171" s="148">
        <v>0</v>
      </c>
      <c r="Q171" s="148">
        <f>ROUND(E171*P171,5)</f>
        <v>0</v>
      </c>
      <c r="R171" s="148"/>
      <c r="S171" s="148"/>
      <c r="T171" s="149">
        <v>0.14199999999999999</v>
      </c>
      <c r="U171" s="148">
        <f>ROUND(E171*T171,2)</f>
        <v>1.58</v>
      </c>
      <c r="V171" s="140"/>
      <c r="W171" s="140"/>
      <c r="X171" s="140"/>
      <c r="Y171" s="140"/>
      <c r="Z171" s="140"/>
      <c r="AA171" s="140"/>
      <c r="AB171" s="140"/>
      <c r="AC171" s="140"/>
      <c r="AD171" s="140"/>
      <c r="AE171" s="140" t="s">
        <v>111</v>
      </c>
      <c r="AF171" s="140"/>
      <c r="AG171" s="140"/>
      <c r="AH171" s="140"/>
      <c r="AI171" s="140"/>
      <c r="AJ171" s="140"/>
      <c r="AK171" s="140"/>
      <c r="AL171" s="140"/>
      <c r="AM171" s="140"/>
      <c r="AN171" s="140"/>
      <c r="AO171" s="140"/>
      <c r="AP171" s="140"/>
      <c r="AQ171" s="140"/>
      <c r="AR171" s="140"/>
      <c r="AS171" s="140"/>
      <c r="AT171" s="140"/>
      <c r="AU171" s="140"/>
      <c r="AV171" s="140"/>
      <c r="AW171" s="140"/>
      <c r="AX171" s="140"/>
      <c r="AY171" s="140"/>
      <c r="AZ171" s="140"/>
      <c r="BA171" s="140"/>
      <c r="BB171" s="140"/>
      <c r="BC171" s="140"/>
      <c r="BD171" s="140"/>
      <c r="BE171" s="140"/>
      <c r="BF171" s="140"/>
      <c r="BG171" s="140"/>
      <c r="BH171" s="140"/>
    </row>
    <row r="172" spans="1:60" outlineLevel="1" x14ac:dyDescent="0.2">
      <c r="A172" s="141"/>
      <c r="B172" s="141"/>
      <c r="C172" s="181" t="s">
        <v>358</v>
      </c>
      <c r="D172" s="150"/>
      <c r="E172" s="155">
        <v>11.124000000000001</v>
      </c>
      <c r="F172" s="159"/>
      <c r="G172" s="159"/>
      <c r="H172" s="159"/>
      <c r="I172" s="159"/>
      <c r="J172" s="159"/>
      <c r="K172" s="159"/>
      <c r="L172" s="159"/>
      <c r="M172" s="159"/>
      <c r="N172" s="148"/>
      <c r="O172" s="148"/>
      <c r="P172" s="148"/>
      <c r="Q172" s="148"/>
      <c r="R172" s="148"/>
      <c r="S172" s="148"/>
      <c r="T172" s="149"/>
      <c r="U172" s="148"/>
      <c r="V172" s="140"/>
      <c r="W172" s="140"/>
      <c r="X172" s="140"/>
      <c r="Y172" s="140"/>
      <c r="Z172" s="140"/>
      <c r="AA172" s="140"/>
      <c r="AB172" s="140"/>
      <c r="AC172" s="140"/>
      <c r="AD172" s="140"/>
      <c r="AE172" s="140" t="s">
        <v>113</v>
      </c>
      <c r="AF172" s="140">
        <v>0</v>
      </c>
      <c r="AG172" s="140"/>
      <c r="AH172" s="140"/>
      <c r="AI172" s="140"/>
      <c r="AJ172" s="140"/>
      <c r="AK172" s="140"/>
      <c r="AL172" s="140"/>
      <c r="AM172" s="140"/>
      <c r="AN172" s="140"/>
      <c r="AO172" s="140"/>
      <c r="AP172" s="140"/>
      <c r="AQ172" s="140"/>
      <c r="AR172" s="140"/>
      <c r="AS172" s="140"/>
      <c r="AT172" s="140"/>
      <c r="AU172" s="140"/>
      <c r="AV172" s="140"/>
      <c r="AW172" s="140"/>
      <c r="AX172" s="140"/>
      <c r="AY172" s="140"/>
      <c r="AZ172" s="140"/>
      <c r="BA172" s="140"/>
      <c r="BB172" s="140"/>
      <c r="BC172" s="140"/>
      <c r="BD172" s="140"/>
      <c r="BE172" s="140"/>
      <c r="BF172" s="140"/>
      <c r="BG172" s="140"/>
      <c r="BH172" s="140"/>
    </row>
    <row r="173" spans="1:60" ht="22.5" outlineLevel="1" x14ac:dyDescent="0.2">
      <c r="A173" s="141">
        <v>133</v>
      </c>
      <c r="B173" s="141" t="s">
        <v>359</v>
      </c>
      <c r="C173" s="180" t="s">
        <v>444</v>
      </c>
      <c r="D173" s="147" t="s">
        <v>119</v>
      </c>
      <c r="E173" s="154">
        <v>12.566000000000001</v>
      </c>
      <c r="F173" s="158">
        <f>H173+J173</f>
        <v>0</v>
      </c>
      <c r="G173" s="159">
        <f>ROUND(E173*F173,2)</f>
        <v>0</v>
      </c>
      <c r="H173" s="159"/>
      <c r="I173" s="159">
        <f>ROUND(E173*H173,2)</f>
        <v>0</v>
      </c>
      <c r="J173" s="159"/>
      <c r="K173" s="159">
        <f>ROUND(E173*J173,2)</f>
        <v>0</v>
      </c>
      <c r="L173" s="159">
        <v>21</v>
      </c>
      <c r="M173" s="159">
        <f>G173*(1+L173/100)</f>
        <v>0</v>
      </c>
      <c r="N173" s="148">
        <v>9.0000000000000006E-5</v>
      </c>
      <c r="O173" s="148">
        <f>ROUND(E173*N173,5)</f>
        <v>1.1299999999999999E-3</v>
      </c>
      <c r="P173" s="148">
        <v>0</v>
      </c>
      <c r="Q173" s="148">
        <f>ROUND(E173*P173,5)</f>
        <v>0</v>
      </c>
      <c r="R173" s="148"/>
      <c r="S173" s="148"/>
      <c r="T173" s="149">
        <v>0.14199999999999999</v>
      </c>
      <c r="U173" s="148">
        <f>ROUND(E173*T173,2)</f>
        <v>1.78</v>
      </c>
      <c r="V173" s="140"/>
      <c r="W173" s="140"/>
      <c r="X173" s="140"/>
      <c r="Y173" s="140"/>
      <c r="Z173" s="140"/>
      <c r="AA173" s="140"/>
      <c r="AB173" s="140"/>
      <c r="AC173" s="140"/>
      <c r="AD173" s="140"/>
      <c r="AE173" s="140" t="s">
        <v>111</v>
      </c>
      <c r="AF173" s="140"/>
      <c r="AG173" s="140"/>
      <c r="AH173" s="140"/>
      <c r="AI173" s="140"/>
      <c r="AJ173" s="140"/>
      <c r="AK173" s="140"/>
      <c r="AL173" s="140"/>
      <c r="AM173" s="140"/>
      <c r="AN173" s="140"/>
      <c r="AO173" s="140"/>
      <c r="AP173" s="140"/>
      <c r="AQ173" s="140"/>
      <c r="AR173" s="140"/>
      <c r="AS173" s="140"/>
      <c r="AT173" s="140"/>
      <c r="AU173" s="140"/>
      <c r="AV173" s="140"/>
      <c r="AW173" s="140"/>
      <c r="AX173" s="140"/>
      <c r="AY173" s="140"/>
      <c r="AZ173" s="140"/>
      <c r="BA173" s="140"/>
      <c r="BB173" s="140"/>
      <c r="BC173" s="140"/>
      <c r="BD173" s="140"/>
      <c r="BE173" s="140"/>
      <c r="BF173" s="140"/>
      <c r="BG173" s="140"/>
      <c r="BH173" s="140"/>
    </row>
    <row r="174" spans="1:60" outlineLevel="1" x14ac:dyDescent="0.2">
      <c r="A174" s="141"/>
      <c r="B174" s="141"/>
      <c r="C174" s="181" t="s">
        <v>360</v>
      </c>
      <c r="D174" s="150"/>
      <c r="E174" s="155">
        <v>12.566000000000001</v>
      </c>
      <c r="F174" s="159"/>
      <c r="G174" s="159"/>
      <c r="H174" s="159"/>
      <c r="I174" s="159"/>
      <c r="J174" s="159"/>
      <c r="K174" s="159"/>
      <c r="L174" s="159"/>
      <c r="M174" s="159"/>
      <c r="N174" s="148"/>
      <c r="O174" s="148"/>
      <c r="P174" s="148"/>
      <c r="Q174" s="148"/>
      <c r="R174" s="148"/>
      <c r="S174" s="148"/>
      <c r="T174" s="149"/>
      <c r="U174" s="148"/>
      <c r="V174" s="140"/>
      <c r="W174" s="140"/>
      <c r="X174" s="140"/>
      <c r="Y174" s="140"/>
      <c r="Z174" s="140"/>
      <c r="AA174" s="140"/>
      <c r="AB174" s="140"/>
      <c r="AC174" s="140"/>
      <c r="AD174" s="140"/>
      <c r="AE174" s="140" t="s">
        <v>113</v>
      </c>
      <c r="AF174" s="140">
        <v>0</v>
      </c>
      <c r="AG174" s="140"/>
      <c r="AH174" s="140"/>
      <c r="AI174" s="140"/>
      <c r="AJ174" s="140"/>
      <c r="AK174" s="140"/>
      <c r="AL174" s="140"/>
      <c r="AM174" s="140"/>
      <c r="AN174" s="140"/>
      <c r="AO174" s="140"/>
      <c r="AP174" s="140"/>
      <c r="AQ174" s="140"/>
      <c r="AR174" s="140"/>
      <c r="AS174" s="140"/>
      <c r="AT174" s="140"/>
      <c r="AU174" s="140"/>
      <c r="AV174" s="140"/>
      <c r="AW174" s="140"/>
      <c r="AX174" s="140"/>
      <c r="AY174" s="140"/>
      <c r="AZ174" s="140"/>
      <c r="BA174" s="140"/>
      <c r="BB174" s="140"/>
      <c r="BC174" s="140"/>
      <c r="BD174" s="140"/>
      <c r="BE174" s="140"/>
      <c r="BF174" s="140"/>
      <c r="BG174" s="140"/>
      <c r="BH174" s="140"/>
    </row>
    <row r="175" spans="1:60" ht="22.5" outlineLevel="1" x14ac:dyDescent="0.2">
      <c r="A175" s="141">
        <v>134</v>
      </c>
      <c r="B175" s="141" t="s">
        <v>361</v>
      </c>
      <c r="C175" s="180" t="s">
        <v>446</v>
      </c>
      <c r="D175" s="147" t="s">
        <v>119</v>
      </c>
      <c r="E175" s="154">
        <v>69.010000000000005</v>
      </c>
      <c r="F175" s="158">
        <f>H175+J175</f>
        <v>0</v>
      </c>
      <c r="G175" s="159">
        <f>ROUND(E175*F175,2)</f>
        <v>0</v>
      </c>
      <c r="H175" s="159"/>
      <c r="I175" s="159">
        <f>ROUND(E175*H175,2)</f>
        <v>0</v>
      </c>
      <c r="J175" s="159"/>
      <c r="K175" s="159">
        <f>ROUND(E175*J175,2)</f>
        <v>0</v>
      </c>
      <c r="L175" s="159">
        <v>21</v>
      </c>
      <c r="M175" s="159">
        <f>G175*(1+L175/100)</f>
        <v>0</v>
      </c>
      <c r="N175" s="148">
        <v>7.3999999999999999E-4</v>
      </c>
      <c r="O175" s="148">
        <f>ROUND(E175*N175,5)</f>
        <v>5.1069999999999997E-2</v>
      </c>
      <c r="P175" s="148">
        <v>0</v>
      </c>
      <c r="Q175" s="148">
        <f>ROUND(E175*P175,5)</f>
        <v>0</v>
      </c>
      <c r="R175" s="148"/>
      <c r="S175" s="148"/>
      <c r="T175" s="149">
        <v>0</v>
      </c>
      <c r="U175" s="148">
        <f>ROUND(E175*T175,2)</f>
        <v>0</v>
      </c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 t="s">
        <v>142</v>
      </c>
      <c r="AF175" s="140"/>
      <c r="AG175" s="140"/>
      <c r="AH175" s="140"/>
      <c r="AI175" s="140"/>
      <c r="AJ175" s="140"/>
      <c r="AK175" s="140"/>
      <c r="AL175" s="140"/>
      <c r="AM175" s="140"/>
      <c r="AN175" s="140"/>
      <c r="AO175" s="140"/>
      <c r="AP175" s="140"/>
      <c r="AQ175" s="140"/>
      <c r="AR175" s="140"/>
      <c r="AS175" s="140"/>
      <c r="AT175" s="140"/>
      <c r="AU175" s="140"/>
      <c r="AV175" s="140"/>
      <c r="AW175" s="140"/>
      <c r="AX175" s="140"/>
      <c r="AY175" s="140"/>
      <c r="AZ175" s="140"/>
      <c r="BA175" s="140"/>
      <c r="BB175" s="140"/>
      <c r="BC175" s="140"/>
      <c r="BD175" s="140"/>
      <c r="BE175" s="140"/>
      <c r="BF175" s="140"/>
      <c r="BG175" s="140"/>
      <c r="BH175" s="140"/>
    </row>
    <row r="176" spans="1:60" outlineLevel="1" x14ac:dyDescent="0.2">
      <c r="A176" s="141"/>
      <c r="B176" s="141"/>
      <c r="C176" s="181" t="s">
        <v>362</v>
      </c>
      <c r="D176" s="150"/>
      <c r="E176" s="155">
        <v>69.010000000000005</v>
      </c>
      <c r="F176" s="159"/>
      <c r="G176" s="159"/>
      <c r="H176" s="159"/>
      <c r="I176" s="159"/>
      <c r="J176" s="159"/>
      <c r="K176" s="159"/>
      <c r="L176" s="159"/>
      <c r="M176" s="159"/>
      <c r="N176" s="148"/>
      <c r="O176" s="148"/>
      <c r="P176" s="148"/>
      <c r="Q176" s="148"/>
      <c r="R176" s="148"/>
      <c r="S176" s="148"/>
      <c r="T176" s="149"/>
      <c r="U176" s="148"/>
      <c r="V176" s="140"/>
      <c r="W176" s="140"/>
      <c r="X176" s="140"/>
      <c r="Y176" s="140"/>
      <c r="Z176" s="140"/>
      <c r="AA176" s="140"/>
      <c r="AB176" s="140"/>
      <c r="AC176" s="140"/>
      <c r="AD176" s="140"/>
      <c r="AE176" s="140" t="s">
        <v>113</v>
      </c>
      <c r="AF176" s="140">
        <v>0</v>
      </c>
      <c r="AG176" s="140"/>
      <c r="AH176" s="140"/>
      <c r="AI176" s="140"/>
      <c r="AJ176" s="140"/>
      <c r="AK176" s="140"/>
      <c r="AL176" s="140"/>
      <c r="AM176" s="140"/>
      <c r="AN176" s="140"/>
      <c r="AO176" s="140"/>
      <c r="AP176" s="140"/>
      <c r="AQ176" s="140"/>
      <c r="AR176" s="140"/>
      <c r="AS176" s="140"/>
      <c r="AT176" s="140"/>
      <c r="AU176" s="140"/>
      <c r="AV176" s="140"/>
      <c r="AW176" s="140"/>
      <c r="AX176" s="140"/>
      <c r="AY176" s="140"/>
      <c r="AZ176" s="140"/>
      <c r="BA176" s="140"/>
      <c r="BB176" s="140"/>
      <c r="BC176" s="140"/>
      <c r="BD176" s="140"/>
      <c r="BE176" s="140"/>
      <c r="BF176" s="140"/>
      <c r="BG176" s="140"/>
      <c r="BH176" s="140"/>
    </row>
    <row r="177" spans="1:60" ht="22.5" outlineLevel="1" x14ac:dyDescent="0.2">
      <c r="A177" s="141">
        <v>135</v>
      </c>
      <c r="B177" s="141" t="s">
        <v>363</v>
      </c>
      <c r="C177" s="180" t="s">
        <v>445</v>
      </c>
      <c r="D177" s="147" t="s">
        <v>119</v>
      </c>
      <c r="E177" s="154">
        <v>1.5449999999999999</v>
      </c>
      <c r="F177" s="158">
        <f>H177+J177</f>
        <v>0</v>
      </c>
      <c r="G177" s="159">
        <f>ROUND(E177*F177,2)</f>
        <v>0</v>
      </c>
      <c r="H177" s="159"/>
      <c r="I177" s="159">
        <f>ROUND(E177*H177,2)</f>
        <v>0</v>
      </c>
      <c r="J177" s="159"/>
      <c r="K177" s="159">
        <f>ROUND(E177*J177,2)</f>
        <v>0</v>
      </c>
      <c r="L177" s="159">
        <v>21</v>
      </c>
      <c r="M177" s="159">
        <f>G177*(1+L177/100)</f>
        <v>0</v>
      </c>
      <c r="N177" s="148">
        <v>8.0000000000000004E-4</v>
      </c>
      <c r="O177" s="148">
        <f>ROUND(E177*N177,5)</f>
        <v>1.24E-3</v>
      </c>
      <c r="P177" s="148">
        <v>0</v>
      </c>
      <c r="Q177" s="148">
        <f>ROUND(E177*P177,5)</f>
        <v>0</v>
      </c>
      <c r="R177" s="148"/>
      <c r="S177" s="148"/>
      <c r="T177" s="149">
        <v>0</v>
      </c>
      <c r="U177" s="148">
        <f>ROUND(E177*T177,2)</f>
        <v>0</v>
      </c>
      <c r="V177" s="140"/>
      <c r="W177" s="140"/>
      <c r="X177" s="140"/>
      <c r="Y177" s="140"/>
      <c r="Z177" s="140"/>
      <c r="AA177" s="140"/>
      <c r="AB177" s="140"/>
      <c r="AC177" s="140"/>
      <c r="AD177" s="140"/>
      <c r="AE177" s="140" t="s">
        <v>142</v>
      </c>
      <c r="AF177" s="140"/>
      <c r="AG177" s="140"/>
      <c r="AH177" s="140"/>
      <c r="AI177" s="140"/>
      <c r="AJ177" s="140"/>
      <c r="AK177" s="140"/>
      <c r="AL177" s="140"/>
      <c r="AM177" s="140"/>
      <c r="AN177" s="140"/>
      <c r="AO177" s="140"/>
      <c r="AP177" s="140"/>
      <c r="AQ177" s="140"/>
      <c r="AR177" s="140"/>
      <c r="AS177" s="140"/>
      <c r="AT177" s="140"/>
      <c r="AU177" s="140"/>
      <c r="AV177" s="140"/>
      <c r="AW177" s="140"/>
      <c r="AX177" s="140"/>
      <c r="AY177" s="140"/>
      <c r="AZ177" s="140"/>
      <c r="BA177" s="140"/>
      <c r="BB177" s="140"/>
      <c r="BC177" s="140"/>
      <c r="BD177" s="140"/>
      <c r="BE177" s="140"/>
      <c r="BF177" s="140"/>
      <c r="BG177" s="140"/>
      <c r="BH177" s="140"/>
    </row>
    <row r="178" spans="1:60" outlineLevel="1" x14ac:dyDescent="0.2">
      <c r="A178" s="141"/>
      <c r="B178" s="141"/>
      <c r="C178" s="181" t="s">
        <v>364</v>
      </c>
      <c r="D178" s="150"/>
      <c r="E178" s="155">
        <v>1.5449999999999999</v>
      </c>
      <c r="F178" s="159"/>
      <c r="G178" s="159"/>
      <c r="H178" s="159"/>
      <c r="I178" s="159"/>
      <c r="J178" s="159"/>
      <c r="K178" s="159"/>
      <c r="L178" s="159"/>
      <c r="M178" s="159"/>
      <c r="N178" s="148"/>
      <c r="O178" s="148"/>
      <c r="P178" s="148"/>
      <c r="Q178" s="148"/>
      <c r="R178" s="148"/>
      <c r="S178" s="148"/>
      <c r="T178" s="149"/>
      <c r="U178" s="148"/>
      <c r="V178" s="140"/>
      <c r="W178" s="140"/>
      <c r="X178" s="140"/>
      <c r="Y178" s="140"/>
      <c r="Z178" s="140"/>
      <c r="AA178" s="140"/>
      <c r="AB178" s="140"/>
      <c r="AC178" s="140"/>
      <c r="AD178" s="140"/>
      <c r="AE178" s="140" t="s">
        <v>113</v>
      </c>
      <c r="AF178" s="140">
        <v>0</v>
      </c>
      <c r="AG178" s="140"/>
      <c r="AH178" s="140"/>
      <c r="AI178" s="140"/>
      <c r="AJ178" s="140"/>
      <c r="AK178" s="140"/>
      <c r="AL178" s="140"/>
      <c r="AM178" s="140"/>
      <c r="AN178" s="140"/>
      <c r="AO178" s="140"/>
      <c r="AP178" s="140"/>
      <c r="AQ178" s="140"/>
      <c r="AR178" s="140"/>
      <c r="AS178" s="140"/>
      <c r="AT178" s="140"/>
      <c r="AU178" s="140"/>
      <c r="AV178" s="140"/>
      <c r="AW178" s="140"/>
      <c r="AX178" s="140"/>
      <c r="AY178" s="140"/>
      <c r="AZ178" s="140"/>
      <c r="BA178" s="140"/>
      <c r="BB178" s="140"/>
      <c r="BC178" s="140"/>
      <c r="BD178" s="140"/>
      <c r="BE178" s="140"/>
      <c r="BF178" s="140"/>
      <c r="BG178" s="140"/>
      <c r="BH178" s="140"/>
    </row>
    <row r="179" spans="1:60" ht="22.5" outlineLevel="1" x14ac:dyDescent="0.2">
      <c r="A179" s="141">
        <v>136</v>
      </c>
      <c r="B179" s="141" t="s">
        <v>365</v>
      </c>
      <c r="C179" s="180" t="s">
        <v>447</v>
      </c>
      <c r="D179" s="147" t="s">
        <v>119</v>
      </c>
      <c r="E179" s="154">
        <v>64.89</v>
      </c>
      <c r="F179" s="158">
        <f>H179+J179</f>
        <v>0</v>
      </c>
      <c r="G179" s="159">
        <f>ROUND(E179*F179,2)</f>
        <v>0</v>
      </c>
      <c r="H179" s="159"/>
      <c r="I179" s="159">
        <f>ROUND(E179*H179,2)</f>
        <v>0</v>
      </c>
      <c r="J179" s="159"/>
      <c r="K179" s="159">
        <f>ROUND(E179*J179,2)</f>
        <v>0</v>
      </c>
      <c r="L179" s="159">
        <v>21</v>
      </c>
      <c r="M179" s="159">
        <f>G179*(1+L179/100)</f>
        <v>0</v>
      </c>
      <c r="N179" s="148">
        <v>1.17E-3</v>
      </c>
      <c r="O179" s="148">
        <f>ROUND(E179*N179,5)</f>
        <v>7.5920000000000001E-2</v>
      </c>
      <c r="P179" s="148">
        <v>0</v>
      </c>
      <c r="Q179" s="148">
        <f>ROUND(E179*P179,5)</f>
        <v>0</v>
      </c>
      <c r="R179" s="148"/>
      <c r="S179" s="148"/>
      <c r="T179" s="149">
        <v>0</v>
      </c>
      <c r="U179" s="148">
        <f>ROUND(E179*T179,2)</f>
        <v>0</v>
      </c>
      <c r="V179" s="140"/>
      <c r="W179" s="140"/>
      <c r="X179" s="140"/>
      <c r="Y179" s="140"/>
      <c r="Z179" s="140"/>
      <c r="AA179" s="140"/>
      <c r="AB179" s="140"/>
      <c r="AC179" s="140"/>
      <c r="AD179" s="140"/>
      <c r="AE179" s="140" t="s">
        <v>142</v>
      </c>
      <c r="AF179" s="140"/>
      <c r="AG179" s="140"/>
      <c r="AH179" s="140"/>
      <c r="AI179" s="140"/>
      <c r="AJ179" s="140"/>
      <c r="AK179" s="140"/>
      <c r="AL179" s="140"/>
      <c r="AM179" s="140"/>
      <c r="AN179" s="140"/>
      <c r="AO179" s="140"/>
      <c r="AP179" s="140"/>
      <c r="AQ179" s="140"/>
      <c r="AR179" s="140"/>
      <c r="AS179" s="140"/>
      <c r="AT179" s="140"/>
      <c r="AU179" s="140"/>
      <c r="AV179" s="140"/>
      <c r="AW179" s="140"/>
      <c r="AX179" s="140"/>
      <c r="AY179" s="140"/>
      <c r="AZ179" s="140"/>
      <c r="BA179" s="140"/>
      <c r="BB179" s="140"/>
      <c r="BC179" s="140"/>
      <c r="BD179" s="140"/>
      <c r="BE179" s="140"/>
      <c r="BF179" s="140"/>
      <c r="BG179" s="140"/>
      <c r="BH179" s="140"/>
    </row>
    <row r="180" spans="1:60" outlineLevel="1" x14ac:dyDescent="0.2">
      <c r="A180" s="141"/>
      <c r="B180" s="141"/>
      <c r="C180" s="181" t="s">
        <v>366</v>
      </c>
      <c r="D180" s="150"/>
      <c r="E180" s="155">
        <v>64.89</v>
      </c>
      <c r="F180" s="159"/>
      <c r="G180" s="159"/>
      <c r="H180" s="159"/>
      <c r="I180" s="159"/>
      <c r="J180" s="159"/>
      <c r="K180" s="159"/>
      <c r="L180" s="159"/>
      <c r="M180" s="159"/>
      <c r="N180" s="148"/>
      <c r="O180" s="148"/>
      <c r="P180" s="148"/>
      <c r="Q180" s="148"/>
      <c r="R180" s="148"/>
      <c r="S180" s="148"/>
      <c r="T180" s="149"/>
      <c r="U180" s="148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 t="s">
        <v>113</v>
      </c>
      <c r="AF180" s="140">
        <v>0</v>
      </c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  <c r="BG180" s="140"/>
      <c r="BH180" s="140"/>
    </row>
    <row r="181" spans="1:60" ht="22.5" outlineLevel="1" x14ac:dyDescent="0.2">
      <c r="A181" s="141">
        <v>137</v>
      </c>
      <c r="B181" s="141" t="s">
        <v>367</v>
      </c>
      <c r="C181" s="180" t="s">
        <v>448</v>
      </c>
      <c r="D181" s="147" t="s">
        <v>119</v>
      </c>
      <c r="E181" s="154">
        <v>9.1669999999999998</v>
      </c>
      <c r="F181" s="158">
        <f>H181+J181</f>
        <v>0</v>
      </c>
      <c r="G181" s="159">
        <f>ROUND(E181*F181,2)</f>
        <v>0</v>
      </c>
      <c r="H181" s="159"/>
      <c r="I181" s="159">
        <f>ROUND(E181*H181,2)</f>
        <v>0</v>
      </c>
      <c r="J181" s="159"/>
      <c r="K181" s="159">
        <f>ROUND(E181*J181,2)</f>
        <v>0</v>
      </c>
      <c r="L181" s="159">
        <v>21</v>
      </c>
      <c r="M181" s="159">
        <f>G181*(1+L181/100)</f>
        <v>0</v>
      </c>
      <c r="N181" s="148">
        <v>1.23E-3</v>
      </c>
      <c r="O181" s="148">
        <f>ROUND(E181*N181,5)</f>
        <v>1.128E-2</v>
      </c>
      <c r="P181" s="148">
        <v>0</v>
      </c>
      <c r="Q181" s="148">
        <f>ROUND(E181*P181,5)</f>
        <v>0</v>
      </c>
      <c r="R181" s="148"/>
      <c r="S181" s="148"/>
      <c r="T181" s="149">
        <v>0</v>
      </c>
      <c r="U181" s="148">
        <f>ROUND(E181*T181,2)</f>
        <v>0</v>
      </c>
      <c r="V181" s="140"/>
      <c r="W181" s="140"/>
      <c r="X181" s="140"/>
      <c r="Y181" s="140"/>
      <c r="Z181" s="140"/>
      <c r="AA181" s="140"/>
      <c r="AB181" s="140"/>
      <c r="AC181" s="140"/>
      <c r="AD181" s="140"/>
      <c r="AE181" s="140" t="s">
        <v>142</v>
      </c>
      <c r="AF181" s="140"/>
      <c r="AG181" s="140"/>
      <c r="AH181" s="140"/>
      <c r="AI181" s="140"/>
      <c r="AJ181" s="140"/>
      <c r="AK181" s="140"/>
      <c r="AL181" s="140"/>
      <c r="AM181" s="140"/>
      <c r="AN181" s="140"/>
      <c r="AO181" s="140"/>
      <c r="AP181" s="140"/>
      <c r="AQ181" s="140"/>
      <c r="AR181" s="140"/>
      <c r="AS181" s="140"/>
      <c r="AT181" s="140"/>
      <c r="AU181" s="140"/>
      <c r="AV181" s="140"/>
      <c r="AW181" s="140"/>
      <c r="AX181" s="140"/>
      <c r="AY181" s="140"/>
      <c r="AZ181" s="140"/>
      <c r="BA181" s="140"/>
      <c r="BB181" s="140"/>
      <c r="BC181" s="140"/>
      <c r="BD181" s="140"/>
      <c r="BE181" s="140"/>
      <c r="BF181" s="140"/>
      <c r="BG181" s="140"/>
      <c r="BH181" s="140"/>
    </row>
    <row r="182" spans="1:60" outlineLevel="1" x14ac:dyDescent="0.2">
      <c r="A182" s="141"/>
      <c r="B182" s="141"/>
      <c r="C182" s="181" t="s">
        <v>368</v>
      </c>
      <c r="D182" s="150"/>
      <c r="E182" s="155">
        <v>9.1669999999999998</v>
      </c>
      <c r="F182" s="159"/>
      <c r="G182" s="159"/>
      <c r="H182" s="159"/>
      <c r="I182" s="159"/>
      <c r="J182" s="159"/>
      <c r="K182" s="159"/>
      <c r="L182" s="159"/>
      <c r="M182" s="159"/>
      <c r="N182" s="148"/>
      <c r="O182" s="148"/>
      <c r="P182" s="148"/>
      <c r="Q182" s="148"/>
      <c r="R182" s="148"/>
      <c r="S182" s="148"/>
      <c r="T182" s="149"/>
      <c r="U182" s="148"/>
      <c r="V182" s="140"/>
      <c r="W182" s="140"/>
      <c r="X182" s="140"/>
      <c r="Y182" s="140"/>
      <c r="Z182" s="140"/>
      <c r="AA182" s="140"/>
      <c r="AB182" s="140"/>
      <c r="AC182" s="140"/>
      <c r="AD182" s="140"/>
      <c r="AE182" s="140" t="s">
        <v>113</v>
      </c>
      <c r="AF182" s="140">
        <v>0</v>
      </c>
      <c r="AG182" s="140"/>
      <c r="AH182" s="140"/>
      <c r="AI182" s="140"/>
      <c r="AJ182" s="140"/>
      <c r="AK182" s="140"/>
      <c r="AL182" s="140"/>
      <c r="AM182" s="140"/>
      <c r="AN182" s="140"/>
      <c r="AO182" s="140"/>
      <c r="AP182" s="140"/>
      <c r="AQ182" s="140"/>
      <c r="AR182" s="140"/>
      <c r="AS182" s="140"/>
      <c r="AT182" s="140"/>
      <c r="AU182" s="140"/>
      <c r="AV182" s="140"/>
      <c r="AW182" s="140"/>
      <c r="AX182" s="140"/>
      <c r="AY182" s="140"/>
      <c r="AZ182" s="140"/>
      <c r="BA182" s="140"/>
      <c r="BB182" s="140"/>
      <c r="BC182" s="140"/>
      <c r="BD182" s="140"/>
      <c r="BE182" s="140"/>
      <c r="BF182" s="140"/>
      <c r="BG182" s="140"/>
      <c r="BH182" s="140"/>
    </row>
    <row r="183" spans="1:60" ht="22.5" outlineLevel="1" x14ac:dyDescent="0.2">
      <c r="A183" s="141">
        <v>138</v>
      </c>
      <c r="B183" s="141" t="s">
        <v>369</v>
      </c>
      <c r="C183" s="180" t="s">
        <v>449</v>
      </c>
      <c r="D183" s="147" t="s">
        <v>119</v>
      </c>
      <c r="E183" s="154">
        <v>33.578000000000003</v>
      </c>
      <c r="F183" s="158">
        <f>H183+J183</f>
        <v>0</v>
      </c>
      <c r="G183" s="159">
        <f>ROUND(E183*F183,2)</f>
        <v>0</v>
      </c>
      <c r="H183" s="159"/>
      <c r="I183" s="159">
        <f>ROUND(E183*H183,2)</f>
        <v>0</v>
      </c>
      <c r="J183" s="159"/>
      <c r="K183" s="159">
        <f>ROUND(E183*J183,2)</f>
        <v>0</v>
      </c>
      <c r="L183" s="159">
        <v>21</v>
      </c>
      <c r="M183" s="159">
        <f>G183*(1+L183/100)</f>
        <v>0</v>
      </c>
      <c r="N183" s="148">
        <v>1.8699999999999999E-3</v>
      </c>
      <c r="O183" s="148">
        <f>ROUND(E183*N183,5)</f>
        <v>6.2789999999999999E-2</v>
      </c>
      <c r="P183" s="148">
        <v>0</v>
      </c>
      <c r="Q183" s="148">
        <f>ROUND(E183*P183,5)</f>
        <v>0</v>
      </c>
      <c r="R183" s="148"/>
      <c r="S183" s="148"/>
      <c r="T183" s="149">
        <v>0</v>
      </c>
      <c r="U183" s="148">
        <f>ROUND(E183*T183,2)</f>
        <v>0</v>
      </c>
      <c r="V183" s="140"/>
      <c r="W183" s="140"/>
      <c r="X183" s="140"/>
      <c r="Y183" s="140"/>
      <c r="Z183" s="140"/>
      <c r="AA183" s="140"/>
      <c r="AB183" s="140"/>
      <c r="AC183" s="140"/>
      <c r="AD183" s="140"/>
      <c r="AE183" s="140" t="s">
        <v>142</v>
      </c>
      <c r="AF183" s="140"/>
      <c r="AG183" s="140"/>
      <c r="AH183" s="140"/>
      <c r="AI183" s="140"/>
      <c r="AJ183" s="140"/>
      <c r="AK183" s="140"/>
      <c r="AL183" s="140"/>
      <c r="AM183" s="140"/>
      <c r="AN183" s="140"/>
      <c r="AO183" s="140"/>
      <c r="AP183" s="140"/>
      <c r="AQ183" s="140"/>
      <c r="AR183" s="140"/>
      <c r="AS183" s="140"/>
      <c r="AT183" s="140"/>
      <c r="AU183" s="140"/>
      <c r="AV183" s="140"/>
      <c r="AW183" s="140"/>
      <c r="AX183" s="140"/>
      <c r="AY183" s="140"/>
      <c r="AZ183" s="140"/>
      <c r="BA183" s="140"/>
      <c r="BB183" s="140"/>
      <c r="BC183" s="140"/>
      <c r="BD183" s="140"/>
      <c r="BE183" s="140"/>
      <c r="BF183" s="140"/>
      <c r="BG183" s="140"/>
      <c r="BH183" s="140"/>
    </row>
    <row r="184" spans="1:60" outlineLevel="1" x14ac:dyDescent="0.2">
      <c r="A184" s="141"/>
      <c r="B184" s="141"/>
      <c r="C184" s="181" t="s">
        <v>370</v>
      </c>
      <c r="D184" s="150"/>
      <c r="E184" s="155">
        <v>33.578000000000003</v>
      </c>
      <c r="F184" s="159"/>
      <c r="G184" s="159"/>
      <c r="H184" s="159"/>
      <c r="I184" s="159"/>
      <c r="J184" s="159"/>
      <c r="K184" s="159"/>
      <c r="L184" s="159"/>
      <c r="M184" s="159"/>
      <c r="N184" s="148"/>
      <c r="O184" s="148"/>
      <c r="P184" s="148"/>
      <c r="Q184" s="148"/>
      <c r="R184" s="148"/>
      <c r="S184" s="148"/>
      <c r="T184" s="149"/>
      <c r="U184" s="148"/>
      <c r="V184" s="140"/>
      <c r="W184" s="140"/>
      <c r="X184" s="140"/>
      <c r="Y184" s="140"/>
      <c r="Z184" s="140"/>
      <c r="AA184" s="140"/>
      <c r="AB184" s="140"/>
      <c r="AC184" s="140"/>
      <c r="AD184" s="140"/>
      <c r="AE184" s="140" t="s">
        <v>113</v>
      </c>
      <c r="AF184" s="140">
        <v>0</v>
      </c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40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  <c r="BF184" s="140"/>
      <c r="BG184" s="140"/>
      <c r="BH184" s="140"/>
    </row>
    <row r="185" spans="1:60" ht="22.5" outlineLevel="1" x14ac:dyDescent="0.2">
      <c r="A185" s="141">
        <v>139</v>
      </c>
      <c r="B185" s="141" t="s">
        <v>163</v>
      </c>
      <c r="C185" s="180" t="s">
        <v>450</v>
      </c>
      <c r="D185" s="147" t="s">
        <v>119</v>
      </c>
      <c r="E185" s="154">
        <v>3.2959999999999998</v>
      </c>
      <c r="F185" s="158">
        <f>H185+J185</f>
        <v>0</v>
      </c>
      <c r="G185" s="159">
        <f>ROUND(E185*F185,2)</f>
        <v>0</v>
      </c>
      <c r="H185" s="159"/>
      <c r="I185" s="159">
        <f>ROUND(E185*H185,2)</f>
        <v>0</v>
      </c>
      <c r="J185" s="159"/>
      <c r="K185" s="159">
        <f>ROUND(E185*J185,2)</f>
        <v>0</v>
      </c>
      <c r="L185" s="159">
        <v>21</v>
      </c>
      <c r="M185" s="159">
        <f>G185*(1+L185/100)</f>
        <v>0</v>
      </c>
      <c r="N185" s="148">
        <v>2.1700000000000001E-3</v>
      </c>
      <c r="O185" s="148">
        <f>ROUND(E185*N185,5)</f>
        <v>7.1500000000000001E-3</v>
      </c>
      <c r="P185" s="148">
        <v>0</v>
      </c>
      <c r="Q185" s="148">
        <f>ROUND(E185*P185,5)</f>
        <v>0</v>
      </c>
      <c r="R185" s="148"/>
      <c r="S185" s="148"/>
      <c r="T185" s="149">
        <v>0</v>
      </c>
      <c r="U185" s="148">
        <f>ROUND(E185*T185,2)</f>
        <v>0</v>
      </c>
      <c r="V185" s="140"/>
      <c r="W185" s="140"/>
      <c r="X185" s="140"/>
      <c r="Y185" s="140"/>
      <c r="Z185" s="140"/>
      <c r="AA185" s="140"/>
      <c r="AB185" s="140"/>
      <c r="AC185" s="140"/>
      <c r="AD185" s="140"/>
      <c r="AE185" s="140" t="s">
        <v>142</v>
      </c>
      <c r="AF185" s="140"/>
      <c r="AG185" s="140"/>
      <c r="AH185" s="140"/>
      <c r="AI185" s="140"/>
      <c r="AJ185" s="140"/>
      <c r="AK185" s="140"/>
      <c r="AL185" s="140"/>
      <c r="AM185" s="140"/>
      <c r="AN185" s="140"/>
      <c r="AO185" s="140"/>
      <c r="AP185" s="140"/>
      <c r="AQ185" s="140"/>
      <c r="AR185" s="140"/>
      <c r="AS185" s="140"/>
      <c r="AT185" s="140"/>
      <c r="AU185" s="140"/>
      <c r="AV185" s="140"/>
      <c r="AW185" s="140"/>
      <c r="AX185" s="140"/>
      <c r="AY185" s="140"/>
      <c r="AZ185" s="140"/>
      <c r="BA185" s="140"/>
      <c r="BB185" s="140"/>
      <c r="BC185" s="140"/>
      <c r="BD185" s="140"/>
      <c r="BE185" s="140"/>
      <c r="BF185" s="140"/>
      <c r="BG185" s="140"/>
      <c r="BH185" s="140"/>
    </row>
    <row r="186" spans="1:60" outlineLevel="1" x14ac:dyDescent="0.2">
      <c r="A186" s="141"/>
      <c r="B186" s="141"/>
      <c r="C186" s="181" t="s">
        <v>371</v>
      </c>
      <c r="D186" s="150"/>
      <c r="E186" s="155">
        <v>3.2959999999999998</v>
      </c>
      <c r="F186" s="159"/>
      <c r="G186" s="159"/>
      <c r="H186" s="159"/>
      <c r="I186" s="159"/>
      <c r="J186" s="159"/>
      <c r="K186" s="159"/>
      <c r="L186" s="159"/>
      <c r="M186" s="159"/>
      <c r="N186" s="148"/>
      <c r="O186" s="148"/>
      <c r="P186" s="148"/>
      <c r="Q186" s="148"/>
      <c r="R186" s="148"/>
      <c r="S186" s="148"/>
      <c r="T186" s="149"/>
      <c r="U186" s="148"/>
      <c r="V186" s="140"/>
      <c r="W186" s="140"/>
      <c r="X186" s="140"/>
      <c r="Y186" s="140"/>
      <c r="Z186" s="140"/>
      <c r="AA186" s="140"/>
      <c r="AB186" s="140"/>
      <c r="AC186" s="140"/>
      <c r="AD186" s="140"/>
      <c r="AE186" s="140" t="s">
        <v>113</v>
      </c>
      <c r="AF186" s="140">
        <v>0</v>
      </c>
      <c r="AG186" s="140"/>
      <c r="AH186" s="140"/>
      <c r="AI186" s="140"/>
      <c r="AJ186" s="140"/>
      <c r="AK186" s="140"/>
      <c r="AL186" s="140"/>
      <c r="AM186" s="140"/>
      <c r="AN186" s="140"/>
      <c r="AO186" s="140"/>
      <c r="AP186" s="140"/>
      <c r="AQ186" s="140"/>
      <c r="AR186" s="140"/>
      <c r="AS186" s="140"/>
      <c r="AT186" s="140"/>
      <c r="AU186" s="140"/>
      <c r="AV186" s="140"/>
      <c r="AW186" s="140"/>
      <c r="AX186" s="140"/>
      <c r="AY186" s="140"/>
      <c r="AZ186" s="140"/>
      <c r="BA186" s="140"/>
      <c r="BB186" s="140"/>
      <c r="BC186" s="140"/>
      <c r="BD186" s="140"/>
      <c r="BE186" s="140"/>
      <c r="BF186" s="140"/>
      <c r="BG186" s="140"/>
      <c r="BH186" s="140"/>
    </row>
    <row r="187" spans="1:60" ht="33.75" outlineLevel="1" x14ac:dyDescent="0.2">
      <c r="A187" s="141">
        <v>140</v>
      </c>
      <c r="B187" s="141" t="s">
        <v>372</v>
      </c>
      <c r="C187" s="180" t="s">
        <v>373</v>
      </c>
      <c r="D187" s="147" t="s">
        <v>119</v>
      </c>
      <c r="E187" s="154">
        <v>68.5</v>
      </c>
      <c r="F187" s="158">
        <f>H187+J187</f>
        <v>0</v>
      </c>
      <c r="G187" s="159">
        <f>ROUND(E187*F187,2)</f>
        <v>0</v>
      </c>
      <c r="H187" s="159"/>
      <c r="I187" s="159">
        <f>ROUND(E187*H187,2)</f>
        <v>0</v>
      </c>
      <c r="J187" s="159"/>
      <c r="K187" s="159">
        <f>ROUND(E187*J187,2)</f>
        <v>0</v>
      </c>
      <c r="L187" s="159">
        <v>21</v>
      </c>
      <c r="M187" s="159">
        <f>G187*(1+L187/100)</f>
        <v>0</v>
      </c>
      <c r="N187" s="148">
        <v>0</v>
      </c>
      <c r="O187" s="148">
        <f>ROUND(E187*N187,5)</f>
        <v>0</v>
      </c>
      <c r="P187" s="148">
        <v>0</v>
      </c>
      <c r="Q187" s="148">
        <f>ROUND(E187*P187,5)</f>
        <v>0</v>
      </c>
      <c r="R187" s="148"/>
      <c r="S187" s="148"/>
      <c r="T187" s="149">
        <v>0.13900000000000001</v>
      </c>
      <c r="U187" s="148">
        <f>ROUND(E187*T187,2)</f>
        <v>9.52</v>
      </c>
      <c r="V187" s="140"/>
      <c r="W187" s="140"/>
      <c r="X187" s="140"/>
      <c r="Y187" s="140"/>
      <c r="Z187" s="140"/>
      <c r="AA187" s="140"/>
      <c r="AB187" s="140"/>
      <c r="AC187" s="140"/>
      <c r="AD187" s="140"/>
      <c r="AE187" s="140" t="s">
        <v>111</v>
      </c>
      <c r="AF187" s="140"/>
      <c r="AG187" s="140"/>
      <c r="AH187" s="140"/>
      <c r="AI187" s="140"/>
      <c r="AJ187" s="140"/>
      <c r="AK187" s="140"/>
      <c r="AL187" s="140"/>
      <c r="AM187" s="140"/>
      <c r="AN187" s="140"/>
      <c r="AO187" s="140"/>
      <c r="AP187" s="140"/>
      <c r="AQ187" s="140"/>
      <c r="AR187" s="140"/>
      <c r="AS187" s="140"/>
      <c r="AT187" s="140"/>
      <c r="AU187" s="140"/>
      <c r="AV187" s="140"/>
      <c r="AW187" s="140"/>
      <c r="AX187" s="140"/>
      <c r="AY187" s="140"/>
      <c r="AZ187" s="140"/>
      <c r="BA187" s="140"/>
      <c r="BB187" s="140"/>
      <c r="BC187" s="140"/>
      <c r="BD187" s="140"/>
      <c r="BE187" s="140"/>
      <c r="BF187" s="140"/>
      <c r="BG187" s="140"/>
      <c r="BH187" s="140"/>
    </row>
    <row r="188" spans="1:60" outlineLevel="1" x14ac:dyDescent="0.2">
      <c r="A188" s="141"/>
      <c r="B188" s="141"/>
      <c r="C188" s="181" t="s">
        <v>257</v>
      </c>
      <c r="D188" s="150"/>
      <c r="E188" s="155">
        <v>68.5</v>
      </c>
      <c r="F188" s="159"/>
      <c r="G188" s="159"/>
      <c r="H188" s="159"/>
      <c r="I188" s="159"/>
      <c r="J188" s="159"/>
      <c r="K188" s="159"/>
      <c r="L188" s="159"/>
      <c r="M188" s="159"/>
      <c r="N188" s="148"/>
      <c r="O188" s="148"/>
      <c r="P188" s="148"/>
      <c r="Q188" s="148"/>
      <c r="R188" s="148"/>
      <c r="S188" s="148"/>
      <c r="T188" s="149"/>
      <c r="U188" s="148"/>
      <c r="V188" s="140"/>
      <c r="W188" s="140"/>
      <c r="X188" s="140"/>
      <c r="Y188" s="140"/>
      <c r="Z188" s="140"/>
      <c r="AA188" s="140"/>
      <c r="AB188" s="140"/>
      <c r="AC188" s="140"/>
      <c r="AD188" s="140"/>
      <c r="AE188" s="140" t="s">
        <v>113</v>
      </c>
      <c r="AF188" s="140">
        <v>0</v>
      </c>
      <c r="AG188" s="140"/>
      <c r="AH188" s="140"/>
      <c r="AI188" s="140"/>
      <c r="AJ188" s="140"/>
      <c r="AK188" s="140"/>
      <c r="AL188" s="140"/>
      <c r="AM188" s="140"/>
      <c r="AN188" s="140"/>
      <c r="AO188" s="140"/>
      <c r="AP188" s="140"/>
      <c r="AQ188" s="140"/>
      <c r="AR188" s="140"/>
      <c r="AS188" s="140"/>
      <c r="AT188" s="140"/>
      <c r="AU188" s="140"/>
      <c r="AV188" s="140"/>
      <c r="AW188" s="140"/>
      <c r="AX188" s="140"/>
      <c r="AY188" s="140"/>
      <c r="AZ188" s="140"/>
      <c r="BA188" s="140"/>
      <c r="BB188" s="140"/>
      <c r="BC188" s="140"/>
      <c r="BD188" s="140"/>
      <c r="BE188" s="140"/>
      <c r="BF188" s="140"/>
      <c r="BG188" s="140"/>
      <c r="BH188" s="140"/>
    </row>
    <row r="189" spans="1:60" ht="33.75" outlineLevel="1" x14ac:dyDescent="0.2">
      <c r="A189" s="141">
        <v>141</v>
      </c>
      <c r="B189" s="141" t="s">
        <v>374</v>
      </c>
      <c r="C189" s="180" t="s">
        <v>375</v>
      </c>
      <c r="D189" s="147" t="s">
        <v>119</v>
      </c>
      <c r="E189" s="154">
        <v>104.5</v>
      </c>
      <c r="F189" s="158">
        <f>H189+J189</f>
        <v>0</v>
      </c>
      <c r="G189" s="159">
        <f>ROUND(E189*F189,2)</f>
        <v>0</v>
      </c>
      <c r="H189" s="159"/>
      <c r="I189" s="159">
        <f>ROUND(E189*H189,2)</f>
        <v>0</v>
      </c>
      <c r="J189" s="159"/>
      <c r="K189" s="159">
        <f>ROUND(E189*J189,2)</f>
        <v>0</v>
      </c>
      <c r="L189" s="159">
        <v>21</v>
      </c>
      <c r="M189" s="159">
        <f>G189*(1+L189/100)</f>
        <v>0</v>
      </c>
      <c r="N189" s="148">
        <v>0</v>
      </c>
      <c r="O189" s="148">
        <f>ROUND(E189*N189,5)</f>
        <v>0</v>
      </c>
      <c r="P189" s="148">
        <v>0</v>
      </c>
      <c r="Q189" s="148">
        <f>ROUND(E189*P189,5)</f>
        <v>0</v>
      </c>
      <c r="R189" s="148"/>
      <c r="S189" s="148"/>
      <c r="T189" s="149">
        <v>0.188</v>
      </c>
      <c r="U189" s="148">
        <f>ROUND(E189*T189,2)</f>
        <v>19.649999999999999</v>
      </c>
      <c r="V189" s="140"/>
      <c r="W189" s="140"/>
      <c r="X189" s="140"/>
      <c r="Y189" s="140"/>
      <c r="Z189" s="140"/>
      <c r="AA189" s="140"/>
      <c r="AB189" s="140"/>
      <c r="AC189" s="140"/>
      <c r="AD189" s="140"/>
      <c r="AE189" s="140" t="s">
        <v>111</v>
      </c>
      <c r="AF189" s="140"/>
      <c r="AG189" s="140"/>
      <c r="AH189" s="140"/>
      <c r="AI189" s="140"/>
      <c r="AJ189" s="140"/>
      <c r="AK189" s="140"/>
      <c r="AL189" s="140"/>
      <c r="AM189" s="140"/>
      <c r="AN189" s="140"/>
      <c r="AO189" s="140"/>
      <c r="AP189" s="140"/>
      <c r="AQ189" s="140"/>
      <c r="AR189" s="140"/>
      <c r="AS189" s="140"/>
      <c r="AT189" s="140"/>
      <c r="AU189" s="140"/>
      <c r="AV189" s="140"/>
      <c r="AW189" s="140"/>
      <c r="AX189" s="140"/>
      <c r="AY189" s="140"/>
      <c r="AZ189" s="140"/>
      <c r="BA189" s="140"/>
      <c r="BB189" s="140"/>
      <c r="BC189" s="140"/>
      <c r="BD189" s="140"/>
      <c r="BE189" s="140"/>
      <c r="BF189" s="140"/>
      <c r="BG189" s="140"/>
      <c r="BH189" s="140"/>
    </row>
    <row r="190" spans="1:60" outlineLevel="1" x14ac:dyDescent="0.2">
      <c r="A190" s="141"/>
      <c r="B190" s="141"/>
      <c r="C190" s="181" t="s">
        <v>376</v>
      </c>
      <c r="D190" s="150"/>
      <c r="E190" s="155">
        <v>104.5</v>
      </c>
      <c r="F190" s="159"/>
      <c r="G190" s="159"/>
      <c r="H190" s="159"/>
      <c r="I190" s="159"/>
      <c r="J190" s="159"/>
      <c r="K190" s="159"/>
      <c r="L190" s="159"/>
      <c r="M190" s="159"/>
      <c r="N190" s="148"/>
      <c r="O190" s="148"/>
      <c r="P190" s="148"/>
      <c r="Q190" s="148"/>
      <c r="R190" s="148"/>
      <c r="S190" s="148"/>
      <c r="T190" s="149"/>
      <c r="U190" s="148"/>
      <c r="V190" s="140"/>
      <c r="W190" s="140"/>
      <c r="X190" s="140"/>
      <c r="Y190" s="140"/>
      <c r="Z190" s="140"/>
      <c r="AA190" s="140"/>
      <c r="AB190" s="140"/>
      <c r="AC190" s="140"/>
      <c r="AD190" s="140"/>
      <c r="AE190" s="140" t="s">
        <v>113</v>
      </c>
      <c r="AF190" s="140">
        <v>0</v>
      </c>
      <c r="AG190" s="140"/>
      <c r="AH190" s="140"/>
      <c r="AI190" s="140"/>
      <c r="AJ190" s="140"/>
      <c r="AK190" s="140"/>
      <c r="AL190" s="140"/>
      <c r="AM190" s="140"/>
      <c r="AN190" s="140"/>
      <c r="AO190" s="140"/>
      <c r="AP190" s="140"/>
      <c r="AQ190" s="140"/>
      <c r="AR190" s="140"/>
      <c r="AS190" s="140"/>
      <c r="AT190" s="140"/>
      <c r="AU190" s="140"/>
      <c r="AV190" s="140"/>
      <c r="AW190" s="140"/>
      <c r="AX190" s="140"/>
      <c r="AY190" s="140"/>
      <c r="AZ190" s="140"/>
      <c r="BA190" s="140"/>
      <c r="BB190" s="140"/>
      <c r="BC190" s="140"/>
      <c r="BD190" s="140"/>
      <c r="BE190" s="140"/>
      <c r="BF190" s="140"/>
      <c r="BG190" s="140"/>
      <c r="BH190" s="140"/>
    </row>
    <row r="191" spans="1:60" ht="33.75" outlineLevel="1" x14ac:dyDescent="0.2">
      <c r="A191" s="141">
        <v>142</v>
      </c>
      <c r="B191" s="141" t="s">
        <v>377</v>
      </c>
      <c r="C191" s="180" t="s">
        <v>378</v>
      </c>
      <c r="D191" s="147" t="s">
        <v>119</v>
      </c>
      <c r="E191" s="154">
        <v>3.2</v>
      </c>
      <c r="F191" s="158">
        <f>H191+J191</f>
        <v>0</v>
      </c>
      <c r="G191" s="159">
        <f>ROUND(E191*F191,2)</f>
        <v>0</v>
      </c>
      <c r="H191" s="159"/>
      <c r="I191" s="159">
        <f>ROUND(E191*H191,2)</f>
        <v>0</v>
      </c>
      <c r="J191" s="159"/>
      <c r="K191" s="159">
        <f>ROUND(E191*J191,2)</f>
        <v>0</v>
      </c>
      <c r="L191" s="159">
        <v>21</v>
      </c>
      <c r="M191" s="159">
        <f>G191*(1+L191/100)</f>
        <v>0</v>
      </c>
      <c r="N191" s="148">
        <v>0</v>
      </c>
      <c r="O191" s="148">
        <f>ROUND(E191*N191,5)</f>
        <v>0</v>
      </c>
      <c r="P191" s="148">
        <v>0</v>
      </c>
      <c r="Q191" s="148">
        <f>ROUND(E191*P191,5)</f>
        <v>0</v>
      </c>
      <c r="R191" s="148"/>
      <c r="S191" s="148"/>
      <c r="T191" s="149">
        <v>0.217</v>
      </c>
      <c r="U191" s="148">
        <f>ROUND(E191*T191,2)</f>
        <v>0.69</v>
      </c>
      <c r="V191" s="140"/>
      <c r="W191" s="140"/>
      <c r="X191" s="140"/>
      <c r="Y191" s="140"/>
      <c r="Z191" s="140"/>
      <c r="AA191" s="140"/>
      <c r="AB191" s="140"/>
      <c r="AC191" s="140"/>
      <c r="AD191" s="140"/>
      <c r="AE191" s="140" t="s">
        <v>111</v>
      </c>
      <c r="AF191" s="140"/>
      <c r="AG191" s="140"/>
      <c r="AH191" s="140"/>
      <c r="AI191" s="140"/>
      <c r="AJ191" s="140"/>
      <c r="AK191" s="140"/>
      <c r="AL191" s="140"/>
      <c r="AM191" s="140"/>
      <c r="AN191" s="140"/>
      <c r="AO191" s="140"/>
      <c r="AP191" s="140"/>
      <c r="AQ191" s="140"/>
      <c r="AR191" s="140"/>
      <c r="AS191" s="140"/>
      <c r="AT191" s="140"/>
      <c r="AU191" s="140"/>
      <c r="AV191" s="140"/>
      <c r="AW191" s="140"/>
      <c r="AX191" s="140"/>
      <c r="AY191" s="140"/>
      <c r="AZ191" s="140"/>
      <c r="BA191" s="140"/>
      <c r="BB191" s="140"/>
      <c r="BC191" s="140"/>
      <c r="BD191" s="140"/>
      <c r="BE191" s="140"/>
      <c r="BF191" s="140"/>
      <c r="BG191" s="140"/>
      <c r="BH191" s="140"/>
    </row>
    <row r="192" spans="1:60" ht="22.5" outlineLevel="1" x14ac:dyDescent="0.2">
      <c r="A192" s="141">
        <v>143</v>
      </c>
      <c r="B192" s="141" t="s">
        <v>379</v>
      </c>
      <c r="C192" s="180" t="s">
        <v>380</v>
      </c>
      <c r="D192" s="147" t="s">
        <v>381</v>
      </c>
      <c r="E192" s="154">
        <v>0.21229999999999999</v>
      </c>
      <c r="F192" s="158">
        <f>H192+J192</f>
        <v>0</v>
      </c>
      <c r="G192" s="159">
        <f>ROUND(E192*F192,2)</f>
        <v>0</v>
      </c>
      <c r="H192" s="159"/>
      <c r="I192" s="159">
        <f>ROUND(E192*H192,2)</f>
        <v>0</v>
      </c>
      <c r="J192" s="159"/>
      <c r="K192" s="159">
        <f>ROUND(E192*J192,2)</f>
        <v>0</v>
      </c>
      <c r="L192" s="159">
        <v>21</v>
      </c>
      <c r="M192" s="159">
        <f>G192*(1+L192/100)</f>
        <v>0</v>
      </c>
      <c r="N192" s="148">
        <v>4.7400000000000003E-3</v>
      </c>
      <c r="O192" s="148">
        <f>ROUND(E192*N192,5)</f>
        <v>1.01E-3</v>
      </c>
      <c r="P192" s="148">
        <v>0</v>
      </c>
      <c r="Q192" s="148">
        <f>ROUND(E192*P192,5)</f>
        <v>0</v>
      </c>
      <c r="R192" s="148"/>
      <c r="S192" s="148"/>
      <c r="T192" s="149">
        <v>0</v>
      </c>
      <c r="U192" s="148">
        <f>ROUND(E192*T192,2)</f>
        <v>0</v>
      </c>
      <c r="V192" s="140"/>
      <c r="W192" s="140"/>
      <c r="X192" s="140"/>
      <c r="Y192" s="140"/>
      <c r="Z192" s="140"/>
      <c r="AA192" s="140"/>
      <c r="AB192" s="140"/>
      <c r="AC192" s="140"/>
      <c r="AD192" s="140"/>
      <c r="AE192" s="140" t="s">
        <v>142</v>
      </c>
      <c r="AF192" s="140"/>
      <c r="AG192" s="140"/>
      <c r="AH192" s="140"/>
      <c r="AI192" s="140"/>
      <c r="AJ192" s="140"/>
      <c r="AK192" s="140"/>
      <c r="AL192" s="140"/>
      <c r="AM192" s="140"/>
      <c r="AN192" s="140"/>
      <c r="AO192" s="140"/>
      <c r="AP192" s="140"/>
      <c r="AQ192" s="140"/>
      <c r="AR192" s="140"/>
      <c r="AS192" s="140"/>
      <c r="AT192" s="140"/>
      <c r="AU192" s="140"/>
      <c r="AV192" s="140"/>
      <c r="AW192" s="140"/>
      <c r="AX192" s="140"/>
      <c r="AY192" s="140"/>
      <c r="AZ192" s="140"/>
      <c r="BA192" s="140"/>
      <c r="BB192" s="140"/>
      <c r="BC192" s="140"/>
      <c r="BD192" s="140"/>
      <c r="BE192" s="140"/>
      <c r="BF192" s="140"/>
      <c r="BG192" s="140"/>
      <c r="BH192" s="140"/>
    </row>
    <row r="193" spans="1:60" outlineLevel="1" x14ac:dyDescent="0.2">
      <c r="A193" s="141"/>
      <c r="B193" s="141"/>
      <c r="C193" s="181" t="s">
        <v>382</v>
      </c>
      <c r="D193" s="150"/>
      <c r="E193" s="155">
        <v>0.21229999999999999</v>
      </c>
      <c r="F193" s="159"/>
      <c r="G193" s="159"/>
      <c r="H193" s="159"/>
      <c r="I193" s="159"/>
      <c r="J193" s="159"/>
      <c r="K193" s="159"/>
      <c r="L193" s="159"/>
      <c r="M193" s="159"/>
      <c r="N193" s="148"/>
      <c r="O193" s="148"/>
      <c r="P193" s="148"/>
      <c r="Q193" s="148"/>
      <c r="R193" s="148"/>
      <c r="S193" s="148"/>
      <c r="T193" s="149"/>
      <c r="U193" s="148"/>
      <c r="V193" s="140"/>
      <c r="W193" s="140"/>
      <c r="X193" s="140"/>
      <c r="Y193" s="140"/>
      <c r="Z193" s="140"/>
      <c r="AA193" s="140"/>
      <c r="AB193" s="140"/>
      <c r="AC193" s="140"/>
      <c r="AD193" s="140"/>
      <c r="AE193" s="140" t="s">
        <v>113</v>
      </c>
      <c r="AF193" s="140">
        <v>0</v>
      </c>
      <c r="AG193" s="140"/>
      <c r="AH193" s="140"/>
      <c r="AI193" s="140"/>
      <c r="AJ193" s="140"/>
      <c r="AK193" s="140"/>
      <c r="AL193" s="140"/>
      <c r="AM193" s="140"/>
      <c r="AN193" s="140"/>
      <c r="AO193" s="140"/>
      <c r="AP193" s="140"/>
      <c r="AQ193" s="140"/>
      <c r="AR193" s="140"/>
      <c r="AS193" s="140"/>
      <c r="AT193" s="140"/>
      <c r="AU193" s="140"/>
      <c r="AV193" s="140"/>
      <c r="AW193" s="140"/>
      <c r="AX193" s="140"/>
      <c r="AY193" s="140"/>
      <c r="AZ193" s="140"/>
      <c r="BA193" s="140"/>
      <c r="BB193" s="140"/>
      <c r="BC193" s="140"/>
      <c r="BD193" s="140"/>
      <c r="BE193" s="140"/>
      <c r="BF193" s="140"/>
      <c r="BG193" s="140"/>
      <c r="BH193" s="140"/>
    </row>
    <row r="194" spans="1:60" ht="22.5" outlineLevel="1" x14ac:dyDescent="0.2">
      <c r="A194" s="141">
        <v>144</v>
      </c>
      <c r="B194" s="141" t="s">
        <v>383</v>
      </c>
      <c r="C194" s="180" t="s">
        <v>384</v>
      </c>
      <c r="D194" s="147" t="s">
        <v>381</v>
      </c>
      <c r="E194" s="154">
        <v>0.19300198399999999</v>
      </c>
      <c r="F194" s="158">
        <f>H194+J194</f>
        <v>0</v>
      </c>
      <c r="G194" s="159">
        <f>ROUND(E194*F194,2)</f>
        <v>0</v>
      </c>
      <c r="H194" s="159"/>
      <c r="I194" s="159">
        <f>ROUND(E194*H194,2)</f>
        <v>0</v>
      </c>
      <c r="J194" s="159"/>
      <c r="K194" s="159">
        <f>ROUND(E194*J194,2)</f>
        <v>0</v>
      </c>
      <c r="L194" s="159">
        <v>21</v>
      </c>
      <c r="M194" s="159">
        <f>G194*(1+L194/100)</f>
        <v>0</v>
      </c>
      <c r="N194" s="148">
        <v>1.1E-4</v>
      </c>
      <c r="O194" s="148">
        <f>ROUND(E194*N194,5)</f>
        <v>2.0000000000000002E-5</v>
      </c>
      <c r="P194" s="148">
        <v>0</v>
      </c>
      <c r="Q194" s="148">
        <f>ROUND(E194*P194,5)</f>
        <v>0</v>
      </c>
      <c r="R194" s="148"/>
      <c r="S194" s="148"/>
      <c r="T194" s="149">
        <v>0.374</v>
      </c>
      <c r="U194" s="148">
        <f>ROUND(E194*T194,2)</f>
        <v>7.0000000000000007E-2</v>
      </c>
      <c r="V194" s="140"/>
      <c r="W194" s="140"/>
      <c r="X194" s="140"/>
      <c r="Y194" s="140"/>
      <c r="Z194" s="140"/>
      <c r="AA194" s="140"/>
      <c r="AB194" s="140"/>
      <c r="AC194" s="140"/>
      <c r="AD194" s="140"/>
      <c r="AE194" s="140" t="s">
        <v>111</v>
      </c>
      <c r="AF194" s="140"/>
      <c r="AG194" s="140"/>
      <c r="AH194" s="140"/>
      <c r="AI194" s="140"/>
      <c r="AJ194" s="140"/>
      <c r="AK194" s="140"/>
      <c r="AL194" s="140"/>
      <c r="AM194" s="140"/>
      <c r="AN194" s="140"/>
      <c r="AO194" s="140"/>
      <c r="AP194" s="140"/>
      <c r="AQ194" s="140"/>
      <c r="AR194" s="140"/>
      <c r="AS194" s="140"/>
      <c r="AT194" s="140"/>
      <c r="AU194" s="140"/>
      <c r="AV194" s="140"/>
      <c r="AW194" s="140"/>
      <c r="AX194" s="140"/>
      <c r="AY194" s="140"/>
      <c r="AZ194" s="140"/>
      <c r="BA194" s="140"/>
      <c r="BB194" s="140"/>
      <c r="BC194" s="140"/>
      <c r="BD194" s="140"/>
      <c r="BE194" s="140"/>
      <c r="BF194" s="140"/>
      <c r="BG194" s="140"/>
      <c r="BH194" s="140"/>
    </row>
    <row r="195" spans="1:60" outlineLevel="1" x14ac:dyDescent="0.2">
      <c r="A195" s="141"/>
      <c r="B195" s="141"/>
      <c r="C195" s="181" t="s">
        <v>385</v>
      </c>
      <c r="D195" s="150"/>
      <c r="E195" s="155">
        <v>0.19300198399999999</v>
      </c>
      <c r="F195" s="159"/>
      <c r="G195" s="159"/>
      <c r="H195" s="159"/>
      <c r="I195" s="159"/>
      <c r="J195" s="159"/>
      <c r="K195" s="159"/>
      <c r="L195" s="159"/>
      <c r="M195" s="159"/>
      <c r="N195" s="148"/>
      <c r="O195" s="148"/>
      <c r="P195" s="148"/>
      <c r="Q195" s="148"/>
      <c r="R195" s="148"/>
      <c r="S195" s="148"/>
      <c r="T195" s="149"/>
      <c r="U195" s="148"/>
      <c r="V195" s="140"/>
      <c r="W195" s="140"/>
      <c r="X195" s="140"/>
      <c r="Y195" s="140"/>
      <c r="Z195" s="140"/>
      <c r="AA195" s="140"/>
      <c r="AB195" s="140"/>
      <c r="AC195" s="140"/>
      <c r="AD195" s="140"/>
      <c r="AE195" s="140" t="s">
        <v>113</v>
      </c>
      <c r="AF195" s="140">
        <v>0</v>
      </c>
      <c r="AG195" s="140"/>
      <c r="AH195" s="140"/>
      <c r="AI195" s="140"/>
      <c r="AJ195" s="140"/>
      <c r="AK195" s="140"/>
      <c r="AL195" s="140"/>
      <c r="AM195" s="140"/>
      <c r="AN195" s="140"/>
      <c r="AO195" s="140"/>
      <c r="AP195" s="140"/>
      <c r="AQ195" s="140"/>
      <c r="AR195" s="140"/>
      <c r="AS195" s="140"/>
      <c r="AT195" s="140"/>
      <c r="AU195" s="140"/>
      <c r="AV195" s="140"/>
      <c r="AW195" s="140"/>
      <c r="AX195" s="140"/>
      <c r="AY195" s="140"/>
      <c r="AZ195" s="140"/>
      <c r="BA195" s="140"/>
      <c r="BB195" s="140"/>
      <c r="BC195" s="140"/>
      <c r="BD195" s="140"/>
      <c r="BE195" s="140"/>
      <c r="BF195" s="140"/>
      <c r="BG195" s="140"/>
      <c r="BH195" s="140"/>
    </row>
    <row r="196" spans="1:60" outlineLevel="1" x14ac:dyDescent="0.2">
      <c r="A196" s="141">
        <v>145</v>
      </c>
      <c r="B196" s="141" t="s">
        <v>386</v>
      </c>
      <c r="C196" s="180" t="s">
        <v>387</v>
      </c>
      <c r="D196" s="147" t="s">
        <v>0</v>
      </c>
      <c r="E196" s="157"/>
      <c r="F196" s="158">
        <f>H196+J196</f>
        <v>0</v>
      </c>
      <c r="G196" s="159">
        <f>ROUND(E196*F196,2)</f>
        <v>0</v>
      </c>
      <c r="H196" s="159"/>
      <c r="I196" s="159">
        <f>ROUND(E196*H196,2)</f>
        <v>0</v>
      </c>
      <c r="J196" s="159"/>
      <c r="K196" s="159">
        <f>ROUND(E196*J196,2)</f>
        <v>0</v>
      </c>
      <c r="L196" s="159">
        <v>21</v>
      </c>
      <c r="M196" s="159">
        <f>G196*(1+L196/100)</f>
        <v>0</v>
      </c>
      <c r="N196" s="148">
        <v>0</v>
      </c>
      <c r="O196" s="148">
        <f>ROUND(E196*N196,5)</f>
        <v>0</v>
      </c>
      <c r="P196" s="148">
        <v>0</v>
      </c>
      <c r="Q196" s="148">
        <f>ROUND(E196*P196,5)</f>
        <v>0</v>
      </c>
      <c r="R196" s="148"/>
      <c r="S196" s="148"/>
      <c r="T196" s="149">
        <v>0</v>
      </c>
      <c r="U196" s="148">
        <f>ROUND(E196*T196,2)</f>
        <v>0</v>
      </c>
      <c r="V196" s="140"/>
      <c r="W196" s="140"/>
      <c r="X196" s="140"/>
      <c r="Y196" s="140"/>
      <c r="Z196" s="140"/>
      <c r="AA196" s="140"/>
      <c r="AB196" s="140"/>
      <c r="AC196" s="140"/>
      <c r="AD196" s="140"/>
      <c r="AE196" s="140" t="s">
        <v>123</v>
      </c>
      <c r="AF196" s="140"/>
      <c r="AG196" s="140"/>
      <c r="AH196" s="140"/>
      <c r="AI196" s="140"/>
      <c r="AJ196" s="140"/>
      <c r="AK196" s="140"/>
      <c r="AL196" s="140"/>
      <c r="AM196" s="140"/>
      <c r="AN196" s="140"/>
      <c r="AO196" s="140"/>
      <c r="AP196" s="140"/>
      <c r="AQ196" s="140"/>
      <c r="AR196" s="140"/>
      <c r="AS196" s="140"/>
      <c r="AT196" s="140"/>
      <c r="AU196" s="140"/>
      <c r="AV196" s="140"/>
      <c r="AW196" s="140"/>
      <c r="AX196" s="140"/>
      <c r="AY196" s="140"/>
      <c r="AZ196" s="140"/>
      <c r="BA196" s="140"/>
      <c r="BB196" s="140"/>
      <c r="BC196" s="140"/>
      <c r="BD196" s="140"/>
      <c r="BE196" s="140"/>
      <c r="BF196" s="140"/>
      <c r="BG196" s="140"/>
      <c r="BH196" s="140"/>
    </row>
    <row r="197" spans="1:60" x14ac:dyDescent="0.2">
      <c r="A197" s="142" t="s">
        <v>106</v>
      </c>
      <c r="B197" s="142" t="s">
        <v>74</v>
      </c>
      <c r="C197" s="182" t="s">
        <v>75</v>
      </c>
      <c r="D197" s="151"/>
      <c r="E197" s="156"/>
      <c r="F197" s="160"/>
      <c r="G197" s="160">
        <f>SUMIF(AE198:AE200,"&lt;&gt;NOR",G198:G200)</f>
        <v>0</v>
      </c>
      <c r="H197" s="160"/>
      <c r="I197" s="160">
        <f>SUM(I198:I200)</f>
        <v>0</v>
      </c>
      <c r="J197" s="160"/>
      <c r="K197" s="160">
        <f>SUM(K198:K200)</f>
        <v>0</v>
      </c>
      <c r="L197" s="160"/>
      <c r="M197" s="160">
        <f>SUM(M198:M200)</f>
        <v>0</v>
      </c>
      <c r="N197" s="152"/>
      <c r="O197" s="152">
        <f>SUM(O198:O200)</f>
        <v>1.6999999999999999E-3</v>
      </c>
      <c r="P197" s="152"/>
      <c r="Q197" s="152">
        <f>SUM(Q198:Q200)</f>
        <v>0.13832</v>
      </c>
      <c r="R197" s="152"/>
      <c r="S197" s="152"/>
      <c r="T197" s="153"/>
      <c r="U197" s="152">
        <f>SUM(U198:U200)</f>
        <v>3.29</v>
      </c>
      <c r="AE197" t="s">
        <v>107</v>
      </c>
    </row>
    <row r="198" spans="1:60" outlineLevel="1" x14ac:dyDescent="0.2">
      <c r="A198" s="141">
        <v>146</v>
      </c>
      <c r="B198" s="141" t="s">
        <v>388</v>
      </c>
      <c r="C198" s="180" t="s">
        <v>389</v>
      </c>
      <c r="D198" s="147" t="s">
        <v>119</v>
      </c>
      <c r="E198" s="154">
        <v>26</v>
      </c>
      <c r="F198" s="158">
        <f>H198+J198</f>
        <v>0</v>
      </c>
      <c r="G198" s="159">
        <f>ROUND(E198*F198,2)</f>
        <v>0</v>
      </c>
      <c r="H198" s="159"/>
      <c r="I198" s="159">
        <f>ROUND(E198*H198,2)</f>
        <v>0</v>
      </c>
      <c r="J198" s="159"/>
      <c r="K198" s="159">
        <f>ROUND(E198*J198,2)</f>
        <v>0</v>
      </c>
      <c r="L198" s="159">
        <v>21</v>
      </c>
      <c r="M198" s="159">
        <f>G198*(1+L198/100)</f>
        <v>0</v>
      </c>
      <c r="N198" s="148">
        <v>5.0000000000000002E-5</v>
      </c>
      <c r="O198" s="148">
        <f>ROUND(E198*N198,5)</f>
        <v>1.2999999999999999E-3</v>
      </c>
      <c r="P198" s="148">
        <v>5.3200000000000001E-3</v>
      </c>
      <c r="Q198" s="148">
        <f>ROUND(E198*P198,5)</f>
        <v>0.13832</v>
      </c>
      <c r="R198" s="148"/>
      <c r="S198" s="148"/>
      <c r="T198" s="149">
        <v>0.10299999999999999</v>
      </c>
      <c r="U198" s="148">
        <f>ROUND(E198*T198,2)</f>
        <v>2.68</v>
      </c>
      <c r="V198" s="140"/>
      <c r="W198" s="140"/>
      <c r="X198" s="140"/>
      <c r="Y198" s="140"/>
      <c r="Z198" s="140"/>
      <c r="AA198" s="140"/>
      <c r="AB198" s="140"/>
      <c r="AC198" s="140"/>
      <c r="AD198" s="140"/>
      <c r="AE198" s="140" t="s">
        <v>111</v>
      </c>
      <c r="AF198" s="140"/>
      <c r="AG198" s="140"/>
      <c r="AH198" s="140"/>
      <c r="AI198" s="140"/>
      <c r="AJ198" s="140"/>
      <c r="AK198" s="140"/>
      <c r="AL198" s="140"/>
      <c r="AM198" s="140"/>
      <c r="AN198" s="140"/>
      <c r="AO198" s="140"/>
      <c r="AP198" s="140"/>
      <c r="AQ198" s="140"/>
      <c r="AR198" s="140"/>
      <c r="AS198" s="140"/>
      <c r="AT198" s="140"/>
      <c r="AU198" s="140"/>
      <c r="AV198" s="140"/>
      <c r="AW198" s="140"/>
      <c r="AX198" s="140"/>
      <c r="AY198" s="140"/>
      <c r="AZ198" s="140"/>
      <c r="BA198" s="140"/>
      <c r="BB198" s="140"/>
      <c r="BC198" s="140"/>
      <c r="BD198" s="140"/>
      <c r="BE198" s="140"/>
      <c r="BF198" s="140"/>
      <c r="BG198" s="140"/>
      <c r="BH198" s="140"/>
    </row>
    <row r="199" spans="1:60" outlineLevel="1" x14ac:dyDescent="0.2">
      <c r="A199" s="141">
        <v>147</v>
      </c>
      <c r="B199" s="141" t="s">
        <v>390</v>
      </c>
      <c r="C199" s="180" t="s">
        <v>391</v>
      </c>
      <c r="D199" s="147" t="s">
        <v>125</v>
      </c>
      <c r="E199" s="154">
        <v>4</v>
      </c>
      <c r="F199" s="158">
        <f>H199+J199</f>
        <v>0</v>
      </c>
      <c r="G199" s="159">
        <f>ROUND(E199*F199,2)</f>
        <v>0</v>
      </c>
      <c r="H199" s="159"/>
      <c r="I199" s="159">
        <f>ROUND(E199*H199,2)</f>
        <v>0</v>
      </c>
      <c r="J199" s="159"/>
      <c r="K199" s="159">
        <f>ROUND(E199*J199,2)</f>
        <v>0</v>
      </c>
      <c r="L199" s="159">
        <v>21</v>
      </c>
      <c r="M199" s="159">
        <f>G199*(1+L199/100)</f>
        <v>0</v>
      </c>
      <c r="N199" s="148">
        <v>1E-4</v>
      </c>
      <c r="O199" s="148">
        <f>ROUND(E199*N199,5)</f>
        <v>4.0000000000000002E-4</v>
      </c>
      <c r="P199" s="148">
        <v>0</v>
      </c>
      <c r="Q199" s="148">
        <f>ROUND(E199*P199,5)</f>
        <v>0</v>
      </c>
      <c r="R199" s="148"/>
      <c r="S199" s="148"/>
      <c r="T199" s="149">
        <v>2.9000000000000001E-2</v>
      </c>
      <c r="U199" s="148">
        <f>ROUND(E199*T199,2)</f>
        <v>0.12</v>
      </c>
      <c r="V199" s="140"/>
      <c r="W199" s="140"/>
      <c r="X199" s="140"/>
      <c r="Y199" s="140"/>
      <c r="Z199" s="140"/>
      <c r="AA199" s="140"/>
      <c r="AB199" s="140"/>
      <c r="AC199" s="140"/>
      <c r="AD199" s="140"/>
      <c r="AE199" s="140" t="s">
        <v>111</v>
      </c>
      <c r="AF199" s="140"/>
      <c r="AG199" s="140"/>
      <c r="AH199" s="140"/>
      <c r="AI199" s="140"/>
      <c r="AJ199" s="140"/>
      <c r="AK199" s="140"/>
      <c r="AL199" s="140"/>
      <c r="AM199" s="140"/>
      <c r="AN199" s="140"/>
      <c r="AO199" s="140"/>
      <c r="AP199" s="140"/>
      <c r="AQ199" s="140"/>
      <c r="AR199" s="140"/>
      <c r="AS199" s="140"/>
      <c r="AT199" s="140"/>
      <c r="AU199" s="140"/>
      <c r="AV199" s="140"/>
      <c r="AW199" s="140"/>
      <c r="AX199" s="140"/>
      <c r="AY199" s="140"/>
      <c r="AZ199" s="140"/>
      <c r="BA199" s="140"/>
      <c r="BB199" s="140"/>
      <c r="BC199" s="140"/>
      <c r="BD199" s="140"/>
      <c r="BE199" s="140"/>
      <c r="BF199" s="140"/>
      <c r="BG199" s="140"/>
      <c r="BH199" s="140"/>
    </row>
    <row r="200" spans="1:60" outlineLevel="1" x14ac:dyDescent="0.2">
      <c r="A200" s="141">
        <v>148</v>
      </c>
      <c r="B200" s="141" t="s">
        <v>392</v>
      </c>
      <c r="C200" s="180" t="s">
        <v>393</v>
      </c>
      <c r="D200" s="147" t="s">
        <v>122</v>
      </c>
      <c r="E200" s="154">
        <v>0.13832</v>
      </c>
      <c r="F200" s="158">
        <f>H200+J200</f>
        <v>0</v>
      </c>
      <c r="G200" s="159">
        <f>ROUND(E200*F200,2)</f>
        <v>0</v>
      </c>
      <c r="H200" s="159"/>
      <c r="I200" s="159">
        <f>ROUND(E200*H200,2)</f>
        <v>0</v>
      </c>
      <c r="J200" s="159"/>
      <c r="K200" s="159">
        <f>ROUND(E200*J200,2)</f>
        <v>0</v>
      </c>
      <c r="L200" s="159">
        <v>21</v>
      </c>
      <c r="M200" s="159">
        <f>G200*(1+L200/100)</f>
        <v>0</v>
      </c>
      <c r="N200" s="148">
        <v>0</v>
      </c>
      <c r="O200" s="148">
        <f>ROUND(E200*N200,5)</f>
        <v>0</v>
      </c>
      <c r="P200" s="148">
        <v>0</v>
      </c>
      <c r="Q200" s="148">
        <f>ROUND(E200*P200,5)</f>
        <v>0</v>
      </c>
      <c r="R200" s="148"/>
      <c r="S200" s="148"/>
      <c r="T200" s="149">
        <v>3.5630000000000002</v>
      </c>
      <c r="U200" s="148">
        <f>ROUND(E200*T200,2)</f>
        <v>0.49</v>
      </c>
      <c r="V200" s="140"/>
      <c r="W200" s="140"/>
      <c r="X200" s="140"/>
      <c r="Y200" s="140"/>
      <c r="Z200" s="140"/>
      <c r="AA200" s="140"/>
      <c r="AB200" s="140"/>
      <c r="AC200" s="140"/>
      <c r="AD200" s="140"/>
      <c r="AE200" s="140" t="s">
        <v>111</v>
      </c>
      <c r="AF200" s="140"/>
      <c r="AG200" s="140"/>
      <c r="AH200" s="140"/>
      <c r="AI200" s="140"/>
      <c r="AJ200" s="140"/>
      <c r="AK200" s="140"/>
      <c r="AL200" s="140"/>
      <c r="AM200" s="140"/>
      <c r="AN200" s="140"/>
      <c r="AO200" s="140"/>
      <c r="AP200" s="140"/>
      <c r="AQ200" s="140"/>
      <c r="AR200" s="140"/>
      <c r="AS200" s="140"/>
      <c r="AT200" s="140"/>
      <c r="AU200" s="140"/>
      <c r="AV200" s="140"/>
      <c r="AW200" s="140"/>
      <c r="AX200" s="140"/>
      <c r="AY200" s="140"/>
      <c r="AZ200" s="140"/>
      <c r="BA200" s="140"/>
      <c r="BB200" s="140"/>
      <c r="BC200" s="140"/>
      <c r="BD200" s="140"/>
      <c r="BE200" s="140"/>
      <c r="BF200" s="140"/>
      <c r="BG200" s="140"/>
      <c r="BH200" s="140"/>
    </row>
    <row r="201" spans="1:60" x14ac:dyDescent="0.2">
      <c r="A201" s="142" t="s">
        <v>106</v>
      </c>
      <c r="B201" s="142" t="s">
        <v>76</v>
      </c>
      <c r="C201" s="182" t="s">
        <v>77</v>
      </c>
      <c r="D201" s="151"/>
      <c r="E201" s="156"/>
      <c r="F201" s="160"/>
      <c r="G201" s="160">
        <f>SUMIF(AE202:AE205,"&lt;&gt;NOR",G202:G205)</f>
        <v>0</v>
      </c>
      <c r="H201" s="160"/>
      <c r="I201" s="160">
        <f>SUM(I202:I205)</f>
        <v>0</v>
      </c>
      <c r="J201" s="160"/>
      <c r="K201" s="160">
        <f>SUM(K202:K205)</f>
        <v>0</v>
      </c>
      <c r="L201" s="160"/>
      <c r="M201" s="160">
        <f>SUM(M202:M205)</f>
        <v>0</v>
      </c>
      <c r="N201" s="152"/>
      <c r="O201" s="152">
        <f>SUM(O202:O205)</f>
        <v>1.74E-3</v>
      </c>
      <c r="P201" s="152"/>
      <c r="Q201" s="152">
        <f>SUM(Q202:Q205)</f>
        <v>2.802E-2</v>
      </c>
      <c r="R201" s="152"/>
      <c r="S201" s="152"/>
      <c r="T201" s="153"/>
      <c r="U201" s="152">
        <f>SUM(U202:U205)</f>
        <v>5.08</v>
      </c>
      <c r="AE201" t="s">
        <v>107</v>
      </c>
    </row>
    <row r="202" spans="1:60" outlineLevel="1" x14ac:dyDescent="0.2">
      <c r="A202" s="141">
        <v>149</v>
      </c>
      <c r="B202" s="141" t="s">
        <v>394</v>
      </c>
      <c r="C202" s="180" t="s">
        <v>395</v>
      </c>
      <c r="D202" s="147" t="s">
        <v>125</v>
      </c>
      <c r="E202" s="154">
        <v>10</v>
      </c>
      <c r="F202" s="158">
        <f>H202+J202</f>
        <v>0</v>
      </c>
      <c r="G202" s="159">
        <f>ROUND(E202*F202,2)</f>
        <v>0</v>
      </c>
      <c r="H202" s="159"/>
      <c r="I202" s="159">
        <f>ROUND(E202*H202,2)</f>
        <v>0</v>
      </c>
      <c r="J202" s="159"/>
      <c r="K202" s="159">
        <f>ROUND(E202*J202,2)</f>
        <v>0</v>
      </c>
      <c r="L202" s="159">
        <v>21</v>
      </c>
      <c r="M202" s="159">
        <f>G202*(1+L202/100)</f>
        <v>0</v>
      </c>
      <c r="N202" s="148">
        <v>1.7000000000000001E-4</v>
      </c>
      <c r="O202" s="148">
        <f>ROUND(E202*N202,5)</f>
        <v>1.6999999999999999E-3</v>
      </c>
      <c r="P202" s="148">
        <v>2.2000000000000001E-3</v>
      </c>
      <c r="Q202" s="148">
        <f>ROUND(E202*P202,5)</f>
        <v>2.1999999999999999E-2</v>
      </c>
      <c r="R202" s="148"/>
      <c r="S202" s="148"/>
      <c r="T202" s="149">
        <v>0.312</v>
      </c>
      <c r="U202" s="148">
        <f>ROUND(E202*T202,2)</f>
        <v>3.12</v>
      </c>
      <c r="V202" s="140"/>
      <c r="W202" s="140"/>
      <c r="X202" s="140"/>
      <c r="Y202" s="140"/>
      <c r="Z202" s="140"/>
      <c r="AA202" s="140"/>
      <c r="AB202" s="140"/>
      <c r="AC202" s="140"/>
      <c r="AD202" s="140"/>
      <c r="AE202" s="140" t="s">
        <v>111</v>
      </c>
      <c r="AF202" s="140"/>
      <c r="AG202" s="140"/>
      <c r="AH202" s="140"/>
      <c r="AI202" s="140"/>
      <c r="AJ202" s="140"/>
      <c r="AK202" s="140"/>
      <c r="AL202" s="140"/>
      <c r="AM202" s="140"/>
      <c r="AN202" s="140"/>
      <c r="AO202" s="140"/>
      <c r="AP202" s="140"/>
      <c r="AQ202" s="140"/>
      <c r="AR202" s="140"/>
      <c r="AS202" s="140"/>
      <c r="AT202" s="140"/>
      <c r="AU202" s="140"/>
      <c r="AV202" s="140"/>
      <c r="AW202" s="140"/>
      <c r="AX202" s="140"/>
      <c r="AY202" s="140"/>
      <c r="AZ202" s="140"/>
      <c r="BA202" s="140"/>
      <c r="BB202" s="140"/>
      <c r="BC202" s="140"/>
      <c r="BD202" s="140"/>
      <c r="BE202" s="140"/>
      <c r="BF202" s="140"/>
      <c r="BG202" s="140"/>
      <c r="BH202" s="140"/>
    </row>
    <row r="203" spans="1:60" outlineLevel="1" x14ac:dyDescent="0.2">
      <c r="A203" s="141">
        <v>150</v>
      </c>
      <c r="B203" s="141" t="s">
        <v>396</v>
      </c>
      <c r="C203" s="180" t="s">
        <v>451</v>
      </c>
      <c r="D203" s="147" t="s">
        <v>125</v>
      </c>
      <c r="E203" s="154">
        <v>2</v>
      </c>
      <c r="F203" s="158">
        <f>H203+J203</f>
        <v>0</v>
      </c>
      <c r="G203" s="159">
        <f>ROUND(E203*F203,2)</f>
        <v>0</v>
      </c>
      <c r="H203" s="159"/>
      <c r="I203" s="159">
        <f>ROUND(E203*H203,2)</f>
        <v>0</v>
      </c>
      <c r="J203" s="159"/>
      <c r="K203" s="159">
        <f>ROUND(E203*J203,2)</f>
        <v>0</v>
      </c>
      <c r="L203" s="159">
        <v>21</v>
      </c>
      <c r="M203" s="159">
        <f>G203*(1+L203/100)</f>
        <v>0</v>
      </c>
      <c r="N203" s="148">
        <v>0</v>
      </c>
      <c r="O203" s="148">
        <f>ROUND(E203*N203,5)</f>
        <v>0</v>
      </c>
      <c r="P203" s="148">
        <v>2.2100000000000002E-3</v>
      </c>
      <c r="Q203" s="148">
        <f>ROUND(E203*P203,5)</f>
        <v>4.4200000000000003E-3</v>
      </c>
      <c r="R203" s="148"/>
      <c r="S203" s="148"/>
      <c r="T203" s="149">
        <v>0.65500000000000003</v>
      </c>
      <c r="U203" s="148">
        <f>ROUND(E203*T203,2)</f>
        <v>1.31</v>
      </c>
      <c r="V203" s="140"/>
      <c r="W203" s="140"/>
      <c r="X203" s="140"/>
      <c r="Y203" s="140"/>
      <c r="Z203" s="140"/>
      <c r="AA203" s="140"/>
      <c r="AB203" s="140"/>
      <c r="AC203" s="140"/>
      <c r="AD203" s="140"/>
      <c r="AE203" s="140" t="s">
        <v>111</v>
      </c>
      <c r="AF203" s="140"/>
      <c r="AG203" s="140"/>
      <c r="AH203" s="140"/>
      <c r="AI203" s="140"/>
      <c r="AJ203" s="140"/>
      <c r="AK203" s="140"/>
      <c r="AL203" s="140"/>
      <c r="AM203" s="140"/>
      <c r="AN203" s="140"/>
      <c r="AO203" s="140"/>
      <c r="AP203" s="140"/>
      <c r="AQ203" s="140"/>
      <c r="AR203" s="140"/>
      <c r="AS203" s="140"/>
      <c r="AT203" s="140"/>
      <c r="AU203" s="140"/>
      <c r="AV203" s="140"/>
      <c r="AW203" s="140"/>
      <c r="AX203" s="140"/>
      <c r="AY203" s="140"/>
      <c r="AZ203" s="140"/>
      <c r="BA203" s="140"/>
      <c r="BB203" s="140"/>
      <c r="BC203" s="140"/>
      <c r="BD203" s="140"/>
      <c r="BE203" s="140"/>
      <c r="BF203" s="140"/>
      <c r="BG203" s="140"/>
      <c r="BH203" s="140"/>
    </row>
    <row r="204" spans="1:60" outlineLevel="1" x14ac:dyDescent="0.2">
      <c r="A204" s="141">
        <v>151</v>
      </c>
      <c r="B204" s="141" t="s">
        <v>397</v>
      </c>
      <c r="C204" s="180" t="s">
        <v>398</v>
      </c>
      <c r="D204" s="147" t="s">
        <v>125</v>
      </c>
      <c r="E204" s="154">
        <v>4</v>
      </c>
      <c r="F204" s="158">
        <f>H204+J204</f>
        <v>0</v>
      </c>
      <c r="G204" s="159">
        <f>ROUND(E204*F204,2)</f>
        <v>0</v>
      </c>
      <c r="H204" s="159"/>
      <c r="I204" s="159">
        <f>ROUND(E204*H204,2)</f>
        <v>0</v>
      </c>
      <c r="J204" s="159"/>
      <c r="K204" s="159">
        <f>ROUND(E204*J204,2)</f>
        <v>0</v>
      </c>
      <c r="L204" s="159">
        <v>21</v>
      </c>
      <c r="M204" s="159">
        <f>G204*(1+L204/100)</f>
        <v>0</v>
      </c>
      <c r="N204" s="148">
        <v>1.0000000000000001E-5</v>
      </c>
      <c r="O204" s="148">
        <f>ROUND(E204*N204,5)</f>
        <v>4.0000000000000003E-5</v>
      </c>
      <c r="P204" s="148">
        <v>4.0000000000000002E-4</v>
      </c>
      <c r="Q204" s="148">
        <f>ROUND(E204*P204,5)</f>
        <v>1.6000000000000001E-3</v>
      </c>
      <c r="R204" s="148"/>
      <c r="S204" s="148"/>
      <c r="T204" s="149">
        <v>0.14599999999999999</v>
      </c>
      <c r="U204" s="148">
        <f>ROUND(E204*T204,2)</f>
        <v>0.57999999999999996</v>
      </c>
      <c r="V204" s="140"/>
      <c r="W204" s="140"/>
      <c r="X204" s="140"/>
      <c r="Y204" s="140"/>
      <c r="Z204" s="140"/>
      <c r="AA204" s="140"/>
      <c r="AB204" s="140"/>
      <c r="AC204" s="140"/>
      <c r="AD204" s="140"/>
      <c r="AE204" s="140" t="s">
        <v>111</v>
      </c>
      <c r="AF204" s="140"/>
      <c r="AG204" s="140"/>
      <c r="AH204" s="140"/>
      <c r="AI204" s="140"/>
      <c r="AJ204" s="140"/>
      <c r="AK204" s="140"/>
      <c r="AL204" s="140"/>
      <c r="AM204" s="140"/>
      <c r="AN204" s="140"/>
      <c r="AO204" s="140"/>
      <c r="AP204" s="140"/>
      <c r="AQ204" s="140"/>
      <c r="AR204" s="140"/>
      <c r="AS204" s="140"/>
      <c r="AT204" s="140"/>
      <c r="AU204" s="140"/>
      <c r="AV204" s="140"/>
      <c r="AW204" s="140"/>
      <c r="AX204" s="140"/>
      <c r="AY204" s="140"/>
      <c r="AZ204" s="140"/>
      <c r="BA204" s="140"/>
      <c r="BB204" s="140"/>
      <c r="BC204" s="140"/>
      <c r="BD204" s="140"/>
      <c r="BE204" s="140"/>
      <c r="BF204" s="140"/>
      <c r="BG204" s="140"/>
      <c r="BH204" s="140"/>
    </row>
    <row r="205" spans="1:60" outlineLevel="1" x14ac:dyDescent="0.2">
      <c r="A205" s="141">
        <v>152</v>
      </c>
      <c r="B205" s="141" t="s">
        <v>399</v>
      </c>
      <c r="C205" s="180" t="s">
        <v>400</v>
      </c>
      <c r="D205" s="147" t="s">
        <v>122</v>
      </c>
      <c r="E205" s="154">
        <v>2.802E-2</v>
      </c>
      <c r="F205" s="158">
        <f>H205+J205</f>
        <v>0</v>
      </c>
      <c r="G205" s="159">
        <f>ROUND(E205*F205,2)</f>
        <v>0</v>
      </c>
      <c r="H205" s="159"/>
      <c r="I205" s="159">
        <f>ROUND(E205*H205,2)</f>
        <v>0</v>
      </c>
      <c r="J205" s="159"/>
      <c r="K205" s="159">
        <f>ROUND(E205*J205,2)</f>
        <v>0</v>
      </c>
      <c r="L205" s="159">
        <v>21</v>
      </c>
      <c r="M205" s="159">
        <f>G205*(1+L205/100)</f>
        <v>0</v>
      </c>
      <c r="N205" s="148">
        <v>0</v>
      </c>
      <c r="O205" s="148">
        <f>ROUND(E205*N205,5)</f>
        <v>0</v>
      </c>
      <c r="P205" s="148">
        <v>0</v>
      </c>
      <c r="Q205" s="148">
        <f>ROUND(E205*P205,5)</f>
        <v>0</v>
      </c>
      <c r="R205" s="148"/>
      <c r="S205" s="148"/>
      <c r="T205" s="149">
        <v>2.5750000000000002</v>
      </c>
      <c r="U205" s="148">
        <f>ROUND(E205*T205,2)</f>
        <v>7.0000000000000007E-2</v>
      </c>
      <c r="V205" s="140"/>
      <c r="W205" s="140"/>
      <c r="X205" s="140"/>
      <c r="Y205" s="140"/>
      <c r="Z205" s="140"/>
      <c r="AA205" s="140"/>
      <c r="AB205" s="140"/>
      <c r="AC205" s="140"/>
      <c r="AD205" s="140"/>
      <c r="AE205" s="140" t="s">
        <v>111</v>
      </c>
      <c r="AF205" s="140"/>
      <c r="AG205" s="140"/>
      <c r="AH205" s="140"/>
      <c r="AI205" s="140"/>
      <c r="AJ205" s="140"/>
      <c r="AK205" s="140"/>
      <c r="AL205" s="140"/>
      <c r="AM205" s="140"/>
      <c r="AN205" s="140"/>
      <c r="AO205" s="140"/>
      <c r="AP205" s="140"/>
      <c r="AQ205" s="140"/>
      <c r="AR205" s="140"/>
      <c r="AS205" s="140"/>
      <c r="AT205" s="140"/>
      <c r="AU205" s="140"/>
      <c r="AV205" s="140"/>
      <c r="AW205" s="140"/>
      <c r="AX205" s="140"/>
      <c r="AY205" s="140"/>
      <c r="AZ205" s="140"/>
      <c r="BA205" s="140"/>
      <c r="BB205" s="140"/>
      <c r="BC205" s="140"/>
      <c r="BD205" s="140"/>
      <c r="BE205" s="140"/>
      <c r="BF205" s="140"/>
      <c r="BG205" s="140"/>
      <c r="BH205" s="140"/>
    </row>
    <row r="206" spans="1:60" x14ac:dyDescent="0.2">
      <c r="A206" s="142" t="s">
        <v>106</v>
      </c>
      <c r="B206" s="142" t="s">
        <v>78</v>
      </c>
      <c r="C206" s="182" t="s">
        <v>79</v>
      </c>
      <c r="D206" s="151"/>
      <c r="E206" s="156"/>
      <c r="F206" s="160"/>
      <c r="G206" s="160">
        <f>SUMIF(AE207:AE209,"&lt;&gt;NOR",G207:G209)</f>
        <v>0</v>
      </c>
      <c r="H206" s="160"/>
      <c r="I206" s="160">
        <f>SUM(I207:I209)</f>
        <v>0</v>
      </c>
      <c r="J206" s="160"/>
      <c r="K206" s="160">
        <f>SUM(K207:K209)</f>
        <v>0</v>
      </c>
      <c r="L206" s="160"/>
      <c r="M206" s="160">
        <f>SUM(M207:M209)</f>
        <v>0</v>
      </c>
      <c r="N206" s="152"/>
      <c r="O206" s="152">
        <f>SUM(O207:O209)</f>
        <v>7.0999999999999991E-4</v>
      </c>
      <c r="P206" s="152"/>
      <c r="Q206" s="152">
        <f>SUM(Q207:Q209)</f>
        <v>0.24429000000000001</v>
      </c>
      <c r="R206" s="152"/>
      <c r="S206" s="152"/>
      <c r="T206" s="153"/>
      <c r="U206" s="152">
        <f>SUM(U207:U209)</f>
        <v>3.46</v>
      </c>
      <c r="AE206" t="s">
        <v>107</v>
      </c>
    </row>
    <row r="207" spans="1:60" ht="22.5" outlineLevel="1" x14ac:dyDescent="0.2">
      <c r="A207" s="141">
        <v>153</v>
      </c>
      <c r="B207" s="141" t="s">
        <v>401</v>
      </c>
      <c r="C207" s="180" t="s">
        <v>402</v>
      </c>
      <c r="D207" s="147" t="s">
        <v>125</v>
      </c>
      <c r="E207" s="154">
        <v>7</v>
      </c>
      <c r="F207" s="158">
        <f>H207+J207</f>
        <v>0</v>
      </c>
      <c r="G207" s="159">
        <f>ROUND(E207*F207,2)</f>
        <v>0</v>
      </c>
      <c r="H207" s="159"/>
      <c r="I207" s="159">
        <f>ROUND(E207*H207,2)</f>
        <v>0</v>
      </c>
      <c r="J207" s="159"/>
      <c r="K207" s="159">
        <f>ROUND(E207*J207,2)</f>
        <v>0</v>
      </c>
      <c r="L207" s="159">
        <v>21</v>
      </c>
      <c r="M207" s="159">
        <f>G207*(1+L207/100)</f>
        <v>0</v>
      </c>
      <c r="N207" s="148">
        <v>8.0000000000000007E-5</v>
      </c>
      <c r="O207" s="148">
        <f>ROUND(E207*N207,5)</f>
        <v>5.5999999999999995E-4</v>
      </c>
      <c r="P207" s="148">
        <v>2.4930000000000001E-2</v>
      </c>
      <c r="Q207" s="148">
        <f>ROUND(E207*P207,5)</f>
        <v>0.17451</v>
      </c>
      <c r="R207" s="148"/>
      <c r="S207" s="148"/>
      <c r="T207" s="149">
        <v>0.26800000000000002</v>
      </c>
      <c r="U207" s="148">
        <f>ROUND(E207*T207,2)</f>
        <v>1.88</v>
      </c>
      <c r="V207" s="140"/>
      <c r="W207" s="140"/>
      <c r="X207" s="140"/>
      <c r="Y207" s="140"/>
      <c r="Z207" s="140"/>
      <c r="AA207" s="140"/>
      <c r="AB207" s="140"/>
      <c r="AC207" s="140"/>
      <c r="AD207" s="140"/>
      <c r="AE207" s="140" t="s">
        <v>111</v>
      </c>
      <c r="AF207" s="140"/>
      <c r="AG207" s="140"/>
      <c r="AH207" s="140"/>
      <c r="AI207" s="140"/>
      <c r="AJ207" s="140"/>
      <c r="AK207" s="140"/>
      <c r="AL207" s="140"/>
      <c r="AM207" s="140"/>
      <c r="AN207" s="140"/>
      <c r="AO207" s="140"/>
      <c r="AP207" s="140"/>
      <c r="AQ207" s="140"/>
      <c r="AR207" s="140"/>
      <c r="AS207" s="140"/>
      <c r="AT207" s="140"/>
      <c r="AU207" s="140"/>
      <c r="AV207" s="140"/>
      <c r="AW207" s="140"/>
      <c r="AX207" s="140"/>
      <c r="AY207" s="140"/>
      <c r="AZ207" s="140"/>
      <c r="BA207" s="140"/>
      <c r="BB207" s="140"/>
      <c r="BC207" s="140"/>
      <c r="BD207" s="140"/>
      <c r="BE207" s="140"/>
      <c r="BF207" s="140"/>
      <c r="BG207" s="140"/>
      <c r="BH207" s="140"/>
    </row>
    <row r="208" spans="1:60" ht="22.5" outlineLevel="1" x14ac:dyDescent="0.2">
      <c r="A208" s="141">
        <v>154</v>
      </c>
      <c r="B208" s="141" t="s">
        <v>403</v>
      </c>
      <c r="C208" s="180" t="s">
        <v>404</v>
      </c>
      <c r="D208" s="147" t="s">
        <v>125</v>
      </c>
      <c r="E208" s="154">
        <v>3</v>
      </c>
      <c r="F208" s="158">
        <f>H208+J208</f>
        <v>0</v>
      </c>
      <c r="G208" s="159">
        <f>ROUND(E208*F208,2)</f>
        <v>0</v>
      </c>
      <c r="H208" s="159"/>
      <c r="I208" s="159">
        <f>ROUND(E208*H208,2)</f>
        <v>0</v>
      </c>
      <c r="J208" s="159"/>
      <c r="K208" s="159">
        <f>ROUND(E208*J208,2)</f>
        <v>0</v>
      </c>
      <c r="L208" s="159">
        <v>21</v>
      </c>
      <c r="M208" s="159">
        <f>G208*(1+L208/100)</f>
        <v>0</v>
      </c>
      <c r="N208" s="148">
        <v>5.0000000000000002E-5</v>
      </c>
      <c r="O208" s="148">
        <f>ROUND(E208*N208,5)</f>
        <v>1.4999999999999999E-4</v>
      </c>
      <c r="P208" s="148">
        <v>2.3259999999999999E-2</v>
      </c>
      <c r="Q208" s="148">
        <f>ROUND(E208*P208,5)</f>
        <v>6.9779999999999995E-2</v>
      </c>
      <c r="R208" s="148"/>
      <c r="S208" s="148"/>
      <c r="T208" s="149">
        <v>0.27800000000000002</v>
      </c>
      <c r="U208" s="148">
        <f>ROUND(E208*T208,2)</f>
        <v>0.83</v>
      </c>
      <c r="V208" s="140"/>
      <c r="W208" s="140"/>
      <c r="X208" s="140"/>
      <c r="Y208" s="140"/>
      <c r="Z208" s="140"/>
      <c r="AA208" s="140"/>
      <c r="AB208" s="140"/>
      <c r="AC208" s="140"/>
      <c r="AD208" s="140"/>
      <c r="AE208" s="140" t="s">
        <v>111</v>
      </c>
      <c r="AF208" s="140"/>
      <c r="AG208" s="140"/>
      <c r="AH208" s="140"/>
      <c r="AI208" s="140"/>
      <c r="AJ208" s="140"/>
      <c r="AK208" s="140"/>
      <c r="AL208" s="140"/>
      <c r="AM208" s="140"/>
      <c r="AN208" s="140"/>
      <c r="AO208" s="140"/>
      <c r="AP208" s="140"/>
      <c r="AQ208" s="140"/>
      <c r="AR208" s="140"/>
      <c r="AS208" s="140"/>
      <c r="AT208" s="140"/>
      <c r="AU208" s="140"/>
      <c r="AV208" s="140"/>
      <c r="AW208" s="140"/>
      <c r="AX208" s="140"/>
      <c r="AY208" s="140"/>
      <c r="AZ208" s="140"/>
      <c r="BA208" s="140"/>
      <c r="BB208" s="140"/>
      <c r="BC208" s="140"/>
      <c r="BD208" s="140"/>
      <c r="BE208" s="140"/>
      <c r="BF208" s="140"/>
      <c r="BG208" s="140"/>
      <c r="BH208" s="140"/>
    </row>
    <row r="209" spans="1:60" outlineLevel="1" x14ac:dyDescent="0.2">
      <c r="A209" s="169">
        <v>155</v>
      </c>
      <c r="B209" s="169" t="s">
        <v>405</v>
      </c>
      <c r="C209" s="183" t="s">
        <v>406</v>
      </c>
      <c r="D209" s="170" t="s">
        <v>122</v>
      </c>
      <c r="E209" s="171">
        <v>0.24429000000000001</v>
      </c>
      <c r="F209" s="172">
        <f>H209+J209</f>
        <v>0</v>
      </c>
      <c r="G209" s="173">
        <f>ROUND(E209*F209,2)</f>
        <v>0</v>
      </c>
      <c r="H209" s="173"/>
      <c r="I209" s="173">
        <f>ROUND(E209*H209,2)</f>
        <v>0</v>
      </c>
      <c r="J209" s="173"/>
      <c r="K209" s="173">
        <f>ROUND(E209*J209,2)</f>
        <v>0</v>
      </c>
      <c r="L209" s="173">
        <v>21</v>
      </c>
      <c r="M209" s="173">
        <f>G209*(1+L209/100)</f>
        <v>0</v>
      </c>
      <c r="N209" s="174">
        <v>0</v>
      </c>
      <c r="O209" s="174">
        <f>ROUND(E209*N209,5)</f>
        <v>0</v>
      </c>
      <c r="P209" s="174">
        <v>0</v>
      </c>
      <c r="Q209" s="174">
        <f>ROUND(E209*P209,5)</f>
        <v>0</v>
      </c>
      <c r="R209" s="174"/>
      <c r="S209" s="174"/>
      <c r="T209" s="175">
        <v>3.0739999999999998</v>
      </c>
      <c r="U209" s="174">
        <f>ROUND(E209*T209,2)</f>
        <v>0.75</v>
      </c>
      <c r="V209" s="140"/>
      <c r="W209" s="140"/>
      <c r="X209" s="140"/>
      <c r="Y209" s="140"/>
      <c r="Z209" s="140"/>
      <c r="AA209" s="140"/>
      <c r="AB209" s="140"/>
      <c r="AC209" s="140"/>
      <c r="AD209" s="140"/>
      <c r="AE209" s="140" t="s">
        <v>111</v>
      </c>
      <c r="AF209" s="140"/>
      <c r="AG209" s="140"/>
      <c r="AH209" s="140"/>
      <c r="AI209" s="140"/>
      <c r="AJ209" s="140"/>
      <c r="AK209" s="140"/>
      <c r="AL209" s="140"/>
      <c r="AM209" s="140"/>
      <c r="AN209" s="140"/>
      <c r="AO209" s="140"/>
      <c r="AP209" s="140"/>
      <c r="AQ209" s="140"/>
      <c r="AR209" s="140"/>
      <c r="AS209" s="140"/>
      <c r="AT209" s="140"/>
      <c r="AU209" s="140"/>
      <c r="AV209" s="140"/>
      <c r="AW209" s="140"/>
      <c r="AX209" s="140"/>
      <c r="AY209" s="140"/>
      <c r="AZ209" s="140"/>
      <c r="BA209" s="140"/>
      <c r="BB209" s="140"/>
      <c r="BC209" s="140"/>
      <c r="BD209" s="140"/>
      <c r="BE209" s="140"/>
      <c r="BF209" s="140"/>
      <c r="BG209" s="140"/>
      <c r="BH209" s="140"/>
    </row>
    <row r="210" spans="1:60" x14ac:dyDescent="0.2">
      <c r="A210" s="4"/>
      <c r="B210" s="5" t="s">
        <v>407</v>
      </c>
      <c r="C210" s="184" t="s">
        <v>407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AC210">
        <v>12</v>
      </c>
      <c r="AD210">
        <v>21</v>
      </c>
    </row>
    <row r="211" spans="1:60" x14ac:dyDescent="0.2">
      <c r="A211" s="176"/>
      <c r="B211" s="177" t="s">
        <v>28</v>
      </c>
      <c r="C211" s="185" t="s">
        <v>407</v>
      </c>
      <c r="D211" s="178"/>
      <c r="E211" s="178"/>
      <c r="F211" s="178"/>
      <c r="G211" s="179">
        <f>G8+G13+G16+G30+G56+G101+G139+G160+G166+G197+G201+G206</f>
        <v>0</v>
      </c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AC211">
        <f>SUMIF(L7:L209,AC210,G7:G209)</f>
        <v>0</v>
      </c>
      <c r="AD211">
        <f>SUMIF(L7:L209,AD210,G7:G209)</f>
        <v>0</v>
      </c>
      <c r="AE211" t="s">
        <v>408</v>
      </c>
    </row>
    <row r="212" spans="1:60" x14ac:dyDescent="0.2">
      <c r="A212" s="4"/>
      <c r="B212" s="5" t="s">
        <v>407</v>
      </c>
      <c r="C212" s="184" t="s">
        <v>407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60" x14ac:dyDescent="0.2">
      <c r="A213" s="4"/>
      <c r="B213" s="5" t="s">
        <v>407</v>
      </c>
      <c r="C213" s="184" t="s">
        <v>407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60" x14ac:dyDescent="0.2">
      <c r="A214" s="260" t="s">
        <v>409</v>
      </c>
      <c r="B214" s="260"/>
      <c r="C214" s="261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60" x14ac:dyDescent="0.2">
      <c r="A215" s="241"/>
      <c r="B215" s="242"/>
      <c r="C215" s="243"/>
      <c r="D215" s="242"/>
      <c r="E215" s="242"/>
      <c r="F215" s="242"/>
      <c r="G215" s="24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AE215" t="s">
        <v>410</v>
      </c>
    </row>
    <row r="216" spans="1:60" x14ac:dyDescent="0.2">
      <c r="A216" s="245"/>
      <c r="B216" s="246"/>
      <c r="C216" s="247"/>
      <c r="D216" s="246"/>
      <c r="E216" s="246"/>
      <c r="F216" s="246"/>
      <c r="G216" s="248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60" x14ac:dyDescent="0.2">
      <c r="A217" s="245"/>
      <c r="B217" s="246"/>
      <c r="C217" s="247"/>
      <c r="D217" s="246"/>
      <c r="E217" s="246"/>
      <c r="F217" s="246"/>
      <c r="G217" s="248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60" x14ac:dyDescent="0.2">
      <c r="A218" s="245"/>
      <c r="B218" s="246"/>
      <c r="C218" s="247"/>
      <c r="D218" s="246"/>
      <c r="E218" s="246"/>
      <c r="F218" s="246"/>
      <c r="G218" s="248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60" x14ac:dyDescent="0.2">
      <c r="A219" s="249"/>
      <c r="B219" s="250"/>
      <c r="C219" s="251"/>
      <c r="D219" s="250"/>
      <c r="E219" s="250"/>
      <c r="F219" s="250"/>
      <c r="G219" s="252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60" x14ac:dyDescent="0.2">
      <c r="A220" s="4"/>
      <c r="B220" s="5" t="s">
        <v>407</v>
      </c>
      <c r="C220" s="184" t="s">
        <v>407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60" x14ac:dyDescent="0.2">
      <c r="C221" s="186"/>
      <c r="AE221" t="s">
        <v>411</v>
      </c>
    </row>
  </sheetData>
  <mergeCells count="6">
    <mergeCell ref="A215:G219"/>
    <mergeCell ref="A1:G1"/>
    <mergeCell ref="C2:G2"/>
    <mergeCell ref="C3:G3"/>
    <mergeCell ref="C4:G4"/>
    <mergeCell ref="A214:C214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Balihar</dc:creator>
  <cp:lastModifiedBy>Iveta Minx Prášková</cp:lastModifiedBy>
  <cp:lastPrinted>2014-02-28T09:52:57Z</cp:lastPrinted>
  <dcterms:created xsi:type="dcterms:W3CDTF">2009-04-08T07:15:50Z</dcterms:created>
  <dcterms:modified xsi:type="dcterms:W3CDTF">2025-05-15T13:59:42Z</dcterms:modified>
</cp:coreProperties>
</file>