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Fotbalové hřiště" sheetId="2" r:id="rId2"/>
    <sheet name="02 - LED osvětlení - inte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Fotbalové hřiště'!$C$128:$K$266</definedName>
    <definedName name="_xlnm.Print_Area" localSheetId="1">'01 - Fotbalové hřiště'!$C$4:$J$76,'01 - Fotbalové hřiště'!$C$82:$J$110,'01 - Fotbalové hřiště'!$C$116:$K$266</definedName>
    <definedName name="_xlnm.Print_Titles" localSheetId="1">'01 - Fotbalové hřiště'!$128:$128</definedName>
    <definedName name="_xlnm._FilterDatabase" localSheetId="2" hidden="1">'02 - LED osvětlení - inte...'!$C$119:$K$150</definedName>
    <definedName name="_xlnm.Print_Area" localSheetId="2">'02 - LED osvětlení - inte...'!$C$4:$J$76,'02 - LED osvětlení - inte...'!$C$82:$J$101,'02 - LED osvětlení - inte...'!$C$107:$K$150</definedName>
    <definedName name="_xlnm.Print_Titles" localSheetId="2">'02 - LED osvětlení - inte...'!$119:$119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F114"/>
  <c r="E112"/>
  <c r="J91"/>
  <c r="F89"/>
  <c r="E87"/>
  <c r="J24"/>
  <c r="E24"/>
  <c r="J117"/>
  <c r="J23"/>
  <c r="J18"/>
  <c r="E18"/>
  <c r="F117"/>
  <c r="J17"/>
  <c r="J15"/>
  <c r="E15"/>
  <c r="F91"/>
  <c r="J14"/>
  <c r="J12"/>
  <c r="J89"/>
  <c r="E7"/>
  <c r="E110"/>
  <c i="2" r="J37"/>
  <c r="J36"/>
  <c i="1" r="AY95"/>
  <c i="2" r="J35"/>
  <c i="1" r="AX95"/>
  <c i="2" r="BI266"/>
  <c r="BH266"/>
  <c r="BG266"/>
  <c r="BF266"/>
  <c r="T266"/>
  <c r="T265"/>
  <c r="T264"/>
  <c r="R266"/>
  <c r="R265"/>
  <c r="R264"/>
  <c r="P266"/>
  <c r="P265"/>
  <c r="P264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7"/>
  <c r="BH247"/>
  <c r="BG247"/>
  <c r="BF247"/>
  <c r="T247"/>
  <c r="R247"/>
  <c r="P247"/>
  <c r="BI244"/>
  <c r="BH244"/>
  <c r="BG244"/>
  <c r="BF244"/>
  <c r="T244"/>
  <c r="T243"/>
  <c r="R244"/>
  <c r="R243"/>
  <c r="P244"/>
  <c r="P243"/>
  <c r="BI240"/>
  <c r="BH240"/>
  <c r="BG240"/>
  <c r="BF240"/>
  <c r="T240"/>
  <c r="R240"/>
  <c r="P240"/>
  <c r="BI237"/>
  <c r="BH237"/>
  <c r="BG237"/>
  <c r="BF237"/>
  <c r="T237"/>
  <c r="R237"/>
  <c r="P237"/>
  <c r="BI235"/>
  <c r="BH235"/>
  <c r="BG235"/>
  <c r="BF235"/>
  <c r="T235"/>
  <c r="T234"/>
  <c r="R235"/>
  <c r="R234"/>
  <c r="P235"/>
  <c r="P234"/>
  <c r="BI224"/>
  <c r="BH224"/>
  <c r="BG224"/>
  <c r="BF224"/>
  <c r="T224"/>
  <c r="R224"/>
  <c r="P224"/>
  <c r="BI223"/>
  <c r="BH223"/>
  <c r="BG223"/>
  <c r="BF223"/>
  <c r="T223"/>
  <c r="R223"/>
  <c r="P223"/>
  <c r="BI220"/>
  <c r="BH220"/>
  <c r="BG220"/>
  <c r="BF220"/>
  <c r="T220"/>
  <c r="R220"/>
  <c r="P220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6"/>
  <c r="BH176"/>
  <c r="BG176"/>
  <c r="BF176"/>
  <c r="T176"/>
  <c r="R176"/>
  <c r="P176"/>
  <c r="BI170"/>
  <c r="BH170"/>
  <c r="BG170"/>
  <c r="BF170"/>
  <c r="T170"/>
  <c r="R170"/>
  <c r="P170"/>
  <c r="BI168"/>
  <c r="BH168"/>
  <c r="BG168"/>
  <c r="BF168"/>
  <c r="T168"/>
  <c r="R168"/>
  <c r="P168"/>
  <c r="BI162"/>
  <c r="BH162"/>
  <c r="BG162"/>
  <c r="BF162"/>
  <c r="T162"/>
  <c r="R162"/>
  <c r="P162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5"/>
  <c r="BH135"/>
  <c r="BG135"/>
  <c r="BF135"/>
  <c r="T135"/>
  <c r="R135"/>
  <c r="P135"/>
  <c r="BI132"/>
  <c r="BH132"/>
  <c r="BG132"/>
  <c r="BF132"/>
  <c r="T132"/>
  <c r="R132"/>
  <c r="P132"/>
  <c r="J125"/>
  <c r="F123"/>
  <c r="E121"/>
  <c r="J91"/>
  <c r="F89"/>
  <c r="E87"/>
  <c r="J24"/>
  <c r="E24"/>
  <c r="J92"/>
  <c r="J23"/>
  <c r="J18"/>
  <c r="E18"/>
  <c r="F126"/>
  <c r="J17"/>
  <c r="J15"/>
  <c r="E15"/>
  <c r="F125"/>
  <c r="J14"/>
  <c r="J12"/>
  <c r="J89"/>
  <c r="E7"/>
  <c r="E119"/>
  <c i="1" r="L90"/>
  <c r="AM90"/>
  <c r="AM89"/>
  <c r="L89"/>
  <c r="AM87"/>
  <c r="L87"/>
  <c r="L85"/>
  <c r="L84"/>
  <c i="2" r="J266"/>
  <c r="J190"/>
  <c r="BK181"/>
  <c r="BK151"/>
  <c r="J252"/>
  <c r="BK224"/>
  <c r="J206"/>
  <c r="J216"/>
  <c r="BK178"/>
  <c r="J154"/>
  <c r="J208"/>
  <c r="BK253"/>
  <c r="BK216"/>
  <c r="J144"/>
  <c r="BK132"/>
  <c i="3" r="J145"/>
  <c r="J132"/>
  <c r="J147"/>
  <c r="BK130"/>
  <c r="J141"/>
  <c r="J134"/>
  <c r="BK148"/>
  <c r="BK140"/>
  <c r="J133"/>
  <c r="BK138"/>
  <c i="2" r="J255"/>
  <c r="J187"/>
  <c r="J181"/>
  <c r="J156"/>
  <c i="1" r="AS94"/>
  <c i="2" r="J237"/>
  <c r="BK213"/>
  <c r="BK193"/>
  <c r="J200"/>
  <c r="BK168"/>
  <c r="J151"/>
  <c r="J132"/>
  <c r="BK252"/>
  <c r="BK240"/>
  <c r="BK212"/>
  <c r="J193"/>
  <c r="J224"/>
  <c r="J199"/>
  <c i="3" r="J138"/>
  <c r="J128"/>
  <c r="BK146"/>
  <c r="BK127"/>
  <c r="J135"/>
  <c r="J123"/>
  <c r="BK145"/>
  <c r="BK135"/>
  <c r="J129"/>
  <c r="BK124"/>
  <c i="2" r="J261"/>
  <c r="J250"/>
  <c r="BK184"/>
  <c r="J170"/>
  <c r="BK141"/>
  <c r="BK247"/>
  <c r="J212"/>
  <c r="BK199"/>
  <c r="BK207"/>
  <c r="BK198"/>
  <c r="BK162"/>
  <c r="BK144"/>
  <c r="BK261"/>
  <c r="BK255"/>
  <c r="BK244"/>
  <c r="BK217"/>
  <c r="J201"/>
  <c r="BK235"/>
  <c r="BK201"/>
  <c r="J141"/>
  <c i="3" r="J149"/>
  <c r="BK137"/>
  <c r="BK129"/>
  <c r="BK144"/>
  <c r="J124"/>
  <c r="J140"/>
  <c r="J131"/>
  <c i="2" r="J253"/>
  <c r="BK176"/>
  <c r="BK256"/>
  <c r="BK208"/>
  <c r="J244"/>
  <c i="3" r="J144"/>
  <c r="BK149"/>
  <c r="BK150"/>
  <c r="BK128"/>
  <c r="J137"/>
  <c r="BK126"/>
  <c i="2" r="BK266"/>
  <c r="BK187"/>
  <c r="J178"/>
  <c r="BK154"/>
  <c r="J263"/>
  <c r="J240"/>
  <c r="BK223"/>
  <c r="J211"/>
  <c r="BK170"/>
  <c r="BK156"/>
  <c r="BK147"/>
  <c r="BK258"/>
  <c r="J247"/>
  <c r="BK237"/>
  <c r="J203"/>
  <c r="J258"/>
  <c r="J223"/>
  <c r="J213"/>
  <c r="BK203"/>
  <c i="3" r="J146"/>
  <c r="BK133"/>
  <c r="J126"/>
  <c r="BK131"/>
  <c r="J148"/>
  <c r="J125"/>
  <c r="J150"/>
  <c r="BK132"/>
  <c r="BK125"/>
  <c r="J122"/>
  <c i="2" r="BK263"/>
  <c r="BK190"/>
  <c r="J184"/>
  <c r="J168"/>
  <c r="J147"/>
  <c r="BK250"/>
  <c r="J235"/>
  <c r="J207"/>
  <c r="J217"/>
  <c r="BK206"/>
  <c r="J176"/>
  <c r="J162"/>
  <c r="J135"/>
  <c r="J256"/>
  <c r="BK220"/>
  <c r="BK211"/>
  <c r="BK200"/>
  <c r="J220"/>
  <c r="J198"/>
  <c r="BK135"/>
  <c i="3" r="BK147"/>
  <c r="J142"/>
  <c r="J130"/>
  <c r="BK142"/>
  <c r="BK123"/>
  <c r="BK122"/>
  <c r="BK141"/>
  <c r="BK134"/>
  <c r="J127"/>
  <c i="2" l="1" r="R183"/>
  <c r="T246"/>
  <c r="P131"/>
  <c r="BK177"/>
  <c r="J177"/>
  <c r="J99"/>
  <c r="R177"/>
  <c r="T183"/>
  <c r="P236"/>
  <c r="BK257"/>
  <c r="J257"/>
  <c r="J107"/>
  <c r="BK131"/>
  <c r="J131"/>
  <c r="J98"/>
  <c r="P183"/>
  <c r="P202"/>
  <c r="BK236"/>
  <c r="J236"/>
  <c r="J103"/>
  <c r="BK246"/>
  <c r="BK245"/>
  <c r="J245"/>
  <c r="J105"/>
  <c r="T257"/>
  <c r="R131"/>
  <c r="BK202"/>
  <c r="J202"/>
  <c r="J101"/>
  <c r="BK183"/>
  <c r="J183"/>
  <c r="J100"/>
  <c r="R202"/>
  <c r="T236"/>
  <c r="P246"/>
  <c r="P257"/>
  <c i="3" r="P121"/>
  <c r="T121"/>
  <c r="P136"/>
  <c r="R136"/>
  <c r="T139"/>
  <c r="R143"/>
  <c i="2" r="T131"/>
  <c r="P177"/>
  <c r="T177"/>
  <c r="T202"/>
  <c r="R236"/>
  <c r="R246"/>
  <c r="R245"/>
  <c r="R257"/>
  <c i="3" r="BK121"/>
  <c r="J121"/>
  <c r="J97"/>
  <c r="R121"/>
  <c r="BK136"/>
  <c r="J136"/>
  <c r="J98"/>
  <c r="T136"/>
  <c r="BK139"/>
  <c r="J139"/>
  <c r="J99"/>
  <c r="P139"/>
  <c r="R139"/>
  <c r="BK143"/>
  <c r="J143"/>
  <c r="J100"/>
  <c r="P143"/>
  <c r="T143"/>
  <c i="2" r="BK234"/>
  <c r="J234"/>
  <c r="J102"/>
  <c r="BK243"/>
  <c r="J243"/>
  <c r="J104"/>
  <c r="BK265"/>
  <c r="J265"/>
  <c r="J109"/>
  <c i="3" r="E85"/>
  <c r="J92"/>
  <c r="BE123"/>
  <c r="BE127"/>
  <c r="BE128"/>
  <c r="BE133"/>
  <c r="BE135"/>
  <c i="2" r="BK130"/>
  <c r="J130"/>
  <c r="J97"/>
  <c i="3" r="F92"/>
  <c r="J114"/>
  <c r="BE122"/>
  <c r="BE126"/>
  <c r="BE130"/>
  <c r="BE134"/>
  <c r="BE141"/>
  <c r="BE144"/>
  <c i="2" r="J246"/>
  <c r="J106"/>
  <c i="3" r="F116"/>
  <c r="BE129"/>
  <c r="BE131"/>
  <c r="BE137"/>
  <c r="BE138"/>
  <c r="BE142"/>
  <c r="BE146"/>
  <c r="BE148"/>
  <c r="BE149"/>
  <c r="BE125"/>
  <c r="BE145"/>
  <c r="BE147"/>
  <c r="BE150"/>
  <c r="BE124"/>
  <c r="BE132"/>
  <c r="BE140"/>
  <c i="2" r="F91"/>
  <c r="F92"/>
  <c r="BE132"/>
  <c r="BE141"/>
  <c r="BE147"/>
  <c r="BE198"/>
  <c r="BE200"/>
  <c r="BE206"/>
  <c r="BE211"/>
  <c r="BE237"/>
  <c r="BE199"/>
  <c r="BE212"/>
  <c r="BE216"/>
  <c r="BE217"/>
  <c r="BE223"/>
  <c r="BE224"/>
  <c r="BE235"/>
  <c r="BE247"/>
  <c r="BE252"/>
  <c r="BE253"/>
  <c r="BE256"/>
  <c r="BE261"/>
  <c r="BE263"/>
  <c r="E85"/>
  <c r="J123"/>
  <c r="J126"/>
  <c r="BE176"/>
  <c r="BE193"/>
  <c r="BE201"/>
  <c r="BE203"/>
  <c r="BE208"/>
  <c r="BE213"/>
  <c r="BE207"/>
  <c r="BE244"/>
  <c r="BE135"/>
  <c r="BE144"/>
  <c r="BE151"/>
  <c r="BE154"/>
  <c r="BE156"/>
  <c r="BE162"/>
  <c r="BE168"/>
  <c r="BE170"/>
  <c r="BE178"/>
  <c r="BE181"/>
  <c r="BE184"/>
  <c r="BE187"/>
  <c r="BE190"/>
  <c r="BE220"/>
  <c r="BE240"/>
  <c r="BE250"/>
  <c r="BE255"/>
  <c r="BE258"/>
  <c r="BE266"/>
  <c r="F34"/>
  <c i="1" r="BA95"/>
  <c i="2" r="F35"/>
  <c i="1" r="BB95"/>
  <c i="3" r="F36"/>
  <c i="1" r="BC96"/>
  <c i="3" r="F35"/>
  <c i="1" r="BB96"/>
  <c i="2" r="F36"/>
  <c i="1" r="BC95"/>
  <c i="3" r="J34"/>
  <c i="1" r="AW96"/>
  <c i="2" r="J34"/>
  <c i="1" r="AW95"/>
  <c i="2" r="F37"/>
  <c i="1" r="BD95"/>
  <c i="3" r="F37"/>
  <c i="1" r="BD96"/>
  <c i="3" r="F34"/>
  <c i="1" r="BA96"/>
  <c i="3" l="1" r="T120"/>
  <c i="2" r="P245"/>
  <c r="P130"/>
  <c r="P129"/>
  <c i="1" r="AU95"/>
  <c i="2" r="T245"/>
  <c i="3" r="R120"/>
  <c i="2" r="T130"/>
  <c r="T129"/>
  <c i="3" r="P120"/>
  <c i="1" r="AU96"/>
  <c i="2" r="R130"/>
  <c r="R129"/>
  <c r="BK264"/>
  <c r="J264"/>
  <c r="J108"/>
  <c i="3" r="BK120"/>
  <c r="J120"/>
  <c r="J96"/>
  <c i="2" r="BK129"/>
  <c r="J129"/>
  <c r="J96"/>
  <c r="J33"/>
  <c i="1" r="AV95"/>
  <c r="AT95"/>
  <c i="2" r="F33"/>
  <c i="1" r="AZ95"/>
  <c r="BD94"/>
  <c r="W33"/>
  <c r="BA94"/>
  <c r="AW94"/>
  <c r="AK30"/>
  <c i="3" r="F33"/>
  <c i="1" r="AZ96"/>
  <c i="3" r="J33"/>
  <c i="1" r="AV96"/>
  <c r="AT96"/>
  <c r="BB94"/>
  <c r="AX94"/>
  <c r="BC94"/>
  <c r="AY94"/>
  <c l="1" r="AU94"/>
  <c r="W31"/>
  <c r="W32"/>
  <c i="3" r="J30"/>
  <c i="1" r="AG96"/>
  <c r="AZ94"/>
  <c r="W29"/>
  <c i="2" r="J30"/>
  <c i="1" r="AG95"/>
  <c r="AG94"/>
  <c r="AK26"/>
  <c r="W30"/>
  <c i="3" l="1" r="J39"/>
  <c i="2" r="J39"/>
  <c i="1" r="AN95"/>
  <c r="AN9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<sst xmlns="http://schemas.openxmlformats.org/spreadsheetml/2006/main">
  <si>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</si>
  <si>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</si>
  <si>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</si>
  <si>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</si>
  <si>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</si>
  <si>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{a28e86f0-b422-4d43-8776-6366f2ca6443}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</si>
  <si>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</si>
  <si>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</si>
  <si>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</si>
  <si>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</si>
  <si>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</si>
  <si>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</si>
  <si>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</si>
  <si>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</si>
  <si>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UM-02/2025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</si>
  <si>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</si>
  <si>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</si>
  <si>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Novostavba fotbalového hřiště Dukovany</t>
  </si>
  <si>
    <t>KSO:</t>
  </si>
  <si>
    <t>CC-CZ:</t>
  </si>
  <si>
    <t>Místo:</t>
  </si>
  <si>
    <t xml:space="preserve"> </t>
  </si>
  <si>
    <t>Datum:</t>
  </si>
  <si>
    <t>24. 1. 2025</t>
  </si>
  <si>
    <t>Zadavatel:</t>
  </si>
  <si>
    <t>IČ:</t>
  </si>
  <si>
    <t>DIČ:</t>
  </si>
  <si>
    <t>Uchazeč:</t>
  </si>
  <si>
    <t>Vyplň údaj</t>
  </si>
  <si>
    <t>Projektant:</t>
  </si>
  <si>
    <t>17651085</t>
  </si>
  <si>
    <t>BC. TOMÁŠ MAXNER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</si>
  <si>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</si>
  <si>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</si>
  <si>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</si>
  <si>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</si>
  <si>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</si>
  <si>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</si>
  <si>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</si>
  <si>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</si>
  <si>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</si>
  <si>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</si>
  <si>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</si>
  <si>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</si>
  <si>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</si>
  <si>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</si>
  <si>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</si>
  <si>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</si>
  <si>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</si>
  <si>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</si>
  <si>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</si>
  <si>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</si>
  <si>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</si>
  <si>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</si>
  <si>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</si>
  <si>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</si>
  <si>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</si>
  <si>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</si>
  <si>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</si>
  <si>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</si>
  <si>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</si>
  <si>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</si>
  <si>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</si>
  <si>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</si>
  <si>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</si>
  <si>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</si>
  <si>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</si>
  <si>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</si>
  <si>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</si>
  <si>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</si>
  <si>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</si>
  <si>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</si>
  <si>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</si>
  <si>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</si>
  <si>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</si>
  <si>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</si>
  <si>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</si>
  <si>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</si>
  <si>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</si>
  <si>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</si>
  <si>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</si>
  <si>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Fotbalové hřiště</t>
  </si>
  <si>
    <t>STA</t>
  </si>
  <si>
    <t>1</t>
  </si>
  <si>
    <t>{c2a8c461-ac92-4bd4-ad28-d1aead360611}</t>
  </si>
  <si>
    <t>2</t>
  </si>
  <si>
    <t>02</t>
  </si>
  <si>
    <t>LED osvětlení - intenzita 300lx</t>
  </si>
  <si>
    <t>{2d0a40eb-6ba8-44a2-a18a-2dddc30bfeb3}</t>
  </si>
  <si>
    <t>KRYCÍ LIST SOUPISU PRACÍ</t>
  </si>
  <si>
    <t>Objekt:</t>
  </si>
  <si>
    <t>01 - Fotbalové hřiště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</si>
  <si>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</si>
  <si>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</si>
  <si>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</si>
  <si>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</si>
  <si>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</si>
  <si>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</si>
  <si>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</si>
  <si>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</si>
  <si>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</si>
  <si>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</si>
  <si>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</si>
  <si>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</si>
  <si>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</si>
  <si>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</si>
  <si>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741 - Elektroinstalace - silnoproud</t>
  </si>
  <si>
    <t xml:space="preserve">    767 - Konstrukce zámečnické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</si>
  <si>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</si>
  <si>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</si>
  <si>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</si>
  <si>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</si>
  <si>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</si>
  <si>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</si>
  <si>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</si>
  <si>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</si>
  <si>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</si>
  <si>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</si>
  <si>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</si>
  <si>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</si>
  <si>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</si>
  <si>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</si>
  <si>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</si>
  <si>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</si>
  <si>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</si>
  <si>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</si>
  <si>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</si>
  <si>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</si>
  <si>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121151126</t>
  </si>
  <si>
    <t>Sejmutí ornice plochy přes 500 m2 tl vrstvy přes 300 do 400 mm strojně</t>
  </si>
  <si>
    <t>m2</t>
  </si>
  <si>
    <t>CS ÚRS 2025 01</t>
  </si>
  <si>
    <t>4</t>
  </si>
  <si>
    <t>103899618</t>
  </si>
  <si>
    <t>VV</t>
  </si>
  <si>
    <t>plocha hřiště vč. obrubníků</t>
  </si>
  <si>
    <t>50,1*28,1</t>
  </si>
  <si>
    <t>131111333</t>
  </si>
  <si>
    <t>Vrtání jamek pro plotové sloupky D přes 200 do 300 mm ručně s motorovým vrtákem</t>
  </si>
  <si>
    <t>m</t>
  </si>
  <si>
    <t>127566527</t>
  </si>
  <si>
    <t>sloupy oplocení</t>
  </si>
  <si>
    <t>54,0*1,0</t>
  </si>
  <si>
    <t>branky</t>
  </si>
  <si>
    <t>2*2*1,0</t>
  </si>
  <si>
    <t>Součet</t>
  </si>
  <si>
    <t>3</t>
  </si>
  <si>
    <t>132212131</t>
  </si>
  <si>
    <t>Hloubení nezapažených rýh šířky do 800 mm v soudržných horninách třídy těžitelnosti I skupiny 3 ručně</t>
  </si>
  <si>
    <t>m3</t>
  </si>
  <si>
    <t>1090148141</t>
  </si>
  <si>
    <t>Přívodní kabel</t>
  </si>
  <si>
    <t>55,0*0,6*0,6</t>
  </si>
  <si>
    <t>133251101</t>
  </si>
  <si>
    <t>Hloubení šachet nezapažených v hornině třídy těžitelnosti I skupiny 3 objem do 20 m3</t>
  </si>
  <si>
    <t>-1446054386</t>
  </si>
  <si>
    <t>Pouzdra sloupků sportovišť</t>
  </si>
  <si>
    <t>4*0,4*0,4*pi*1,3</t>
  </si>
  <si>
    <t>5</t>
  </si>
  <si>
    <t>162751117</t>
  </si>
  <si>
    <t>Vodorovné přemístění přes 9 000 do 10000 m výkopku/sypaniny z horniny třídy těžitelnosti I skupiny 1 až 3</t>
  </si>
  <si>
    <t>2020231007</t>
  </si>
  <si>
    <t>1407,81*0,35</t>
  </si>
  <si>
    <t>2,614</t>
  </si>
  <si>
    <t>6</t>
  </si>
  <si>
    <t>171152501</t>
  </si>
  <si>
    <t>Zhutnění podloží z hornin soudržných nebo nesoudržných pod násypy</t>
  </si>
  <si>
    <t>122128257</t>
  </si>
  <si>
    <t>plocha hřiště</t>
  </si>
  <si>
    <t>1400</t>
  </si>
  <si>
    <t>7</t>
  </si>
  <si>
    <t>171201231</t>
  </si>
  <si>
    <t>Poplatek za uložení zeminy a kamení na recyklační skládce (skládkovné) kód odpadu 17 05 04</t>
  </si>
  <si>
    <t>t</t>
  </si>
  <si>
    <t>-402531795</t>
  </si>
  <si>
    <t>495,348*1,8 'Přepočtené koeficientem množství</t>
  </si>
  <si>
    <t>8</t>
  </si>
  <si>
    <t>174111101</t>
  </si>
  <si>
    <t>Zásyp jam, šachet rýh nebo kolem objektů sypaninou se zhutněním ručně</t>
  </si>
  <si>
    <t>-1757263951</t>
  </si>
  <si>
    <t>obsyp obrubníků</t>
  </si>
  <si>
    <t>(50,1+28,1)*2*0,05*0,25</t>
  </si>
  <si>
    <t>9</t>
  </si>
  <si>
    <t>181411131</t>
  </si>
  <si>
    <t>Založení parkového trávníku výsevem pl do 1000 m2 v rovině a ve svahu do 1:5</t>
  </si>
  <si>
    <t>16</t>
  </si>
  <si>
    <t>2135433719</t>
  </si>
  <si>
    <t>55,0*1,0</t>
  </si>
  <si>
    <t>kolem hřiště</t>
  </si>
  <si>
    <t>(50,1+28,1)*2*0,5</t>
  </si>
  <si>
    <t>10</t>
  </si>
  <si>
    <t>M</t>
  </si>
  <si>
    <t>00572472</t>
  </si>
  <si>
    <t>osivo směs travní krajinná-rovinná</t>
  </si>
  <si>
    <t>kg</t>
  </si>
  <si>
    <t>32</t>
  </si>
  <si>
    <t>-423737394</t>
  </si>
  <si>
    <t>133,2*0,02 'Přepočtené koeficientem množství</t>
  </si>
  <si>
    <t>11</t>
  </si>
  <si>
    <t>183403111</t>
  </si>
  <si>
    <t>Obdělání půdy nakopáním na hl přes 0,05 do 0,1 m v rovině a svahu do 1:5</t>
  </si>
  <si>
    <t>-1411310005</t>
  </si>
  <si>
    <t>185803111</t>
  </si>
  <si>
    <t>Ošetření trávníku shrabáním v rovině a svahu do 1:5</t>
  </si>
  <si>
    <t>1980393323</t>
  </si>
  <si>
    <t>Zakládání</t>
  </si>
  <si>
    <t>13</t>
  </si>
  <si>
    <t>213141112</t>
  </si>
  <si>
    <t>Zřízení vrstvy z geotextilie v rovině nebo ve sklonu do 1:5 š přes 3 do 6 m</t>
  </si>
  <si>
    <t>-2128274540</t>
  </si>
  <si>
    <t>14</t>
  </si>
  <si>
    <t>69311080</t>
  </si>
  <si>
    <t>geotextilie netkaná separační, ochranná, filtrační, drenážní PES 200g/m2</t>
  </si>
  <si>
    <t>1601116858</t>
  </si>
  <si>
    <t>1400*1,1845 'Přepočtené koeficientem množství</t>
  </si>
  <si>
    <t>Svislé a kompletní konstrukce</t>
  </si>
  <si>
    <t>15</t>
  </si>
  <si>
    <t>338171123.R00</t>
  </si>
  <si>
    <t>Osazování sloupků a vzpěr plotových ocelových v přes 2,6 m se zabetonováním</t>
  </si>
  <si>
    <t>kus</t>
  </si>
  <si>
    <t>-134790419</t>
  </si>
  <si>
    <t>54</t>
  </si>
  <si>
    <t>553421.R</t>
  </si>
  <si>
    <t>plotový profilovaný sloupek D 60mm dl 4,9m povrchová úprava Pz a komaxit</t>
  </si>
  <si>
    <t>1822764381</t>
  </si>
  <si>
    <t>17</t>
  </si>
  <si>
    <t>338171125.R00</t>
  </si>
  <si>
    <t>Osazování sloupků a vzpěr plotových ocelových v přes 2,6 m ukotvením k pevnému podkladu</t>
  </si>
  <si>
    <t>1174805247</t>
  </si>
  <si>
    <t>vzpěry</t>
  </si>
  <si>
    <t>18</t>
  </si>
  <si>
    <t>553430.R00</t>
  </si>
  <si>
    <t>vzpěra D 48mm, povrchová úprava Pz a komaxit</t>
  </si>
  <si>
    <t>-1984606861</t>
  </si>
  <si>
    <t>8*4,74</t>
  </si>
  <si>
    <t>8*4,62</t>
  </si>
  <si>
    <t>19</t>
  </si>
  <si>
    <t>348101220</t>
  </si>
  <si>
    <t>Osazení vrat nebo vrátek k oplocení na ocelové sloupky pl přes 2 do 4 m2</t>
  </si>
  <si>
    <t>1077661799</t>
  </si>
  <si>
    <t>20</t>
  </si>
  <si>
    <t>55342335.R</t>
  </si>
  <si>
    <t>branka plotová jednokřídlá Pz 1000x2200mm</t>
  </si>
  <si>
    <t>71254418</t>
  </si>
  <si>
    <t>348101230</t>
  </si>
  <si>
    <t>Osazení vrat nebo vrátek k oplocení na ocelové sloupky pl přes 4 do 6 m2</t>
  </si>
  <si>
    <t>1106866103</t>
  </si>
  <si>
    <t>22</t>
  </si>
  <si>
    <t>55342339.R</t>
  </si>
  <si>
    <t>brána plotová dvoukřídlá Pz 2000x2250mm</t>
  </si>
  <si>
    <t>912898453</t>
  </si>
  <si>
    <t>Komunikace pozemní</t>
  </si>
  <si>
    <t>23</t>
  </si>
  <si>
    <t>564201191.R00</t>
  </si>
  <si>
    <t>Podklad nebo podsyp z drceného kameniva 0-4 mm plochy přes 100 m2 tl 20 mm</t>
  </si>
  <si>
    <t>633118800</t>
  </si>
  <si>
    <t>24</t>
  </si>
  <si>
    <t>564201192.R00</t>
  </si>
  <si>
    <t>Podklad nebo podsyp z drceného kameniva 4-8 mm plochy přes 100 m2 tl 20 mm</t>
  </si>
  <si>
    <t>-2098735372</t>
  </si>
  <si>
    <t>25</t>
  </si>
  <si>
    <t>564710011</t>
  </si>
  <si>
    <t>Podklad z kameniva hrubého drceného vel. 8-16 mm plochy přes 100 m2 tl 50 mm</t>
  </si>
  <si>
    <t>1257468671</t>
  </si>
  <si>
    <t>26</t>
  </si>
  <si>
    <t>564710101</t>
  </si>
  <si>
    <t>Podklad z kameniva hrubého drceného vel. 16-32 mm plochy do 100 m2 tl 50 mm</t>
  </si>
  <si>
    <t>759326325</t>
  </si>
  <si>
    <t>pod obrubníky</t>
  </si>
  <si>
    <t>(50,0+28,0)*2*0,1</t>
  </si>
  <si>
    <t>27</t>
  </si>
  <si>
    <t>564751115</t>
  </si>
  <si>
    <t>Podklad z kameniva hrubého drceného vel. 32-63 mm plochy přes 100 m2 tl 190 mm</t>
  </si>
  <si>
    <t>98151032</t>
  </si>
  <si>
    <t>28</t>
  </si>
  <si>
    <t>589102141.R00</t>
  </si>
  <si>
    <t xml:space="preserve">Plošná aplikace křemičitého písku vč. zapravení specialním strojem SMG Sportchamp s Oscillation brush </t>
  </si>
  <si>
    <t>1198815527</t>
  </si>
  <si>
    <t>29</t>
  </si>
  <si>
    <t>23531470</t>
  </si>
  <si>
    <t>písek křemičitý frakce 0,6/1,2mm</t>
  </si>
  <si>
    <t>-1052544556</t>
  </si>
  <si>
    <t>15kg/m2</t>
  </si>
  <si>
    <t>1400*15</t>
  </si>
  <si>
    <t>30</t>
  </si>
  <si>
    <t>589102142.R00</t>
  </si>
  <si>
    <t xml:space="preserve">Plošná aplikace korkového naturálního vsypu vč. zapravení specialním strojem SMG Sportchamp s Oscillation brush </t>
  </si>
  <si>
    <t>1152892851</t>
  </si>
  <si>
    <t>31</t>
  </si>
  <si>
    <t>23531479R</t>
  </si>
  <si>
    <t>přírodní korková výplň frakce 1-2 mm s objemovou hmotností 0,090 - 0,130 g / cm3 - aplikace bude provedena profesionálním strojem pod tlakem pro zajištění rovnoměrné aplikace po celém povrchu, min. 2kg/m2</t>
  </si>
  <si>
    <t>1707668807</t>
  </si>
  <si>
    <t>2kg/m2</t>
  </si>
  <si>
    <t>2*1400/1000</t>
  </si>
  <si>
    <t>589181112.R00</t>
  </si>
  <si>
    <t>Umělý trávník pro fotbal výška vlasu do 50 mm, Dtex min. 17.000, tloušťka vlákna min. 120 µm, min celková hmotnost povrchu 2.800 gr/m2 - další specifikace v technických požadavcích</t>
  </si>
  <si>
    <t>1306747166</t>
  </si>
  <si>
    <t>33</t>
  </si>
  <si>
    <t>589211111.R00</t>
  </si>
  <si>
    <t>Prefabrikovaná tlumící podkložka, tloušťka 10mm, šířka min. 2 m, hustota min. 50 kg/m3</t>
  </si>
  <si>
    <t>-1417166593</t>
  </si>
  <si>
    <t>34</t>
  </si>
  <si>
    <t>589811121</t>
  </si>
  <si>
    <t>Vodorovné značení (lajnování) fotbalových hřišť š 10 cm</t>
  </si>
  <si>
    <t>-2141334839</t>
  </si>
  <si>
    <t>malá kopaná - bílá barva</t>
  </si>
  <si>
    <t>46,0*2</t>
  </si>
  <si>
    <t>26,0*3</t>
  </si>
  <si>
    <t>(14,0+7,0*2)*2</t>
  </si>
  <si>
    <t>středový kruh</t>
  </si>
  <si>
    <t>2*pi*5,0</t>
  </si>
  <si>
    <t>roky</t>
  </si>
  <si>
    <t>4*1,5</t>
  </si>
  <si>
    <t>Trubní vedení</t>
  </si>
  <si>
    <t>35</t>
  </si>
  <si>
    <t>899722112</t>
  </si>
  <si>
    <t>Krytí potrubí z plastů výstražnou fólií z PVC přes 20 do 25 cm</t>
  </si>
  <si>
    <t>177101807</t>
  </si>
  <si>
    <t>Ostatní konstrukce a práce, bourání</t>
  </si>
  <si>
    <t>36</t>
  </si>
  <si>
    <t>916232121.R00</t>
  </si>
  <si>
    <t>Obruba 200x50x1000 mm ploch pro tělovýchovu z obrubníků do betonového lože</t>
  </si>
  <si>
    <t>1059403433</t>
  </si>
  <si>
    <t>obvod hřiště</t>
  </si>
  <si>
    <t>(50,1+28,1)*2</t>
  </si>
  <si>
    <t>37</t>
  </si>
  <si>
    <t>953961229.R00</t>
  </si>
  <si>
    <t>Betonová patka sloupku, štěrk. podsyp a výplň, chránička PVC TR DN 200 mm, pouzdro DN 102 mm, víčko na pouzdro</t>
  </si>
  <si>
    <t>-997648917</t>
  </si>
  <si>
    <t>998</t>
  </si>
  <si>
    <t>Přesun hmot</t>
  </si>
  <si>
    <t>38</t>
  </si>
  <si>
    <t>998222012</t>
  </si>
  <si>
    <t>Přesun hmot pro tělovýchovné plochy</t>
  </si>
  <si>
    <t>1657830859</t>
  </si>
  <si>
    <t>PSV</t>
  </si>
  <si>
    <t>Práce a dodávky PSV</t>
  </si>
  <si>
    <t>741</t>
  </si>
  <si>
    <t>Elektroinstalace - silnoproud</t>
  </si>
  <si>
    <t>39</t>
  </si>
  <si>
    <t>741110312</t>
  </si>
  <si>
    <t>Montáž trubka ochranná do krabic plastová tuhá D přes 40 do 90 mm uložená volně</t>
  </si>
  <si>
    <t>2068045108</t>
  </si>
  <si>
    <t>Přívodní kabel - chránička PVC DN50</t>
  </si>
  <si>
    <t>55,0</t>
  </si>
  <si>
    <t>40</t>
  </si>
  <si>
    <t>34571361</t>
  </si>
  <si>
    <t>trubka elektroinstalační HDPE tuhá dvouplášťová korugovaná D 41/50mm</t>
  </si>
  <si>
    <t>-1536706759</t>
  </si>
  <si>
    <t>55*1,05 'Přepočtené koeficientem množství</t>
  </si>
  <si>
    <t>41</t>
  </si>
  <si>
    <t>741122143</t>
  </si>
  <si>
    <t>Montáž kabel Cu plný kulatý žíla 5x4 až 6 mm2 zatažený v trubkách (např. CYKY)</t>
  </si>
  <si>
    <t>-1900314145</t>
  </si>
  <si>
    <t>42</t>
  </si>
  <si>
    <t>34111098</t>
  </si>
  <si>
    <t>kabel instalační jádro Cu plné izolace PVC plášť PVC 450/750V (CYKY) 5x4mm2</t>
  </si>
  <si>
    <t>420742021</t>
  </si>
  <si>
    <t>55*1,15 'Přepočtené koeficientem množství</t>
  </si>
  <si>
    <t>43</t>
  </si>
  <si>
    <t>741410021</t>
  </si>
  <si>
    <t>Montáž pásku uzemňovacího průřezu do 120 mm2 v městské zástavbě v zemi</t>
  </si>
  <si>
    <t>-1357410993</t>
  </si>
  <si>
    <t>44</t>
  </si>
  <si>
    <t>35442062</t>
  </si>
  <si>
    <t>pás zemnící 30x4mm FeZn</t>
  </si>
  <si>
    <t>2084210494</t>
  </si>
  <si>
    <t>767</t>
  </si>
  <si>
    <t>Konstrukce zámečnické</t>
  </si>
  <si>
    <t>45</t>
  </si>
  <si>
    <t>767122111</t>
  </si>
  <si>
    <t>Montáž výplní z PP sítě, napínací lanko, montáž na sloupek v. do 6m</t>
  </si>
  <si>
    <t>CS ÚRS 2024 02</t>
  </si>
  <si>
    <t>-639123207</t>
  </si>
  <si>
    <t>Vysoce pevnostní síť</t>
  </si>
  <si>
    <t>(50,0+28,0)*2*4,0</t>
  </si>
  <si>
    <t>46</t>
  </si>
  <si>
    <t>502PPS</t>
  </si>
  <si>
    <t>Ochranná síť, PP 5mm, oko 45 mm, vč. lanka</t>
  </si>
  <si>
    <t>529231635</t>
  </si>
  <si>
    <t>624*1,05 'Přepočtené koeficientem množství</t>
  </si>
  <si>
    <t>47</t>
  </si>
  <si>
    <t>767995808.R00</t>
  </si>
  <si>
    <t>Dodání a montáž 2ks branek na malou kopanou 4x2 m vč. sítě</t>
  </si>
  <si>
    <t>2054562288</t>
  </si>
  <si>
    <t>VRN</t>
  </si>
  <si>
    <t>Vedlejší rozpočtové náklady</t>
  </si>
  <si>
    <t>VRN3</t>
  </si>
  <si>
    <t>Zařízení staveniště</t>
  </si>
  <si>
    <t>48</t>
  </si>
  <si>
    <t>030001000</t>
  </si>
  <si>
    <t>%</t>
  </si>
  <si>
    <t>1024</t>
  </si>
  <si>
    <t>1135795506</t>
  </si>
  <si>
    <t>02 - LED osvětlení - intenzita 300lx</t>
  </si>
  <si>
    <t>D0 - ELEKTROMONTÁŽE/ MATERIÁLY</t>
  </si>
  <si>
    <t>D1 - ROZVADĚČE</t>
  </si>
  <si>
    <t>D2 - HODINOVÉ ZÚČTOVACÍ SAZBY</t>
  </si>
  <si>
    <t>D3 - ZEMNÍ PRÁCE A VÝKOPY</t>
  </si>
  <si>
    <t>D0</t>
  </si>
  <si>
    <t>ELEKTROMONTÁŽE/ MATERIÁLY</t>
  </si>
  <si>
    <t>Pol1</t>
  </si>
  <si>
    <t>Kabel CYKY-J 3x2,5mm2, volně uložený ve stožárech</t>
  </si>
  <si>
    <t>Pol2</t>
  </si>
  <si>
    <t>Kabel CYKY-J 4x4 mm2, přípojky od RO ke stožárům</t>
  </si>
  <si>
    <t>Pol3</t>
  </si>
  <si>
    <t>Trubka instalační oheb. Kopex r=50mm</t>
  </si>
  <si>
    <t>Pol4</t>
  </si>
  <si>
    <t>Pásek FeZn 30/4</t>
  </si>
  <si>
    <t>Pol5</t>
  </si>
  <si>
    <t>Ukon.kabelu do 4x4 mm2</t>
  </si>
  <si>
    <t>ks</t>
  </si>
  <si>
    <t>Pol6</t>
  </si>
  <si>
    <t>LED světlomet AAA-LUX typ WS290 1350W</t>
  </si>
  <si>
    <t>Pol7</t>
  </si>
  <si>
    <t>Clony LED světlometů - set</t>
  </si>
  <si>
    <t>set</t>
  </si>
  <si>
    <t>Pol8</t>
  </si>
  <si>
    <t>Stožár sklápěcí T127RLH/FP 12m, žár.zink</t>
  </si>
  <si>
    <t>Pol9</t>
  </si>
  <si>
    <t>Kotvící šrouby a vymezovací šablony - typ 2</t>
  </si>
  <si>
    <t>kpl</t>
  </si>
  <si>
    <t>Pol10</t>
  </si>
  <si>
    <t>Výložník FL4/1 pro 1 světlomet</t>
  </si>
  <si>
    <t>Pol11</t>
  </si>
  <si>
    <t>Stožárová rozvodnice</t>
  </si>
  <si>
    <t>Pol12</t>
  </si>
  <si>
    <t>Podíl přidružených výkonů a navázan. mat.</t>
  </si>
  <si>
    <t>Pol13</t>
  </si>
  <si>
    <t>Přesun, obecná réžie, doprava dodávek</t>
  </si>
  <si>
    <t>Pol14</t>
  </si>
  <si>
    <t>Přirážka na podružný materiál</t>
  </si>
  <si>
    <t>D1</t>
  </si>
  <si>
    <t>ROZVADĚČE</t>
  </si>
  <si>
    <t>Pol15</t>
  </si>
  <si>
    <t>Skříň Pilíř RO plastový pilíř spínání, jištění</t>
  </si>
  <si>
    <t>Pol16</t>
  </si>
  <si>
    <t>InControl, řídící systém osvětlení, ovládání přes aplikaci mobilního telefonu</t>
  </si>
  <si>
    <t>D2</t>
  </si>
  <si>
    <t>HODINOVÉ ZÚČTOVACÍ SAZBY</t>
  </si>
  <si>
    <t>Pol17</t>
  </si>
  <si>
    <t>Mechanizace na vyložení, vysokozdvižná plošina</t>
  </si>
  <si>
    <t>hod</t>
  </si>
  <si>
    <t>Pol18</t>
  </si>
  <si>
    <t>Revize elektro</t>
  </si>
  <si>
    <t>Pol19</t>
  </si>
  <si>
    <t>Spolupráce s revizním technikem</t>
  </si>
  <si>
    <t>D3</t>
  </si>
  <si>
    <t>ZEMNÍ PRÁCE A VÝKOPY</t>
  </si>
  <si>
    <t>Pol20</t>
  </si>
  <si>
    <t>Jáma pro stož.VO do 2 m3tř. zem. 3, strojně</t>
  </si>
  <si>
    <t>Pol21</t>
  </si>
  <si>
    <t>Betonový základ 1,3x1,3x1m</t>
  </si>
  <si>
    <t>Pol22</t>
  </si>
  <si>
    <t>Kabelová rýha 30x80 cm; tř. zem. 3</t>
  </si>
  <si>
    <t>Pol23</t>
  </si>
  <si>
    <t>Kabel. lože z kop. Písku</t>
  </si>
  <si>
    <t>Pol24</t>
  </si>
  <si>
    <t>Výstr. folie šířky 33 cm</t>
  </si>
  <si>
    <t>Pol25</t>
  </si>
  <si>
    <t>Zához rýhy 30x70 cm; tř. zem. 3</t>
  </si>
  <si>
    <t>50</t>
  </si>
  <si>
    <t>Pol26</t>
  </si>
  <si>
    <t>Provizorní úprava rýhy zeminou</t>
  </si>
  <si>
    <t>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</si>
</sst>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30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35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36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37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38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39</v>
      </c>
      <c r="E29" s="47"/>
      <c r="F29" s="32" t="s">
        <v>40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41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42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43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44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45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46</v>
      </c>
      <c r="U35" s="54"/>
      <c r="V35" s="54"/>
      <c r="W35" s="54"/>
      <c r="X35" s="56" t="s">
        <v>47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48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49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50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51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50</v>
      </c>
      <c r="AI60" s="42"/>
      <c r="AJ60" s="42"/>
      <c r="AK60" s="42"/>
      <c r="AL60" s="42"/>
      <c r="AM60" s="64" t="s">
        <v>51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52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53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50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51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50</v>
      </c>
      <c r="AI75" s="42"/>
      <c r="AJ75" s="42"/>
      <c r="AK75" s="42"/>
      <c r="AL75" s="42"/>
      <c r="AM75" s="64" t="s">
        <v>51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UM-02/2025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Novostavba fotbalového hřiště Dukovany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BC. TOMÁŠ MAXNER</v>
      </c>
      <c r="AN89" s="71"/>
      <c r="AO89" s="71"/>
      <c r="AP89" s="71"/>
      <c r="AQ89" s="40"/>
      <c r="AR89" s="44"/>
      <c r="AS89" s="81" t="s">
        <v>55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56</v>
      </c>
      <c r="D92" s="94"/>
      <c r="E92" s="94"/>
      <c r="F92" s="94"/>
      <c r="G92" s="94"/>
      <c r="H92" s="95"/>
      <c r="I92" s="96" t="s">
        <v>57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58</v>
      </c>
      <c r="AH92" s="94"/>
      <c r="AI92" s="94"/>
      <c r="AJ92" s="94"/>
      <c r="AK92" s="94"/>
      <c r="AL92" s="94"/>
      <c r="AM92" s="94"/>
      <c r="AN92" s="96" t="s">
        <v>59</v>
      </c>
      <c r="AO92" s="94"/>
      <c r="AP92" s="98"/>
      <c r="AQ92" s="99" t="s">
        <v>60</v>
      </c>
      <c r="AR92" s="44"/>
      <c r="AS92" s="100" t="s">
        <v>61</v>
      </c>
      <c r="AT92" s="101" t="s">
        <v>62</v>
      </c>
      <c r="AU92" s="101" t="s">
        <v>63</v>
      </c>
      <c r="AV92" s="101" t="s">
        <v>64</v>
      </c>
      <c r="AW92" s="101" t="s">
        <v>65</v>
      </c>
      <c r="AX92" s="101" t="s">
        <v>66</v>
      </c>
      <c r="AY92" s="101" t="s">
        <v>67</v>
      </c>
      <c r="AZ92" s="101" t="s">
        <v>68</v>
      </c>
      <c r="BA92" s="101" t="s">
        <v>69</v>
      </c>
      <c r="BB92" s="101" t="s">
        <v>70</v>
      </c>
      <c r="BC92" s="101" t="s">
        <v>71</v>
      </c>
      <c r="BD92" s="102" t="s">
        <v>72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73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74</v>
      </c>
      <c r="BT94" s="117" t="s">
        <v>75</v>
      </c>
      <c r="BU94" s="118" t="s">
        <v>76</v>
      </c>
      <c r="BV94" s="117" t="s">
        <v>77</v>
      </c>
      <c r="BW94" s="117" t="s">
        <v>5</v>
      </c>
      <c r="BX94" s="117" t="s">
        <v>78</v>
      </c>
      <c r="CL94" s="117" t="s">
        <v>1</v>
      </c>
    </row>
    <row r="95" s="7" customFormat="1" ht="16.5" customHeight="1">
      <c r="A95" s="119" t="s">
        <v>79</v>
      </c>
      <c r="B95" s="120"/>
      <c r="C95" s="121"/>
      <c r="D95" s="122" t="s">
        <v>80</v>
      </c>
      <c r="E95" s="122"/>
      <c r="F95" s="122"/>
      <c r="G95" s="122"/>
      <c r="H95" s="122"/>
      <c r="I95" s="123"/>
      <c r="J95" s="122" t="s">
        <v>81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Fotbalové hřiště'!J30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82</v>
      </c>
      <c r="AR95" s="126"/>
      <c r="AS95" s="127">
        <v>0</v>
      </c>
      <c r="AT95" s="128">
        <f>ROUND(SUM(AV95:AW95),2)</f>
        <v>0</v>
      </c>
      <c r="AU95" s="129">
        <f>'01 - Fotbalové hřiště'!P129</f>
        <v>0</v>
      </c>
      <c r="AV95" s="128">
        <f>'01 - Fotbalové hřiště'!J33</f>
        <v>0</v>
      </c>
      <c r="AW95" s="128">
        <f>'01 - Fotbalové hřiště'!J34</f>
        <v>0</v>
      </c>
      <c r="AX95" s="128">
        <f>'01 - Fotbalové hřiště'!J35</f>
        <v>0</v>
      </c>
      <c r="AY95" s="128">
        <f>'01 - Fotbalové hřiště'!J36</f>
        <v>0</v>
      </c>
      <c r="AZ95" s="128">
        <f>'01 - Fotbalové hřiště'!F33</f>
        <v>0</v>
      </c>
      <c r="BA95" s="128">
        <f>'01 - Fotbalové hřiště'!F34</f>
        <v>0</v>
      </c>
      <c r="BB95" s="128">
        <f>'01 - Fotbalové hřiště'!F35</f>
        <v>0</v>
      </c>
      <c r="BC95" s="128">
        <f>'01 - Fotbalové hřiště'!F36</f>
        <v>0</v>
      </c>
      <c r="BD95" s="130">
        <f>'01 - Fotbalové hřiště'!F37</f>
        <v>0</v>
      </c>
      <c r="BE95" s="7"/>
      <c r="BT95" s="131" t="s">
        <v>83</v>
      </c>
      <c r="BV95" s="131" t="s">
        <v>77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7" customFormat="1" ht="16.5" customHeight="1">
      <c r="A96" s="119" t="s">
        <v>79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LED osvětlení - inte...'!J30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82</v>
      </c>
      <c r="AR96" s="126"/>
      <c r="AS96" s="132">
        <v>0</v>
      </c>
      <c r="AT96" s="133">
        <f>ROUND(SUM(AV96:AW96),2)</f>
        <v>0</v>
      </c>
      <c r="AU96" s="134">
        <f>'02 - LED osvětlení - inte...'!P120</f>
        <v>0</v>
      </c>
      <c r="AV96" s="133">
        <f>'02 - LED osvětlení - inte...'!J33</f>
        <v>0</v>
      </c>
      <c r="AW96" s="133">
        <f>'02 - LED osvětlení - inte...'!J34</f>
        <v>0</v>
      </c>
      <c r="AX96" s="133">
        <f>'02 - LED osvětlení - inte...'!J35</f>
        <v>0</v>
      </c>
      <c r="AY96" s="133">
        <f>'02 - LED osvětlení - inte...'!J36</f>
        <v>0</v>
      </c>
      <c r="AZ96" s="133">
        <f>'02 - LED osvětlení - inte...'!F33</f>
        <v>0</v>
      </c>
      <c r="BA96" s="133">
        <f>'02 - LED osvětlení - inte...'!F34</f>
        <v>0</v>
      </c>
      <c r="BB96" s="133">
        <f>'02 - LED osvětlení - inte...'!F35</f>
        <v>0</v>
      </c>
      <c r="BC96" s="133">
        <f>'02 - LED osvětlení - inte...'!F36</f>
        <v>0</v>
      </c>
      <c r="BD96" s="135">
        <f>'02 - LED osvětlení - inte...'!F37</f>
        <v>0</v>
      </c>
      <c r="BE96" s="7"/>
      <c r="BT96" s="131" t="s">
        <v>83</v>
      </c>
      <c r="BV96" s="131" t="s">
        <v>77</v>
      </c>
      <c r="BW96" s="131" t="s">
        <v>88</v>
      </c>
      <c r="BX96" s="131" t="s">
        <v>5</v>
      </c>
      <c r="CL96" s="131" t="s">
        <v>1</v>
      </c>
      <c r="CM96" s="131" t="s">
        <v>85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20d9qp7jZDM4bUmWClxXrugMafDgwM3aLSiLii+wcSRdtlyIFaKrL8BHFLY+oatULVPrKkzDXiVzS+d9Yl4zuw==" hashValue="vGEz9u1+RIUZg6vIqWJEfV3uhhna2uJDxzkwWvseUUg5IKDz/K6Arm5WKm3+etR5+eauVIF8DM3KralXeawh0Q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Fotbalové hřiště'!C2" display="/"/>
    <hyperlink ref="A96" location="'02 - LED osvětlení - int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Novostavba fotbalového hřiště Dukovany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ROUND((SUM(BE129:BE266)),  2)</f>
        <v>0</v>
      </c>
      <c r="G33" s="38"/>
      <c r="H33" s="38"/>
      <c r="I33" s="155">
        <v>0.20999999999999999</v>
      </c>
      <c r="J33" s="154">
        <f>ROUND(((SUM(BE129:BE266))*I33),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ROUND((SUM(BF129:BF266)),  2)</f>
        <v>0</v>
      </c>
      <c r="G34" s="38"/>
      <c r="H34" s="38"/>
      <c r="I34" s="155">
        <v>0.12</v>
      </c>
      <c r="J34" s="154">
        <f>ROUND(((SUM(BF129:BF266))*I34),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ROUND((SUM(BG129:BG266)),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ROUND((SUM(BH129:BH266)),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ROUND((SUM(BI129:BI266)),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Novostavba fotbalového hřiště Dukovany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Fotbalové hřiště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BC. TOMÁŠ MAXNER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97</v>
      </c>
      <c r="E97" s="182"/>
      <c r="F97" s="182"/>
      <c r="G97" s="182"/>
      <c r="H97" s="182"/>
      <c r="I97" s="182"/>
      <c r="J97" s="183">
        <f>J130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98</v>
      </c>
      <c r="E98" s="188"/>
      <c r="F98" s="188"/>
      <c r="G98" s="188"/>
      <c r="H98" s="188"/>
      <c r="I98" s="188"/>
      <c r="J98" s="189">
        <f>J131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99</v>
      </c>
      <c r="E99" s="188"/>
      <c r="F99" s="188"/>
      <c r="G99" s="188"/>
      <c r="H99" s="188"/>
      <c r="I99" s="188"/>
      <c r="J99" s="189">
        <f>J177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100</v>
      </c>
      <c r="E100" s="188"/>
      <c r="F100" s="188"/>
      <c r="G100" s="188"/>
      <c r="H100" s="188"/>
      <c r="I100" s="188"/>
      <c r="J100" s="189">
        <f>J183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101</v>
      </c>
      <c r="E101" s="188"/>
      <c r="F101" s="188"/>
      <c r="G101" s="188"/>
      <c r="H101" s="188"/>
      <c r="I101" s="188"/>
      <c r="J101" s="189">
        <f>J202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102</v>
      </c>
      <c r="E102" s="188"/>
      <c r="F102" s="188"/>
      <c r="G102" s="188"/>
      <c r="H102" s="188"/>
      <c r="I102" s="188"/>
      <c r="J102" s="189">
        <f>J234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103</v>
      </c>
      <c r="E103" s="188"/>
      <c r="F103" s="188"/>
      <c r="G103" s="188"/>
      <c r="H103" s="188"/>
      <c r="I103" s="188"/>
      <c r="J103" s="189">
        <f>J236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104</v>
      </c>
      <c r="E104" s="188"/>
      <c r="F104" s="188"/>
      <c r="G104" s="188"/>
      <c r="H104" s="188"/>
      <c r="I104" s="188"/>
      <c r="J104" s="189">
        <f>J243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9"/>
      <c r="C105" s="180"/>
      <c r="D105" s="181" t="s">
        <v>105</v>
      </c>
      <c r="E105" s="182"/>
      <c r="F105" s="182"/>
      <c r="G105" s="182"/>
      <c r="H105" s="182"/>
      <c r="I105" s="182"/>
      <c r="J105" s="183">
        <f>J245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5"/>
      <c r="C106" s="186"/>
      <c r="D106" s="187" t="s">
        <v>106</v>
      </c>
      <c r="E106" s="188"/>
      <c r="F106" s="188"/>
      <c r="G106" s="188"/>
      <c r="H106" s="188"/>
      <c r="I106" s="188"/>
      <c r="J106" s="189">
        <f>J246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107</v>
      </c>
      <c r="E107" s="188"/>
      <c r="F107" s="188"/>
      <c r="G107" s="188"/>
      <c r="H107" s="188"/>
      <c r="I107" s="188"/>
      <c r="J107" s="189">
        <f>J257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9"/>
      <c r="C108" s="180"/>
      <c r="D108" s="181" t="s">
        <v>108</v>
      </c>
      <c r="E108" s="182"/>
      <c r="F108" s="182"/>
      <c r="G108" s="182"/>
      <c r="H108" s="182"/>
      <c r="I108" s="182"/>
      <c r="J108" s="183">
        <f>J264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5"/>
      <c r="C109" s="186"/>
      <c r="D109" s="187" t="s">
        <v>109</v>
      </c>
      <c r="E109" s="188"/>
      <c r="F109" s="188"/>
      <c r="G109" s="188"/>
      <c r="H109" s="188"/>
      <c r="I109" s="188"/>
      <c r="J109" s="189">
        <f>J265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66"/>
      <c r="C111" s="67"/>
      <c r="D111" s="67"/>
      <c r="E111" s="67"/>
      <c r="F111" s="67"/>
      <c r="G111" s="67"/>
      <c r="H111" s="67"/>
      <c r="I111" s="67"/>
      <c r="J111" s="67"/>
      <c r="K111" s="67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5" s="2" customFormat="1" ht="6.96" customHeight="1">
      <c r="A115" s="38"/>
      <c r="B115" s="68"/>
      <c r="C115" s="69"/>
      <c r="D115" s="69"/>
      <c r="E115" s="69"/>
      <c r="F115" s="69"/>
      <c r="G115" s="69"/>
      <c r="H115" s="69"/>
      <c r="I115" s="69"/>
      <c r="J115" s="69"/>
      <c r="K115" s="69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4.96" customHeight="1">
      <c r="A116" s="38"/>
      <c r="B116" s="39"/>
      <c r="C116" s="23" t="s">
        <v>110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16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174" t="str">
        <f>E7</f>
        <v>Novostavba fotbalového hřiště Dukovany</v>
      </c>
      <c r="F119" s="32"/>
      <c r="G119" s="32"/>
      <c r="H119" s="32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90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76" t="str">
        <f>E9</f>
        <v>01 - Fotbalové hřiště</v>
      </c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20</v>
      </c>
      <c r="D123" s="40"/>
      <c r="E123" s="40"/>
      <c r="F123" s="27" t="str">
        <f>F12</f>
        <v xml:space="preserve"> </v>
      </c>
      <c r="G123" s="40"/>
      <c r="H123" s="40"/>
      <c r="I123" s="32" t="s">
        <v>22</v>
      </c>
      <c r="J123" s="79" t="str">
        <f>IF(J12="","",J12)</f>
        <v>24. 1. 2025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5.65" customHeight="1">
      <c r="A125" s="38"/>
      <c r="B125" s="39"/>
      <c r="C125" s="32" t="s">
        <v>24</v>
      </c>
      <c r="D125" s="40"/>
      <c r="E125" s="40"/>
      <c r="F125" s="27" t="str">
        <f>E15</f>
        <v xml:space="preserve"> </v>
      </c>
      <c r="G125" s="40"/>
      <c r="H125" s="40"/>
      <c r="I125" s="32" t="s">
        <v>29</v>
      </c>
      <c r="J125" s="36" t="str">
        <f>E21</f>
        <v>BC. TOMÁŠ MAXNER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5.15" customHeight="1">
      <c r="A126" s="38"/>
      <c r="B126" s="39"/>
      <c r="C126" s="32" t="s">
        <v>27</v>
      </c>
      <c r="D126" s="40"/>
      <c r="E126" s="40"/>
      <c r="F126" s="27" t="str">
        <f>IF(E18="","",E18)</f>
        <v>Vyplň údaj</v>
      </c>
      <c r="G126" s="40"/>
      <c r="H126" s="40"/>
      <c r="I126" s="32" t="s">
        <v>33</v>
      </c>
      <c r="J126" s="36" t="str">
        <f>E24</f>
        <v xml:space="preserve"> 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0.32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11" customFormat="1" ht="29.28" customHeight="1">
      <c r="A128" s="191"/>
      <c r="B128" s="192"/>
      <c r="C128" s="193" t="s">
        <v>111</v>
      </c>
      <c r="D128" s="194" t="s">
        <v>60</v>
      </c>
      <c r="E128" s="194" t="s">
        <v>56</v>
      </c>
      <c r="F128" s="194" t="s">
        <v>57</v>
      </c>
      <c r="G128" s="194" t="s">
        <v>112</v>
      </c>
      <c r="H128" s="194" t="s">
        <v>113</v>
      </c>
      <c r="I128" s="194" t="s">
        <v>114</v>
      </c>
      <c r="J128" s="194" t="s">
        <v>94</v>
      </c>
      <c r="K128" s="195" t="s">
        <v>115</v>
      </c>
      <c r="L128" s="196"/>
      <c r="M128" s="100" t="s">
        <v>1</v>
      </c>
      <c r="N128" s="101" t="s">
        <v>39</v>
      </c>
      <c r="O128" s="101" t="s">
        <v>116</v>
      </c>
      <c r="P128" s="101" t="s">
        <v>117</v>
      </c>
      <c r="Q128" s="101" t="s">
        <v>118</v>
      </c>
      <c r="R128" s="101" t="s">
        <v>119</v>
      </c>
      <c r="S128" s="101" t="s">
        <v>120</v>
      </c>
      <c r="T128" s="102" t="s">
        <v>121</v>
      </c>
      <c r="U128" s="191"/>
      <c r="V128" s="191"/>
      <c r="W128" s="191"/>
      <c r="X128" s="191"/>
      <c r="Y128" s="191"/>
      <c r="Z128" s="191"/>
      <c r="AA128" s="191"/>
      <c r="AB128" s="191"/>
      <c r="AC128" s="191"/>
      <c r="AD128" s="191"/>
      <c r="AE128" s="191"/>
    </row>
    <row r="129" s="2" customFormat="1" ht="22.8" customHeight="1">
      <c r="A129" s="38"/>
      <c r="B129" s="39"/>
      <c r="C129" s="107" t="s">
        <v>122</v>
      </c>
      <c r="D129" s="40"/>
      <c r="E129" s="40"/>
      <c r="F129" s="40"/>
      <c r="G129" s="40"/>
      <c r="H129" s="40"/>
      <c r="I129" s="40"/>
      <c r="J129" s="197">
        <f>BK129</f>
        <v>0</v>
      </c>
      <c r="K129" s="40"/>
      <c r="L129" s="44"/>
      <c r="M129" s="103"/>
      <c r="N129" s="198"/>
      <c r="O129" s="104"/>
      <c r="P129" s="199">
        <f>P130+P245+P264</f>
        <v>0</v>
      </c>
      <c r="Q129" s="104"/>
      <c r="R129" s="199">
        <f>R130+R245+R264</f>
        <v>1107.6797269680001</v>
      </c>
      <c r="S129" s="104"/>
      <c r="T129" s="200">
        <f>T130+T245+T264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74</v>
      </c>
      <c r="AU129" s="17" t="s">
        <v>96</v>
      </c>
      <c r="BK129" s="201">
        <f>BK130+BK245+BK264</f>
        <v>0</v>
      </c>
    </row>
    <row r="130" s="12" customFormat="1" ht="25.92" customHeight="1">
      <c r="A130" s="12"/>
      <c r="B130" s="202"/>
      <c r="C130" s="203"/>
      <c r="D130" s="204" t="s">
        <v>74</v>
      </c>
      <c r="E130" s="205" t="s">
        <v>123</v>
      </c>
      <c r="F130" s="205" t="s">
        <v>124</v>
      </c>
      <c r="G130" s="203"/>
      <c r="H130" s="203"/>
      <c r="I130" s="206"/>
      <c r="J130" s="207">
        <f>BK130</f>
        <v>0</v>
      </c>
      <c r="K130" s="203"/>
      <c r="L130" s="208"/>
      <c r="M130" s="209"/>
      <c r="N130" s="210"/>
      <c r="O130" s="210"/>
      <c r="P130" s="211">
        <f>P131+P177+P183+P202+P234+P236+P243</f>
        <v>0</v>
      </c>
      <c r="Q130" s="210"/>
      <c r="R130" s="211">
        <f>R131+R177+R183+R202+R234+R236+R243</f>
        <v>1107.5501194680001</v>
      </c>
      <c r="S130" s="210"/>
      <c r="T130" s="212">
        <f>T131+T177+T183+T202+T234+T236+T243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3" t="s">
        <v>83</v>
      </c>
      <c r="AT130" s="214" t="s">
        <v>74</v>
      </c>
      <c r="AU130" s="214" t="s">
        <v>75</v>
      </c>
      <c r="AY130" s="213" t="s">
        <v>125</v>
      </c>
      <c r="BK130" s="215">
        <f>BK131+BK177+BK183+BK202+BK234+BK236+BK243</f>
        <v>0</v>
      </c>
    </row>
    <row r="131" s="12" customFormat="1" ht="22.8" customHeight="1">
      <c r="A131" s="12"/>
      <c r="B131" s="202"/>
      <c r="C131" s="203"/>
      <c r="D131" s="204" t="s">
        <v>74</v>
      </c>
      <c r="E131" s="216" t="s">
        <v>83</v>
      </c>
      <c r="F131" s="216" t="s">
        <v>126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SUM(P132:P176)</f>
        <v>0</v>
      </c>
      <c r="Q131" s="210"/>
      <c r="R131" s="211">
        <f>SUM(R132:R176)</f>
        <v>0.0026640000000000001</v>
      </c>
      <c r="S131" s="210"/>
      <c r="T131" s="212">
        <f>SUM(T132:T176)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83</v>
      </c>
      <c r="AT131" s="214" t="s">
        <v>74</v>
      </c>
      <c r="AU131" s="214" t="s">
        <v>83</v>
      </c>
      <c r="AY131" s="213" t="s">
        <v>125</v>
      </c>
      <c r="BK131" s="215">
        <f>SUM(BK132:BK176)</f>
        <v>0</v>
      </c>
    </row>
    <row r="132" s="2" customFormat="1" ht="24.15" customHeight="1">
      <c r="A132" s="38"/>
      <c r="B132" s="39"/>
      <c r="C132" s="218" t="s">
        <v>83</v>
      </c>
      <c r="D132" s="218" t="s">
        <v>127</v>
      </c>
      <c r="E132" s="219" t="s">
        <v>128</v>
      </c>
      <c r="F132" s="220" t="s">
        <v>129</v>
      </c>
      <c r="G132" s="221" t="s">
        <v>130</v>
      </c>
      <c r="H132" s="222">
        <v>1407.81</v>
      </c>
      <c r="I132" s="223"/>
      <c r="J132" s="224">
        <f>ROUND(I132*H132,2)</f>
        <v>0</v>
      </c>
      <c r="K132" s="220" t="s">
        <v>131</v>
      </c>
      <c r="L132" s="44"/>
      <c r="M132" s="225" t="s">
        <v>1</v>
      </c>
      <c r="N132" s="226" t="s">
        <v>40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85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83</v>
      </c>
      <c r="BK132" s="230">
        <f>ROUND(I132*H132,2)</f>
        <v>0</v>
      </c>
      <c r="BL132" s="17" t="s">
        <v>132</v>
      </c>
      <c r="BM132" s="229" t="s">
        <v>133</v>
      </c>
    </row>
    <row r="133" s="13" customFormat="1">
      <c r="A133" s="13"/>
      <c r="B133" s="231"/>
      <c r="C133" s="232"/>
      <c r="D133" s="233" t="s">
        <v>134</v>
      </c>
      <c r="E133" s="234" t="s">
        <v>1</v>
      </c>
      <c r="F133" s="235" t="s">
        <v>135</v>
      </c>
      <c r="G133" s="232"/>
      <c r="H133" s="234" t="s">
        <v>1</v>
      </c>
      <c r="I133" s="236"/>
      <c r="J133" s="232"/>
      <c r="K133" s="232"/>
      <c r="L133" s="237"/>
      <c r="M133" s="238"/>
      <c r="N133" s="239"/>
      <c r="O133" s="239"/>
      <c r="P133" s="239"/>
      <c r="Q133" s="239"/>
      <c r="R133" s="239"/>
      <c r="S133" s="239"/>
      <c r="T133" s="24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1" t="s">
        <v>134</v>
      </c>
      <c r="AU133" s="241" t="s">
        <v>85</v>
      </c>
      <c r="AV133" s="13" t="s">
        <v>83</v>
      </c>
      <c r="AW133" s="13" t="s">
        <v>32</v>
      </c>
      <c r="AX133" s="13" t="s">
        <v>75</v>
      </c>
      <c r="AY133" s="241" t="s">
        <v>125</v>
      </c>
    </row>
    <row r="134" s="14" customFormat="1">
      <c r="A134" s="14"/>
      <c r="B134" s="242"/>
      <c r="C134" s="243"/>
      <c r="D134" s="233" t="s">
        <v>134</v>
      </c>
      <c r="E134" s="244" t="s">
        <v>1</v>
      </c>
      <c r="F134" s="245" t="s">
        <v>136</v>
      </c>
      <c r="G134" s="243"/>
      <c r="H134" s="246">
        <v>1407.81</v>
      </c>
      <c r="I134" s="247"/>
      <c r="J134" s="243"/>
      <c r="K134" s="243"/>
      <c r="L134" s="248"/>
      <c r="M134" s="249"/>
      <c r="N134" s="250"/>
      <c r="O134" s="250"/>
      <c r="P134" s="250"/>
      <c r="Q134" s="250"/>
      <c r="R134" s="250"/>
      <c r="S134" s="250"/>
      <c r="T134" s="25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2" t="s">
        <v>134</v>
      </c>
      <c r="AU134" s="252" t="s">
        <v>85</v>
      </c>
      <c r="AV134" s="14" t="s">
        <v>85</v>
      </c>
      <c r="AW134" s="14" t="s">
        <v>32</v>
      </c>
      <c r="AX134" s="14" t="s">
        <v>83</v>
      </c>
      <c r="AY134" s="252" t="s">
        <v>125</v>
      </c>
    </row>
    <row r="135" s="2" customFormat="1" ht="24.15" customHeight="1">
      <c r="A135" s="38"/>
      <c r="B135" s="39"/>
      <c r="C135" s="218" t="s">
        <v>85</v>
      </c>
      <c r="D135" s="218" t="s">
        <v>127</v>
      </c>
      <c r="E135" s="219" t="s">
        <v>137</v>
      </c>
      <c r="F135" s="220" t="s">
        <v>138</v>
      </c>
      <c r="G135" s="221" t="s">
        <v>139</v>
      </c>
      <c r="H135" s="222">
        <v>58</v>
      </c>
      <c r="I135" s="223"/>
      <c r="J135" s="224">
        <f>ROUND(I135*H135,2)</f>
        <v>0</v>
      </c>
      <c r="K135" s="220" t="s">
        <v>131</v>
      </c>
      <c r="L135" s="44"/>
      <c r="M135" s="225" t="s">
        <v>1</v>
      </c>
      <c r="N135" s="226" t="s">
        <v>40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85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83</v>
      </c>
      <c r="BK135" s="230">
        <f>ROUND(I135*H135,2)</f>
        <v>0</v>
      </c>
      <c r="BL135" s="17" t="s">
        <v>132</v>
      </c>
      <c r="BM135" s="229" t="s">
        <v>140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141</v>
      </c>
      <c r="G136" s="232"/>
      <c r="H136" s="234" t="s">
        <v>1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1" t="s">
        <v>134</v>
      </c>
      <c r="AU136" s="241" t="s">
        <v>85</v>
      </c>
      <c r="AV136" s="13" t="s">
        <v>83</v>
      </c>
      <c r="AW136" s="13" t="s">
        <v>32</v>
      </c>
      <c r="AX136" s="13" t="s">
        <v>75</v>
      </c>
      <c r="AY136" s="241" t="s">
        <v>125</v>
      </c>
    </row>
    <row r="137" s="14" customFormat="1">
      <c r="A137" s="14"/>
      <c r="B137" s="242"/>
      <c r="C137" s="243"/>
      <c r="D137" s="233" t="s">
        <v>134</v>
      </c>
      <c r="E137" s="244" t="s">
        <v>1</v>
      </c>
      <c r="F137" s="245" t="s">
        <v>142</v>
      </c>
      <c r="G137" s="243"/>
      <c r="H137" s="246">
        <v>54</v>
      </c>
      <c r="I137" s="247"/>
      <c r="J137" s="243"/>
      <c r="K137" s="243"/>
      <c r="L137" s="248"/>
      <c r="M137" s="249"/>
      <c r="N137" s="250"/>
      <c r="O137" s="250"/>
      <c r="P137" s="250"/>
      <c r="Q137" s="250"/>
      <c r="R137" s="250"/>
      <c r="S137" s="250"/>
      <c r="T137" s="251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2" t="s">
        <v>134</v>
      </c>
      <c r="AU137" s="252" t="s">
        <v>85</v>
      </c>
      <c r="AV137" s="14" t="s">
        <v>85</v>
      </c>
      <c r="AW137" s="14" t="s">
        <v>32</v>
      </c>
      <c r="AX137" s="14" t="s">
        <v>75</v>
      </c>
      <c r="AY137" s="252" t="s">
        <v>125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143</v>
      </c>
      <c r="G138" s="232"/>
      <c r="H138" s="234" t="s">
        <v>1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1" t="s">
        <v>134</v>
      </c>
      <c r="AU138" s="241" t="s">
        <v>85</v>
      </c>
      <c r="AV138" s="13" t="s">
        <v>83</v>
      </c>
      <c r="AW138" s="13" t="s">
        <v>32</v>
      </c>
      <c r="AX138" s="13" t="s">
        <v>75</v>
      </c>
      <c r="AY138" s="241" t="s">
        <v>125</v>
      </c>
    </row>
    <row r="139" s="14" customFormat="1">
      <c r="A139" s="14"/>
      <c r="B139" s="242"/>
      <c r="C139" s="243"/>
      <c r="D139" s="233" t="s">
        <v>134</v>
      </c>
      <c r="E139" s="244" t="s">
        <v>1</v>
      </c>
      <c r="F139" s="245" t="s">
        <v>144</v>
      </c>
      <c r="G139" s="243"/>
      <c r="H139" s="246">
        <v>4</v>
      </c>
      <c r="I139" s="247"/>
      <c r="J139" s="243"/>
      <c r="K139" s="243"/>
      <c r="L139" s="248"/>
      <c r="M139" s="249"/>
      <c r="N139" s="250"/>
      <c r="O139" s="250"/>
      <c r="P139" s="250"/>
      <c r="Q139" s="250"/>
      <c r="R139" s="250"/>
      <c r="S139" s="250"/>
      <c r="T139" s="25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2" t="s">
        <v>134</v>
      </c>
      <c r="AU139" s="252" t="s">
        <v>85</v>
      </c>
      <c r="AV139" s="14" t="s">
        <v>85</v>
      </c>
      <c r="AW139" s="14" t="s">
        <v>32</v>
      </c>
      <c r="AX139" s="14" t="s">
        <v>75</v>
      </c>
      <c r="AY139" s="252" t="s">
        <v>125</v>
      </c>
    </row>
    <row r="140" s="15" customFormat="1">
      <c r="A140" s="15"/>
      <c r="B140" s="253"/>
      <c r="C140" s="254"/>
      <c r="D140" s="233" t="s">
        <v>134</v>
      </c>
      <c r="E140" s="255" t="s">
        <v>1</v>
      </c>
      <c r="F140" s="256" t="s">
        <v>145</v>
      </c>
      <c r="G140" s="254"/>
      <c r="H140" s="257">
        <v>58</v>
      </c>
      <c r="I140" s="258"/>
      <c r="J140" s="254"/>
      <c r="K140" s="254"/>
      <c r="L140" s="259"/>
      <c r="M140" s="260"/>
      <c r="N140" s="261"/>
      <c r="O140" s="261"/>
      <c r="P140" s="261"/>
      <c r="Q140" s="261"/>
      <c r="R140" s="261"/>
      <c r="S140" s="261"/>
      <c r="T140" s="262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3" t="s">
        <v>134</v>
      </c>
      <c r="AU140" s="263" t="s">
        <v>85</v>
      </c>
      <c r="AV140" s="15" t="s">
        <v>132</v>
      </c>
      <c r="AW140" s="15" t="s">
        <v>32</v>
      </c>
      <c r="AX140" s="15" t="s">
        <v>83</v>
      </c>
      <c r="AY140" s="263" t="s">
        <v>125</v>
      </c>
    </row>
    <row r="141" s="2" customFormat="1" ht="33" customHeight="1">
      <c r="A141" s="38"/>
      <c r="B141" s="39"/>
      <c r="C141" s="218" t="s">
        <v>146</v>
      </c>
      <c r="D141" s="218" t="s">
        <v>127</v>
      </c>
      <c r="E141" s="219" t="s">
        <v>147</v>
      </c>
      <c r="F141" s="220" t="s">
        <v>148</v>
      </c>
      <c r="G141" s="221" t="s">
        <v>149</v>
      </c>
      <c r="H141" s="222">
        <v>19.800000000000001</v>
      </c>
      <c r="I141" s="223"/>
      <c r="J141" s="224">
        <f>ROUND(I141*H141,2)</f>
        <v>0</v>
      </c>
      <c r="K141" s="220" t="s">
        <v>131</v>
      </c>
      <c r="L141" s="44"/>
      <c r="M141" s="225" t="s">
        <v>1</v>
      </c>
      <c r="N141" s="226" t="s">
        <v>40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85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83</v>
      </c>
      <c r="BK141" s="230">
        <f>ROUND(I141*H141,2)</f>
        <v>0</v>
      </c>
      <c r="BL141" s="17" t="s">
        <v>132</v>
      </c>
      <c r="BM141" s="229" t="s">
        <v>150</v>
      </c>
    </row>
    <row r="142" s="13" customFormat="1">
      <c r="A142" s="13"/>
      <c r="B142" s="231"/>
      <c r="C142" s="232"/>
      <c r="D142" s="233" t="s">
        <v>134</v>
      </c>
      <c r="E142" s="234" t="s">
        <v>1</v>
      </c>
      <c r="F142" s="235" t="s">
        <v>151</v>
      </c>
      <c r="G142" s="232"/>
      <c r="H142" s="234" t="s">
        <v>1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1" t="s">
        <v>134</v>
      </c>
      <c r="AU142" s="241" t="s">
        <v>85</v>
      </c>
      <c r="AV142" s="13" t="s">
        <v>83</v>
      </c>
      <c r="AW142" s="13" t="s">
        <v>32</v>
      </c>
      <c r="AX142" s="13" t="s">
        <v>75</v>
      </c>
      <c r="AY142" s="241" t="s">
        <v>125</v>
      </c>
    </row>
    <row r="143" s="14" customFormat="1">
      <c r="A143" s="14"/>
      <c r="B143" s="242"/>
      <c r="C143" s="243"/>
      <c r="D143" s="233" t="s">
        <v>134</v>
      </c>
      <c r="E143" s="244" t="s">
        <v>1</v>
      </c>
      <c r="F143" s="245" t="s">
        <v>152</v>
      </c>
      <c r="G143" s="243"/>
      <c r="H143" s="246">
        <v>19.800000000000001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2" t="s">
        <v>134</v>
      </c>
      <c r="AU143" s="252" t="s">
        <v>85</v>
      </c>
      <c r="AV143" s="14" t="s">
        <v>85</v>
      </c>
      <c r="AW143" s="14" t="s">
        <v>32</v>
      </c>
      <c r="AX143" s="14" t="s">
        <v>83</v>
      </c>
      <c r="AY143" s="252" t="s">
        <v>125</v>
      </c>
    </row>
    <row r="144" s="2" customFormat="1" ht="24.15" customHeight="1">
      <c r="A144" s="38"/>
      <c r="B144" s="39"/>
      <c r="C144" s="218" t="s">
        <v>132</v>
      </c>
      <c r="D144" s="218" t="s">
        <v>127</v>
      </c>
      <c r="E144" s="219" t="s">
        <v>153</v>
      </c>
      <c r="F144" s="220" t="s">
        <v>154</v>
      </c>
      <c r="G144" s="221" t="s">
        <v>149</v>
      </c>
      <c r="H144" s="222">
        <v>2.6139999999999999</v>
      </c>
      <c r="I144" s="223"/>
      <c r="J144" s="224">
        <f>ROUND(I144*H144,2)</f>
        <v>0</v>
      </c>
      <c r="K144" s="220" t="s">
        <v>131</v>
      </c>
      <c r="L144" s="44"/>
      <c r="M144" s="225" t="s">
        <v>1</v>
      </c>
      <c r="N144" s="226" t="s">
        <v>40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85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132</v>
      </c>
      <c r="BM144" s="229" t="s">
        <v>155</v>
      </c>
    </row>
    <row r="145" s="13" customFormat="1">
      <c r="A145" s="13"/>
      <c r="B145" s="231"/>
      <c r="C145" s="232"/>
      <c r="D145" s="233" t="s">
        <v>134</v>
      </c>
      <c r="E145" s="234" t="s">
        <v>1</v>
      </c>
      <c r="F145" s="235" t="s">
        <v>156</v>
      </c>
      <c r="G145" s="232"/>
      <c r="H145" s="234" t="s">
        <v>1</v>
      </c>
      <c r="I145" s="236"/>
      <c r="J145" s="232"/>
      <c r="K145" s="232"/>
      <c r="L145" s="237"/>
      <c r="M145" s="238"/>
      <c r="N145" s="239"/>
      <c r="O145" s="239"/>
      <c r="P145" s="239"/>
      <c r="Q145" s="239"/>
      <c r="R145" s="239"/>
      <c r="S145" s="239"/>
      <c r="T145" s="24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1" t="s">
        <v>134</v>
      </c>
      <c r="AU145" s="241" t="s">
        <v>85</v>
      </c>
      <c r="AV145" s="13" t="s">
        <v>83</v>
      </c>
      <c r="AW145" s="13" t="s">
        <v>32</v>
      </c>
      <c r="AX145" s="13" t="s">
        <v>75</v>
      </c>
      <c r="AY145" s="241" t="s">
        <v>125</v>
      </c>
    </row>
    <row r="146" s="14" customFormat="1">
      <c r="A146" s="14"/>
      <c r="B146" s="242"/>
      <c r="C146" s="243"/>
      <c r="D146" s="233" t="s">
        <v>134</v>
      </c>
      <c r="E146" s="244" t="s">
        <v>1</v>
      </c>
      <c r="F146" s="245" t="s">
        <v>157</v>
      </c>
      <c r="G146" s="243"/>
      <c r="H146" s="246">
        <v>2.6139999999999999</v>
      </c>
      <c r="I146" s="247"/>
      <c r="J146" s="243"/>
      <c r="K146" s="243"/>
      <c r="L146" s="248"/>
      <c r="M146" s="249"/>
      <c r="N146" s="250"/>
      <c r="O146" s="250"/>
      <c r="P146" s="250"/>
      <c r="Q146" s="250"/>
      <c r="R146" s="250"/>
      <c r="S146" s="250"/>
      <c r="T146" s="25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2" t="s">
        <v>134</v>
      </c>
      <c r="AU146" s="252" t="s">
        <v>85</v>
      </c>
      <c r="AV146" s="14" t="s">
        <v>85</v>
      </c>
      <c r="AW146" s="14" t="s">
        <v>32</v>
      </c>
      <c r="AX146" s="14" t="s">
        <v>83</v>
      </c>
      <c r="AY146" s="252" t="s">
        <v>125</v>
      </c>
    </row>
    <row r="147" s="2" customFormat="1" ht="37.8" customHeight="1">
      <c r="A147" s="38"/>
      <c r="B147" s="39"/>
      <c r="C147" s="218" t="s">
        <v>158</v>
      </c>
      <c r="D147" s="218" t="s">
        <v>127</v>
      </c>
      <c r="E147" s="219" t="s">
        <v>159</v>
      </c>
      <c r="F147" s="220" t="s">
        <v>160</v>
      </c>
      <c r="G147" s="221" t="s">
        <v>149</v>
      </c>
      <c r="H147" s="222">
        <v>495.34800000000001</v>
      </c>
      <c r="I147" s="223"/>
      <c r="J147" s="224">
        <f>ROUND(I147*H147,2)</f>
        <v>0</v>
      </c>
      <c r="K147" s="220" t="s">
        <v>131</v>
      </c>
      <c r="L147" s="44"/>
      <c r="M147" s="225" t="s">
        <v>1</v>
      </c>
      <c r="N147" s="226" t="s">
        <v>40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132</v>
      </c>
      <c r="AT147" s="229" t="s">
        <v>127</v>
      </c>
      <c r="AU147" s="229" t="s">
        <v>85</v>
      </c>
      <c r="AY147" s="17" t="s">
        <v>125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83</v>
      </c>
      <c r="BK147" s="230">
        <f>ROUND(I147*H147,2)</f>
        <v>0</v>
      </c>
      <c r="BL147" s="17" t="s">
        <v>132</v>
      </c>
      <c r="BM147" s="229" t="s">
        <v>161</v>
      </c>
    </row>
    <row r="148" s="14" customFormat="1">
      <c r="A148" s="14"/>
      <c r="B148" s="242"/>
      <c r="C148" s="243"/>
      <c r="D148" s="233" t="s">
        <v>134</v>
      </c>
      <c r="E148" s="244" t="s">
        <v>1</v>
      </c>
      <c r="F148" s="245" t="s">
        <v>162</v>
      </c>
      <c r="G148" s="243"/>
      <c r="H148" s="246">
        <v>492.73399999999998</v>
      </c>
      <c r="I148" s="247"/>
      <c r="J148" s="243"/>
      <c r="K148" s="243"/>
      <c r="L148" s="248"/>
      <c r="M148" s="249"/>
      <c r="N148" s="250"/>
      <c r="O148" s="250"/>
      <c r="P148" s="250"/>
      <c r="Q148" s="250"/>
      <c r="R148" s="250"/>
      <c r="S148" s="250"/>
      <c r="T148" s="25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2" t="s">
        <v>134</v>
      </c>
      <c r="AU148" s="252" t="s">
        <v>85</v>
      </c>
      <c r="AV148" s="14" t="s">
        <v>85</v>
      </c>
      <c r="AW148" s="14" t="s">
        <v>32</v>
      </c>
      <c r="AX148" s="14" t="s">
        <v>75</v>
      </c>
      <c r="AY148" s="252" t="s">
        <v>125</v>
      </c>
    </row>
    <row r="149" s="14" customFormat="1">
      <c r="A149" s="14"/>
      <c r="B149" s="242"/>
      <c r="C149" s="243"/>
      <c r="D149" s="233" t="s">
        <v>134</v>
      </c>
      <c r="E149" s="244" t="s">
        <v>1</v>
      </c>
      <c r="F149" s="245" t="s">
        <v>163</v>
      </c>
      <c r="G149" s="243"/>
      <c r="H149" s="246">
        <v>2.6139999999999999</v>
      </c>
      <c r="I149" s="247"/>
      <c r="J149" s="243"/>
      <c r="K149" s="243"/>
      <c r="L149" s="248"/>
      <c r="M149" s="249"/>
      <c r="N149" s="250"/>
      <c r="O149" s="250"/>
      <c r="P149" s="250"/>
      <c r="Q149" s="250"/>
      <c r="R149" s="250"/>
      <c r="S149" s="250"/>
      <c r="T149" s="25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2" t="s">
        <v>134</v>
      </c>
      <c r="AU149" s="252" t="s">
        <v>85</v>
      </c>
      <c r="AV149" s="14" t="s">
        <v>85</v>
      </c>
      <c r="AW149" s="14" t="s">
        <v>32</v>
      </c>
      <c r="AX149" s="14" t="s">
        <v>75</v>
      </c>
      <c r="AY149" s="252" t="s">
        <v>125</v>
      </c>
    </row>
    <row r="150" s="15" customFormat="1">
      <c r="A150" s="15"/>
      <c r="B150" s="253"/>
      <c r="C150" s="254"/>
      <c r="D150" s="233" t="s">
        <v>134</v>
      </c>
      <c r="E150" s="255" t="s">
        <v>1</v>
      </c>
      <c r="F150" s="256" t="s">
        <v>145</v>
      </c>
      <c r="G150" s="254"/>
      <c r="H150" s="257">
        <v>495.34800000000001</v>
      </c>
      <c r="I150" s="258"/>
      <c r="J150" s="254"/>
      <c r="K150" s="254"/>
      <c r="L150" s="259"/>
      <c r="M150" s="260"/>
      <c r="N150" s="261"/>
      <c r="O150" s="261"/>
      <c r="P150" s="261"/>
      <c r="Q150" s="261"/>
      <c r="R150" s="261"/>
      <c r="S150" s="261"/>
      <c r="T150" s="262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3" t="s">
        <v>134</v>
      </c>
      <c r="AU150" s="263" t="s">
        <v>85</v>
      </c>
      <c r="AV150" s="15" t="s">
        <v>132</v>
      </c>
      <c r="AW150" s="15" t="s">
        <v>32</v>
      </c>
      <c r="AX150" s="15" t="s">
        <v>83</v>
      </c>
      <c r="AY150" s="263" t="s">
        <v>125</v>
      </c>
    </row>
    <row r="151" s="2" customFormat="1" ht="24.15" customHeight="1">
      <c r="A151" s="38"/>
      <c r="B151" s="39"/>
      <c r="C151" s="218" t="s">
        <v>164</v>
      </c>
      <c r="D151" s="218" t="s">
        <v>127</v>
      </c>
      <c r="E151" s="219" t="s">
        <v>165</v>
      </c>
      <c r="F151" s="220" t="s">
        <v>166</v>
      </c>
      <c r="G151" s="221" t="s">
        <v>130</v>
      </c>
      <c r="H151" s="222">
        <v>1400</v>
      </c>
      <c r="I151" s="223"/>
      <c r="J151" s="224">
        <f>ROUND(I151*H151,2)</f>
        <v>0</v>
      </c>
      <c r="K151" s="220" t="s">
        <v>131</v>
      </c>
      <c r="L151" s="44"/>
      <c r="M151" s="225" t="s">
        <v>1</v>
      </c>
      <c r="N151" s="226" t="s">
        <v>40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132</v>
      </c>
      <c r="AT151" s="229" t="s">
        <v>127</v>
      </c>
      <c r="AU151" s="229" t="s">
        <v>85</v>
      </c>
      <c r="AY151" s="17" t="s">
        <v>125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83</v>
      </c>
      <c r="BK151" s="230">
        <f>ROUND(I151*H151,2)</f>
        <v>0</v>
      </c>
      <c r="BL151" s="17" t="s">
        <v>132</v>
      </c>
      <c r="BM151" s="229" t="s">
        <v>167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168</v>
      </c>
      <c r="G152" s="232"/>
      <c r="H152" s="234" t="s">
        <v>1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1" t="s">
        <v>134</v>
      </c>
      <c r="AU152" s="241" t="s">
        <v>85</v>
      </c>
      <c r="AV152" s="13" t="s">
        <v>83</v>
      </c>
      <c r="AW152" s="13" t="s">
        <v>32</v>
      </c>
      <c r="AX152" s="13" t="s">
        <v>75</v>
      </c>
      <c r="AY152" s="241" t="s">
        <v>125</v>
      </c>
    </row>
    <row r="153" s="14" customFormat="1">
      <c r="A153" s="14"/>
      <c r="B153" s="242"/>
      <c r="C153" s="243"/>
      <c r="D153" s="233" t="s">
        <v>134</v>
      </c>
      <c r="E153" s="244" t="s">
        <v>1</v>
      </c>
      <c r="F153" s="245" t="s">
        <v>169</v>
      </c>
      <c r="G153" s="243"/>
      <c r="H153" s="246">
        <v>1400</v>
      </c>
      <c r="I153" s="247"/>
      <c r="J153" s="243"/>
      <c r="K153" s="243"/>
      <c r="L153" s="248"/>
      <c r="M153" s="249"/>
      <c r="N153" s="250"/>
      <c r="O153" s="250"/>
      <c r="P153" s="250"/>
      <c r="Q153" s="250"/>
      <c r="R153" s="250"/>
      <c r="S153" s="250"/>
      <c r="T153" s="251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2" t="s">
        <v>134</v>
      </c>
      <c r="AU153" s="252" t="s">
        <v>85</v>
      </c>
      <c r="AV153" s="14" t="s">
        <v>85</v>
      </c>
      <c r="AW153" s="14" t="s">
        <v>32</v>
      </c>
      <c r="AX153" s="14" t="s">
        <v>83</v>
      </c>
      <c r="AY153" s="252" t="s">
        <v>125</v>
      </c>
    </row>
    <row r="154" s="2" customFormat="1" ht="33" customHeight="1">
      <c r="A154" s="38"/>
      <c r="B154" s="39"/>
      <c r="C154" s="218" t="s">
        <v>170</v>
      </c>
      <c r="D154" s="218" t="s">
        <v>127</v>
      </c>
      <c r="E154" s="219" t="s">
        <v>171</v>
      </c>
      <c r="F154" s="220" t="s">
        <v>172</v>
      </c>
      <c r="G154" s="221" t="s">
        <v>173</v>
      </c>
      <c r="H154" s="222">
        <v>891.62599999999998</v>
      </c>
      <c r="I154" s="223"/>
      <c r="J154" s="224">
        <f>ROUND(I154*H154,2)</f>
        <v>0</v>
      </c>
      <c r="K154" s="220" t="s">
        <v>131</v>
      </c>
      <c r="L154" s="44"/>
      <c r="M154" s="225" t="s">
        <v>1</v>
      </c>
      <c r="N154" s="226" t="s">
        <v>40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132</v>
      </c>
      <c r="AT154" s="229" t="s">
        <v>127</v>
      </c>
      <c r="AU154" s="229" t="s">
        <v>85</v>
      </c>
      <c r="AY154" s="17" t="s">
        <v>125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83</v>
      </c>
      <c r="BK154" s="230">
        <f>ROUND(I154*H154,2)</f>
        <v>0</v>
      </c>
      <c r="BL154" s="17" t="s">
        <v>132</v>
      </c>
      <c r="BM154" s="229" t="s">
        <v>174</v>
      </c>
    </row>
    <row r="155" s="14" customFormat="1">
      <c r="A155" s="14"/>
      <c r="B155" s="242"/>
      <c r="C155" s="243"/>
      <c r="D155" s="233" t="s">
        <v>134</v>
      </c>
      <c r="E155" s="243"/>
      <c r="F155" s="245" t="s">
        <v>175</v>
      </c>
      <c r="G155" s="243"/>
      <c r="H155" s="246">
        <v>891.62599999999998</v>
      </c>
      <c r="I155" s="247"/>
      <c r="J155" s="243"/>
      <c r="K155" s="243"/>
      <c r="L155" s="248"/>
      <c r="M155" s="249"/>
      <c r="N155" s="250"/>
      <c r="O155" s="250"/>
      <c r="P155" s="250"/>
      <c r="Q155" s="250"/>
      <c r="R155" s="250"/>
      <c r="S155" s="250"/>
      <c r="T155" s="251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2" t="s">
        <v>134</v>
      </c>
      <c r="AU155" s="252" t="s">
        <v>85</v>
      </c>
      <c r="AV155" s="14" t="s">
        <v>85</v>
      </c>
      <c r="AW155" s="14" t="s">
        <v>4</v>
      </c>
      <c r="AX155" s="14" t="s">
        <v>83</v>
      </c>
      <c r="AY155" s="252" t="s">
        <v>125</v>
      </c>
    </row>
    <row r="156" s="2" customFormat="1" ht="24.15" customHeight="1">
      <c r="A156" s="38"/>
      <c r="B156" s="39"/>
      <c r="C156" s="218" t="s">
        <v>176</v>
      </c>
      <c r="D156" s="218" t="s">
        <v>127</v>
      </c>
      <c r="E156" s="219" t="s">
        <v>177</v>
      </c>
      <c r="F156" s="220" t="s">
        <v>178</v>
      </c>
      <c r="G156" s="221" t="s">
        <v>149</v>
      </c>
      <c r="H156" s="222">
        <v>21.754999999999999</v>
      </c>
      <c r="I156" s="223"/>
      <c r="J156" s="224">
        <f>ROUND(I156*H156,2)</f>
        <v>0</v>
      </c>
      <c r="K156" s="220" t="s">
        <v>131</v>
      </c>
      <c r="L156" s="44"/>
      <c r="M156" s="225" t="s">
        <v>1</v>
      </c>
      <c r="N156" s="226" t="s">
        <v>40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127</v>
      </c>
      <c r="AU156" s="229" t="s">
        <v>85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83</v>
      </c>
      <c r="BK156" s="230">
        <f>ROUND(I156*H156,2)</f>
        <v>0</v>
      </c>
      <c r="BL156" s="17" t="s">
        <v>132</v>
      </c>
      <c r="BM156" s="229" t="s">
        <v>179</v>
      </c>
    </row>
    <row r="157" s="13" customFormat="1">
      <c r="A157" s="13"/>
      <c r="B157" s="231"/>
      <c r="C157" s="232"/>
      <c r="D157" s="233" t="s">
        <v>134</v>
      </c>
      <c r="E157" s="234" t="s">
        <v>1</v>
      </c>
      <c r="F157" s="235" t="s">
        <v>180</v>
      </c>
      <c r="G157" s="232"/>
      <c r="H157" s="234" t="s">
        <v>1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1" t="s">
        <v>134</v>
      </c>
      <c r="AU157" s="241" t="s">
        <v>85</v>
      </c>
      <c r="AV157" s="13" t="s">
        <v>83</v>
      </c>
      <c r="AW157" s="13" t="s">
        <v>32</v>
      </c>
      <c r="AX157" s="13" t="s">
        <v>75</v>
      </c>
      <c r="AY157" s="241" t="s">
        <v>125</v>
      </c>
    </row>
    <row r="158" s="14" customFormat="1">
      <c r="A158" s="14"/>
      <c r="B158" s="242"/>
      <c r="C158" s="243"/>
      <c r="D158" s="233" t="s">
        <v>134</v>
      </c>
      <c r="E158" s="244" t="s">
        <v>1</v>
      </c>
      <c r="F158" s="245" t="s">
        <v>181</v>
      </c>
      <c r="G158" s="243"/>
      <c r="H158" s="246">
        <v>1.9550000000000001</v>
      </c>
      <c r="I158" s="247"/>
      <c r="J158" s="243"/>
      <c r="K158" s="243"/>
      <c r="L158" s="248"/>
      <c r="M158" s="249"/>
      <c r="N158" s="250"/>
      <c r="O158" s="250"/>
      <c r="P158" s="250"/>
      <c r="Q158" s="250"/>
      <c r="R158" s="250"/>
      <c r="S158" s="250"/>
      <c r="T158" s="25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2" t="s">
        <v>134</v>
      </c>
      <c r="AU158" s="252" t="s">
        <v>85</v>
      </c>
      <c r="AV158" s="14" t="s">
        <v>85</v>
      </c>
      <c r="AW158" s="14" t="s">
        <v>32</v>
      </c>
      <c r="AX158" s="14" t="s">
        <v>75</v>
      </c>
      <c r="AY158" s="252" t="s">
        <v>125</v>
      </c>
    </row>
    <row r="159" s="13" customFormat="1">
      <c r="A159" s="13"/>
      <c r="B159" s="231"/>
      <c r="C159" s="232"/>
      <c r="D159" s="233" t="s">
        <v>134</v>
      </c>
      <c r="E159" s="234" t="s">
        <v>1</v>
      </c>
      <c r="F159" s="235" t="s">
        <v>151</v>
      </c>
      <c r="G159" s="232"/>
      <c r="H159" s="234" t="s">
        <v>1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1" t="s">
        <v>134</v>
      </c>
      <c r="AU159" s="241" t="s">
        <v>85</v>
      </c>
      <c r="AV159" s="13" t="s">
        <v>83</v>
      </c>
      <c r="AW159" s="13" t="s">
        <v>32</v>
      </c>
      <c r="AX159" s="13" t="s">
        <v>75</v>
      </c>
      <c r="AY159" s="241" t="s">
        <v>125</v>
      </c>
    </row>
    <row r="160" s="14" customFormat="1">
      <c r="A160" s="14"/>
      <c r="B160" s="242"/>
      <c r="C160" s="243"/>
      <c r="D160" s="233" t="s">
        <v>134</v>
      </c>
      <c r="E160" s="244" t="s">
        <v>1</v>
      </c>
      <c r="F160" s="245" t="s">
        <v>152</v>
      </c>
      <c r="G160" s="243"/>
      <c r="H160" s="246">
        <v>19.800000000000001</v>
      </c>
      <c r="I160" s="247"/>
      <c r="J160" s="243"/>
      <c r="K160" s="243"/>
      <c r="L160" s="248"/>
      <c r="M160" s="249"/>
      <c r="N160" s="250"/>
      <c r="O160" s="250"/>
      <c r="P160" s="250"/>
      <c r="Q160" s="250"/>
      <c r="R160" s="250"/>
      <c r="S160" s="250"/>
      <c r="T160" s="25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2" t="s">
        <v>134</v>
      </c>
      <c r="AU160" s="252" t="s">
        <v>85</v>
      </c>
      <c r="AV160" s="14" t="s">
        <v>85</v>
      </c>
      <c r="AW160" s="14" t="s">
        <v>32</v>
      </c>
      <c r="AX160" s="14" t="s">
        <v>75</v>
      </c>
      <c r="AY160" s="252" t="s">
        <v>125</v>
      </c>
    </row>
    <row r="161" s="15" customFormat="1">
      <c r="A161" s="15"/>
      <c r="B161" s="253"/>
      <c r="C161" s="254"/>
      <c r="D161" s="233" t="s">
        <v>134</v>
      </c>
      <c r="E161" s="255" t="s">
        <v>1</v>
      </c>
      <c r="F161" s="256" t="s">
        <v>145</v>
      </c>
      <c r="G161" s="254"/>
      <c r="H161" s="257">
        <v>21.754999999999999</v>
      </c>
      <c r="I161" s="258"/>
      <c r="J161" s="254"/>
      <c r="K161" s="254"/>
      <c r="L161" s="259"/>
      <c r="M161" s="260"/>
      <c r="N161" s="261"/>
      <c r="O161" s="261"/>
      <c r="P161" s="261"/>
      <c r="Q161" s="261"/>
      <c r="R161" s="261"/>
      <c r="S161" s="261"/>
      <c r="T161" s="262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3" t="s">
        <v>134</v>
      </c>
      <c r="AU161" s="263" t="s">
        <v>85</v>
      </c>
      <c r="AV161" s="15" t="s">
        <v>132</v>
      </c>
      <c r="AW161" s="15" t="s">
        <v>32</v>
      </c>
      <c r="AX161" s="15" t="s">
        <v>83</v>
      </c>
      <c r="AY161" s="263" t="s">
        <v>125</v>
      </c>
    </row>
    <row r="162" s="2" customFormat="1" ht="24.15" customHeight="1">
      <c r="A162" s="38"/>
      <c r="B162" s="39"/>
      <c r="C162" s="218" t="s">
        <v>182</v>
      </c>
      <c r="D162" s="218" t="s">
        <v>127</v>
      </c>
      <c r="E162" s="219" t="s">
        <v>183</v>
      </c>
      <c r="F162" s="220" t="s">
        <v>184</v>
      </c>
      <c r="G162" s="221" t="s">
        <v>130</v>
      </c>
      <c r="H162" s="222">
        <v>133.19999999999999</v>
      </c>
      <c r="I162" s="223"/>
      <c r="J162" s="224">
        <f>ROUND(I162*H162,2)</f>
        <v>0</v>
      </c>
      <c r="K162" s="220" t="s">
        <v>131</v>
      </c>
      <c r="L162" s="44"/>
      <c r="M162" s="225" t="s">
        <v>1</v>
      </c>
      <c r="N162" s="226" t="s">
        <v>40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185</v>
      </c>
      <c r="AT162" s="229" t="s">
        <v>127</v>
      </c>
      <c r="AU162" s="229" t="s">
        <v>85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83</v>
      </c>
      <c r="BK162" s="230">
        <f>ROUND(I162*H162,2)</f>
        <v>0</v>
      </c>
      <c r="BL162" s="17" t="s">
        <v>185</v>
      </c>
      <c r="BM162" s="229" t="s">
        <v>186</v>
      </c>
    </row>
    <row r="163" s="13" customFormat="1">
      <c r="A163" s="13"/>
      <c r="B163" s="231"/>
      <c r="C163" s="232"/>
      <c r="D163" s="233" t="s">
        <v>134</v>
      </c>
      <c r="E163" s="234" t="s">
        <v>1</v>
      </c>
      <c r="F163" s="235" t="s">
        <v>151</v>
      </c>
      <c r="G163" s="232"/>
      <c r="H163" s="234" t="s">
        <v>1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1" t="s">
        <v>134</v>
      </c>
      <c r="AU163" s="241" t="s">
        <v>85</v>
      </c>
      <c r="AV163" s="13" t="s">
        <v>83</v>
      </c>
      <c r="AW163" s="13" t="s">
        <v>32</v>
      </c>
      <c r="AX163" s="13" t="s">
        <v>75</v>
      </c>
      <c r="AY163" s="241" t="s">
        <v>125</v>
      </c>
    </row>
    <row r="164" s="14" customFormat="1">
      <c r="A164" s="14"/>
      <c r="B164" s="242"/>
      <c r="C164" s="243"/>
      <c r="D164" s="233" t="s">
        <v>134</v>
      </c>
      <c r="E164" s="244" t="s">
        <v>1</v>
      </c>
      <c r="F164" s="245" t="s">
        <v>187</v>
      </c>
      <c r="G164" s="243"/>
      <c r="H164" s="246">
        <v>55</v>
      </c>
      <c r="I164" s="247"/>
      <c r="J164" s="243"/>
      <c r="K164" s="243"/>
      <c r="L164" s="248"/>
      <c r="M164" s="249"/>
      <c r="N164" s="250"/>
      <c r="O164" s="250"/>
      <c r="P164" s="250"/>
      <c r="Q164" s="250"/>
      <c r="R164" s="250"/>
      <c r="S164" s="250"/>
      <c r="T164" s="25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2" t="s">
        <v>134</v>
      </c>
      <c r="AU164" s="252" t="s">
        <v>85</v>
      </c>
      <c r="AV164" s="14" t="s">
        <v>85</v>
      </c>
      <c r="AW164" s="14" t="s">
        <v>32</v>
      </c>
      <c r="AX164" s="14" t="s">
        <v>75</v>
      </c>
      <c r="AY164" s="252" t="s">
        <v>125</v>
      </c>
    </row>
    <row r="165" s="13" customFormat="1">
      <c r="A165" s="13"/>
      <c r="B165" s="231"/>
      <c r="C165" s="232"/>
      <c r="D165" s="233" t="s">
        <v>134</v>
      </c>
      <c r="E165" s="234" t="s">
        <v>1</v>
      </c>
      <c r="F165" s="235" t="s">
        <v>188</v>
      </c>
      <c r="G165" s="232"/>
      <c r="H165" s="234" t="s">
        <v>1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1" t="s">
        <v>134</v>
      </c>
      <c r="AU165" s="241" t="s">
        <v>85</v>
      </c>
      <c r="AV165" s="13" t="s">
        <v>83</v>
      </c>
      <c r="AW165" s="13" t="s">
        <v>32</v>
      </c>
      <c r="AX165" s="13" t="s">
        <v>75</v>
      </c>
      <c r="AY165" s="241" t="s">
        <v>125</v>
      </c>
    </row>
    <row r="166" s="14" customFormat="1">
      <c r="A166" s="14"/>
      <c r="B166" s="242"/>
      <c r="C166" s="243"/>
      <c r="D166" s="233" t="s">
        <v>134</v>
      </c>
      <c r="E166" s="244" t="s">
        <v>1</v>
      </c>
      <c r="F166" s="245" t="s">
        <v>189</v>
      </c>
      <c r="G166" s="243"/>
      <c r="H166" s="246">
        <v>78.200000000000003</v>
      </c>
      <c r="I166" s="247"/>
      <c r="J166" s="243"/>
      <c r="K166" s="243"/>
      <c r="L166" s="248"/>
      <c r="M166" s="249"/>
      <c r="N166" s="250"/>
      <c r="O166" s="250"/>
      <c r="P166" s="250"/>
      <c r="Q166" s="250"/>
      <c r="R166" s="250"/>
      <c r="S166" s="250"/>
      <c r="T166" s="251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2" t="s">
        <v>134</v>
      </c>
      <c r="AU166" s="252" t="s">
        <v>85</v>
      </c>
      <c r="AV166" s="14" t="s">
        <v>85</v>
      </c>
      <c r="AW166" s="14" t="s">
        <v>32</v>
      </c>
      <c r="AX166" s="14" t="s">
        <v>75</v>
      </c>
      <c r="AY166" s="252" t="s">
        <v>125</v>
      </c>
    </row>
    <row r="167" s="15" customFormat="1">
      <c r="A167" s="15"/>
      <c r="B167" s="253"/>
      <c r="C167" s="254"/>
      <c r="D167" s="233" t="s">
        <v>134</v>
      </c>
      <c r="E167" s="255" t="s">
        <v>1</v>
      </c>
      <c r="F167" s="256" t="s">
        <v>145</v>
      </c>
      <c r="G167" s="254"/>
      <c r="H167" s="257">
        <v>133.19999999999999</v>
      </c>
      <c r="I167" s="258"/>
      <c r="J167" s="254"/>
      <c r="K167" s="254"/>
      <c r="L167" s="259"/>
      <c r="M167" s="260"/>
      <c r="N167" s="261"/>
      <c r="O167" s="261"/>
      <c r="P167" s="261"/>
      <c r="Q167" s="261"/>
      <c r="R167" s="261"/>
      <c r="S167" s="261"/>
      <c r="T167" s="262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3" t="s">
        <v>134</v>
      </c>
      <c r="AU167" s="263" t="s">
        <v>85</v>
      </c>
      <c r="AV167" s="15" t="s">
        <v>132</v>
      </c>
      <c r="AW167" s="15" t="s">
        <v>32</v>
      </c>
      <c r="AX167" s="15" t="s">
        <v>83</v>
      </c>
      <c r="AY167" s="263" t="s">
        <v>125</v>
      </c>
    </row>
    <row r="168" s="2" customFormat="1" ht="16.5" customHeight="1">
      <c r="A168" s="38"/>
      <c r="B168" s="39"/>
      <c r="C168" s="264" t="s">
        <v>190</v>
      </c>
      <c r="D168" s="264" t="s">
        <v>191</v>
      </c>
      <c r="E168" s="265" t="s">
        <v>192</v>
      </c>
      <c r="F168" s="266" t="s">
        <v>193</v>
      </c>
      <c r="G168" s="267" t="s">
        <v>194</v>
      </c>
      <c r="H168" s="268">
        <v>2.6640000000000001</v>
      </c>
      <c r="I168" s="269"/>
      <c r="J168" s="270">
        <f>ROUND(I168*H168,2)</f>
        <v>0</v>
      </c>
      <c r="K168" s="266" t="s">
        <v>131</v>
      </c>
      <c r="L168" s="271"/>
      <c r="M168" s="272" t="s">
        <v>1</v>
      </c>
      <c r="N168" s="273" t="s">
        <v>40</v>
      </c>
      <c r="O168" s="91"/>
      <c r="P168" s="227">
        <f>O168*H168</f>
        <v>0</v>
      </c>
      <c r="Q168" s="227">
        <v>0.001</v>
      </c>
      <c r="R168" s="227">
        <f>Q168*H168</f>
        <v>0.0026640000000000001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195</v>
      </c>
      <c r="AT168" s="229" t="s">
        <v>191</v>
      </c>
      <c r="AU168" s="229" t="s">
        <v>85</v>
      </c>
      <c r="AY168" s="17" t="s">
        <v>125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83</v>
      </c>
      <c r="BK168" s="230">
        <f>ROUND(I168*H168,2)</f>
        <v>0</v>
      </c>
      <c r="BL168" s="17" t="s">
        <v>185</v>
      </c>
      <c r="BM168" s="229" t="s">
        <v>196</v>
      </c>
    </row>
    <row r="169" s="14" customFormat="1">
      <c r="A169" s="14"/>
      <c r="B169" s="242"/>
      <c r="C169" s="243"/>
      <c r="D169" s="233" t="s">
        <v>134</v>
      </c>
      <c r="E169" s="243"/>
      <c r="F169" s="245" t="s">
        <v>197</v>
      </c>
      <c r="G169" s="243"/>
      <c r="H169" s="246">
        <v>2.6640000000000001</v>
      </c>
      <c r="I169" s="247"/>
      <c r="J169" s="243"/>
      <c r="K169" s="243"/>
      <c r="L169" s="248"/>
      <c r="M169" s="249"/>
      <c r="N169" s="250"/>
      <c r="O169" s="250"/>
      <c r="P169" s="250"/>
      <c r="Q169" s="250"/>
      <c r="R169" s="250"/>
      <c r="S169" s="250"/>
      <c r="T169" s="25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2" t="s">
        <v>134</v>
      </c>
      <c r="AU169" s="252" t="s">
        <v>85</v>
      </c>
      <c r="AV169" s="14" t="s">
        <v>85</v>
      </c>
      <c r="AW169" s="14" t="s">
        <v>4</v>
      </c>
      <c r="AX169" s="14" t="s">
        <v>83</v>
      </c>
      <c r="AY169" s="252" t="s">
        <v>125</v>
      </c>
    </row>
    <row r="170" s="2" customFormat="1" ht="24.15" customHeight="1">
      <c r="A170" s="38"/>
      <c r="B170" s="39"/>
      <c r="C170" s="218" t="s">
        <v>198</v>
      </c>
      <c r="D170" s="218" t="s">
        <v>127</v>
      </c>
      <c r="E170" s="219" t="s">
        <v>199</v>
      </c>
      <c r="F170" s="220" t="s">
        <v>200</v>
      </c>
      <c r="G170" s="221" t="s">
        <v>130</v>
      </c>
      <c r="H170" s="222">
        <v>133.19999999999999</v>
      </c>
      <c r="I170" s="223"/>
      <c r="J170" s="224">
        <f>ROUND(I170*H170,2)</f>
        <v>0</v>
      </c>
      <c r="K170" s="220" t="s">
        <v>131</v>
      </c>
      <c r="L170" s="44"/>
      <c r="M170" s="225" t="s">
        <v>1</v>
      </c>
      <c r="N170" s="226" t="s">
        <v>40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132</v>
      </c>
      <c r="AT170" s="229" t="s">
        <v>127</v>
      </c>
      <c r="AU170" s="229" t="s">
        <v>85</v>
      </c>
      <c r="AY170" s="17" t="s">
        <v>125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83</v>
      </c>
      <c r="BK170" s="230">
        <f>ROUND(I170*H170,2)</f>
        <v>0</v>
      </c>
      <c r="BL170" s="17" t="s">
        <v>132</v>
      </c>
      <c r="BM170" s="229" t="s">
        <v>201</v>
      </c>
    </row>
    <row r="171" s="13" customFormat="1">
      <c r="A171" s="13"/>
      <c r="B171" s="231"/>
      <c r="C171" s="232"/>
      <c r="D171" s="233" t="s">
        <v>134</v>
      </c>
      <c r="E171" s="234" t="s">
        <v>1</v>
      </c>
      <c r="F171" s="235" t="s">
        <v>151</v>
      </c>
      <c r="G171" s="232"/>
      <c r="H171" s="234" t="s">
        <v>1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1" t="s">
        <v>134</v>
      </c>
      <c r="AU171" s="241" t="s">
        <v>85</v>
      </c>
      <c r="AV171" s="13" t="s">
        <v>83</v>
      </c>
      <c r="AW171" s="13" t="s">
        <v>32</v>
      </c>
      <c r="AX171" s="13" t="s">
        <v>75</v>
      </c>
      <c r="AY171" s="241" t="s">
        <v>125</v>
      </c>
    </row>
    <row r="172" s="14" customFormat="1">
      <c r="A172" s="14"/>
      <c r="B172" s="242"/>
      <c r="C172" s="243"/>
      <c r="D172" s="233" t="s">
        <v>134</v>
      </c>
      <c r="E172" s="244" t="s">
        <v>1</v>
      </c>
      <c r="F172" s="245" t="s">
        <v>187</v>
      </c>
      <c r="G172" s="243"/>
      <c r="H172" s="246">
        <v>55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2" t="s">
        <v>134</v>
      </c>
      <c r="AU172" s="252" t="s">
        <v>85</v>
      </c>
      <c r="AV172" s="14" t="s">
        <v>85</v>
      </c>
      <c r="AW172" s="14" t="s">
        <v>32</v>
      </c>
      <c r="AX172" s="14" t="s">
        <v>75</v>
      </c>
      <c r="AY172" s="252" t="s">
        <v>125</v>
      </c>
    </row>
    <row r="173" s="13" customFormat="1">
      <c r="A173" s="13"/>
      <c r="B173" s="231"/>
      <c r="C173" s="232"/>
      <c r="D173" s="233" t="s">
        <v>134</v>
      </c>
      <c r="E173" s="234" t="s">
        <v>1</v>
      </c>
      <c r="F173" s="235" t="s">
        <v>188</v>
      </c>
      <c r="G173" s="232"/>
      <c r="H173" s="234" t="s">
        <v>1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1" t="s">
        <v>134</v>
      </c>
      <c r="AU173" s="241" t="s">
        <v>85</v>
      </c>
      <c r="AV173" s="13" t="s">
        <v>83</v>
      </c>
      <c r="AW173" s="13" t="s">
        <v>32</v>
      </c>
      <c r="AX173" s="13" t="s">
        <v>75</v>
      </c>
      <c r="AY173" s="241" t="s">
        <v>125</v>
      </c>
    </row>
    <row r="174" s="14" customFormat="1">
      <c r="A174" s="14"/>
      <c r="B174" s="242"/>
      <c r="C174" s="243"/>
      <c r="D174" s="233" t="s">
        <v>134</v>
      </c>
      <c r="E174" s="244" t="s">
        <v>1</v>
      </c>
      <c r="F174" s="245" t="s">
        <v>189</v>
      </c>
      <c r="G174" s="243"/>
      <c r="H174" s="246">
        <v>78.200000000000003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2" t="s">
        <v>134</v>
      </c>
      <c r="AU174" s="252" t="s">
        <v>85</v>
      </c>
      <c r="AV174" s="14" t="s">
        <v>85</v>
      </c>
      <c r="AW174" s="14" t="s">
        <v>32</v>
      </c>
      <c r="AX174" s="14" t="s">
        <v>75</v>
      </c>
      <c r="AY174" s="252" t="s">
        <v>125</v>
      </c>
    </row>
    <row r="175" s="15" customFormat="1">
      <c r="A175" s="15"/>
      <c r="B175" s="253"/>
      <c r="C175" s="254"/>
      <c r="D175" s="233" t="s">
        <v>134</v>
      </c>
      <c r="E175" s="255" t="s">
        <v>1</v>
      </c>
      <c r="F175" s="256" t="s">
        <v>145</v>
      </c>
      <c r="G175" s="254"/>
      <c r="H175" s="257">
        <v>133.19999999999999</v>
      </c>
      <c r="I175" s="258"/>
      <c r="J175" s="254"/>
      <c r="K175" s="254"/>
      <c r="L175" s="259"/>
      <c r="M175" s="260"/>
      <c r="N175" s="261"/>
      <c r="O175" s="261"/>
      <c r="P175" s="261"/>
      <c r="Q175" s="261"/>
      <c r="R175" s="261"/>
      <c r="S175" s="261"/>
      <c r="T175" s="262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3" t="s">
        <v>134</v>
      </c>
      <c r="AU175" s="263" t="s">
        <v>85</v>
      </c>
      <c r="AV175" s="15" t="s">
        <v>132</v>
      </c>
      <c r="AW175" s="15" t="s">
        <v>32</v>
      </c>
      <c r="AX175" s="15" t="s">
        <v>83</v>
      </c>
      <c r="AY175" s="263" t="s">
        <v>125</v>
      </c>
    </row>
    <row r="176" s="2" customFormat="1" ht="21.75" customHeight="1">
      <c r="A176" s="38"/>
      <c r="B176" s="39"/>
      <c r="C176" s="218" t="s">
        <v>8</v>
      </c>
      <c r="D176" s="218" t="s">
        <v>127</v>
      </c>
      <c r="E176" s="219" t="s">
        <v>202</v>
      </c>
      <c r="F176" s="220" t="s">
        <v>203</v>
      </c>
      <c r="G176" s="221" t="s">
        <v>130</v>
      </c>
      <c r="H176" s="222">
        <v>133.19999999999999</v>
      </c>
      <c r="I176" s="223"/>
      <c r="J176" s="224">
        <f>ROUND(I176*H176,2)</f>
        <v>0</v>
      </c>
      <c r="K176" s="220" t="s">
        <v>131</v>
      </c>
      <c r="L176" s="44"/>
      <c r="M176" s="225" t="s">
        <v>1</v>
      </c>
      <c r="N176" s="226" t="s">
        <v>40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132</v>
      </c>
      <c r="AT176" s="229" t="s">
        <v>127</v>
      </c>
      <c r="AU176" s="229" t="s">
        <v>85</v>
      </c>
      <c r="AY176" s="17" t="s">
        <v>125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83</v>
      </c>
      <c r="BK176" s="230">
        <f>ROUND(I176*H176,2)</f>
        <v>0</v>
      </c>
      <c r="BL176" s="17" t="s">
        <v>132</v>
      </c>
      <c r="BM176" s="229" t="s">
        <v>204</v>
      </c>
    </row>
    <row r="177" s="12" customFormat="1" ht="22.8" customHeight="1">
      <c r="A177" s="12"/>
      <c r="B177" s="202"/>
      <c r="C177" s="203"/>
      <c r="D177" s="204" t="s">
        <v>74</v>
      </c>
      <c r="E177" s="216" t="s">
        <v>85</v>
      </c>
      <c r="F177" s="216" t="s">
        <v>205</v>
      </c>
      <c r="G177" s="203"/>
      <c r="H177" s="203"/>
      <c r="I177" s="206"/>
      <c r="J177" s="217">
        <f>BK177</f>
        <v>0</v>
      </c>
      <c r="K177" s="203"/>
      <c r="L177" s="208"/>
      <c r="M177" s="209"/>
      <c r="N177" s="210"/>
      <c r="O177" s="210"/>
      <c r="P177" s="211">
        <f>SUM(P178:P182)</f>
        <v>0</v>
      </c>
      <c r="Q177" s="210"/>
      <c r="R177" s="211">
        <f>SUM(R178:R182)</f>
        <v>0.52415999999999996</v>
      </c>
      <c r="S177" s="210"/>
      <c r="T177" s="212">
        <f>SUM(T178:T182)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3" t="s">
        <v>83</v>
      </c>
      <c r="AT177" s="214" t="s">
        <v>74</v>
      </c>
      <c r="AU177" s="214" t="s">
        <v>83</v>
      </c>
      <c r="AY177" s="213" t="s">
        <v>125</v>
      </c>
      <c r="BK177" s="215">
        <f>SUM(BK178:BK182)</f>
        <v>0</v>
      </c>
    </row>
    <row r="178" s="2" customFormat="1" ht="24.15" customHeight="1">
      <c r="A178" s="38"/>
      <c r="B178" s="39"/>
      <c r="C178" s="218" t="s">
        <v>206</v>
      </c>
      <c r="D178" s="218" t="s">
        <v>127</v>
      </c>
      <c r="E178" s="219" t="s">
        <v>207</v>
      </c>
      <c r="F178" s="220" t="s">
        <v>208</v>
      </c>
      <c r="G178" s="221" t="s">
        <v>130</v>
      </c>
      <c r="H178" s="222">
        <v>1400</v>
      </c>
      <c r="I178" s="223"/>
      <c r="J178" s="224">
        <f>ROUND(I178*H178,2)</f>
        <v>0</v>
      </c>
      <c r="K178" s="220" t="s">
        <v>131</v>
      </c>
      <c r="L178" s="44"/>
      <c r="M178" s="225" t="s">
        <v>1</v>
      </c>
      <c r="N178" s="226" t="s">
        <v>40</v>
      </c>
      <c r="O178" s="91"/>
      <c r="P178" s="227">
        <f>O178*H178</f>
        <v>0</v>
      </c>
      <c r="Q178" s="227">
        <v>0.00013750000000000001</v>
      </c>
      <c r="R178" s="227">
        <f>Q178*H178</f>
        <v>0.1925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132</v>
      </c>
      <c r="AT178" s="229" t="s">
        <v>127</v>
      </c>
      <c r="AU178" s="229" t="s">
        <v>85</v>
      </c>
      <c r="AY178" s="17" t="s">
        <v>125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83</v>
      </c>
      <c r="BK178" s="230">
        <f>ROUND(I178*H178,2)</f>
        <v>0</v>
      </c>
      <c r="BL178" s="17" t="s">
        <v>132</v>
      </c>
      <c r="BM178" s="229" t="s">
        <v>209</v>
      </c>
    </row>
    <row r="179" s="13" customFormat="1">
      <c r="A179" s="13"/>
      <c r="B179" s="231"/>
      <c r="C179" s="232"/>
      <c r="D179" s="233" t="s">
        <v>134</v>
      </c>
      <c r="E179" s="234" t="s">
        <v>1</v>
      </c>
      <c r="F179" s="235" t="s">
        <v>168</v>
      </c>
      <c r="G179" s="232"/>
      <c r="H179" s="234" t="s">
        <v>1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1" t="s">
        <v>134</v>
      </c>
      <c r="AU179" s="241" t="s">
        <v>85</v>
      </c>
      <c r="AV179" s="13" t="s">
        <v>83</v>
      </c>
      <c r="AW179" s="13" t="s">
        <v>32</v>
      </c>
      <c r="AX179" s="13" t="s">
        <v>75</v>
      </c>
      <c r="AY179" s="241" t="s">
        <v>125</v>
      </c>
    </row>
    <row r="180" s="14" customFormat="1">
      <c r="A180" s="14"/>
      <c r="B180" s="242"/>
      <c r="C180" s="243"/>
      <c r="D180" s="233" t="s">
        <v>134</v>
      </c>
      <c r="E180" s="244" t="s">
        <v>1</v>
      </c>
      <c r="F180" s="245" t="s">
        <v>169</v>
      </c>
      <c r="G180" s="243"/>
      <c r="H180" s="246">
        <v>1400</v>
      </c>
      <c r="I180" s="247"/>
      <c r="J180" s="243"/>
      <c r="K180" s="243"/>
      <c r="L180" s="248"/>
      <c r="M180" s="249"/>
      <c r="N180" s="250"/>
      <c r="O180" s="250"/>
      <c r="P180" s="250"/>
      <c r="Q180" s="250"/>
      <c r="R180" s="250"/>
      <c r="S180" s="250"/>
      <c r="T180" s="25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2" t="s">
        <v>134</v>
      </c>
      <c r="AU180" s="252" t="s">
        <v>85</v>
      </c>
      <c r="AV180" s="14" t="s">
        <v>85</v>
      </c>
      <c r="AW180" s="14" t="s">
        <v>32</v>
      </c>
      <c r="AX180" s="14" t="s">
        <v>83</v>
      </c>
      <c r="AY180" s="252" t="s">
        <v>125</v>
      </c>
    </row>
    <row r="181" s="2" customFormat="1" ht="24.15" customHeight="1">
      <c r="A181" s="38"/>
      <c r="B181" s="39"/>
      <c r="C181" s="264" t="s">
        <v>210</v>
      </c>
      <c r="D181" s="264" t="s">
        <v>191</v>
      </c>
      <c r="E181" s="265" t="s">
        <v>211</v>
      </c>
      <c r="F181" s="266" t="s">
        <v>212</v>
      </c>
      <c r="G181" s="267" t="s">
        <v>130</v>
      </c>
      <c r="H181" s="268">
        <v>1658.3</v>
      </c>
      <c r="I181" s="269"/>
      <c r="J181" s="270">
        <f>ROUND(I181*H181,2)</f>
        <v>0</v>
      </c>
      <c r="K181" s="266" t="s">
        <v>131</v>
      </c>
      <c r="L181" s="271"/>
      <c r="M181" s="272" t="s">
        <v>1</v>
      </c>
      <c r="N181" s="273" t="s">
        <v>40</v>
      </c>
      <c r="O181" s="91"/>
      <c r="P181" s="227">
        <f>O181*H181</f>
        <v>0</v>
      </c>
      <c r="Q181" s="227">
        <v>0.00020000000000000001</v>
      </c>
      <c r="R181" s="227">
        <f>Q181*H181</f>
        <v>0.33166000000000001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176</v>
      </c>
      <c r="AT181" s="229" t="s">
        <v>191</v>
      </c>
      <c r="AU181" s="229" t="s">
        <v>85</v>
      </c>
      <c r="AY181" s="17" t="s">
        <v>125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83</v>
      </c>
      <c r="BK181" s="230">
        <f>ROUND(I181*H181,2)</f>
        <v>0</v>
      </c>
      <c r="BL181" s="17" t="s">
        <v>132</v>
      </c>
      <c r="BM181" s="229" t="s">
        <v>213</v>
      </c>
    </row>
    <row r="182" s="14" customFormat="1">
      <c r="A182" s="14"/>
      <c r="B182" s="242"/>
      <c r="C182" s="243"/>
      <c r="D182" s="233" t="s">
        <v>134</v>
      </c>
      <c r="E182" s="243"/>
      <c r="F182" s="245" t="s">
        <v>214</v>
      </c>
      <c r="G182" s="243"/>
      <c r="H182" s="246">
        <v>1658.3</v>
      </c>
      <c r="I182" s="247"/>
      <c r="J182" s="243"/>
      <c r="K182" s="243"/>
      <c r="L182" s="248"/>
      <c r="M182" s="249"/>
      <c r="N182" s="250"/>
      <c r="O182" s="250"/>
      <c r="P182" s="250"/>
      <c r="Q182" s="250"/>
      <c r="R182" s="250"/>
      <c r="S182" s="250"/>
      <c r="T182" s="251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2" t="s">
        <v>134</v>
      </c>
      <c r="AU182" s="252" t="s">
        <v>85</v>
      </c>
      <c r="AV182" s="14" t="s">
        <v>85</v>
      </c>
      <c r="AW182" s="14" t="s">
        <v>4</v>
      </c>
      <c r="AX182" s="14" t="s">
        <v>83</v>
      </c>
      <c r="AY182" s="252" t="s">
        <v>125</v>
      </c>
    </row>
    <row r="183" s="12" customFormat="1" ht="22.8" customHeight="1">
      <c r="A183" s="12"/>
      <c r="B183" s="202"/>
      <c r="C183" s="203"/>
      <c r="D183" s="204" t="s">
        <v>74</v>
      </c>
      <c r="E183" s="216" t="s">
        <v>146</v>
      </c>
      <c r="F183" s="216" t="s">
        <v>215</v>
      </c>
      <c r="G183" s="203"/>
      <c r="H183" s="203"/>
      <c r="I183" s="206"/>
      <c r="J183" s="217">
        <f>BK183</f>
        <v>0</v>
      </c>
      <c r="K183" s="203"/>
      <c r="L183" s="208"/>
      <c r="M183" s="209"/>
      <c r="N183" s="210"/>
      <c r="O183" s="210"/>
      <c r="P183" s="211">
        <f>SUM(P184:P201)</f>
        <v>0</v>
      </c>
      <c r="Q183" s="210"/>
      <c r="R183" s="211">
        <f>SUM(R184:R201)</f>
        <v>10.03599</v>
      </c>
      <c r="S183" s="210"/>
      <c r="T183" s="212">
        <f>SUM(T184:T201)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13" t="s">
        <v>83</v>
      </c>
      <c r="AT183" s="214" t="s">
        <v>74</v>
      </c>
      <c r="AU183" s="214" t="s">
        <v>83</v>
      </c>
      <c r="AY183" s="213" t="s">
        <v>125</v>
      </c>
      <c r="BK183" s="215">
        <f>SUM(BK184:BK201)</f>
        <v>0</v>
      </c>
    </row>
    <row r="184" s="2" customFormat="1" ht="24.15" customHeight="1">
      <c r="A184" s="38"/>
      <c r="B184" s="39"/>
      <c r="C184" s="218" t="s">
        <v>216</v>
      </c>
      <c r="D184" s="218" t="s">
        <v>127</v>
      </c>
      <c r="E184" s="219" t="s">
        <v>217</v>
      </c>
      <c r="F184" s="220" t="s">
        <v>218</v>
      </c>
      <c r="G184" s="221" t="s">
        <v>219</v>
      </c>
      <c r="H184" s="222">
        <v>54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40</v>
      </c>
      <c r="O184" s="91"/>
      <c r="P184" s="227">
        <f>O184*H184</f>
        <v>0</v>
      </c>
      <c r="Q184" s="227">
        <v>0.17488999999999999</v>
      </c>
      <c r="R184" s="227">
        <f>Q184*H184</f>
        <v>9.4440600000000003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132</v>
      </c>
      <c r="AT184" s="229" t="s">
        <v>127</v>
      </c>
      <c r="AU184" s="229" t="s">
        <v>85</v>
      </c>
      <c r="AY184" s="17" t="s">
        <v>125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83</v>
      </c>
      <c r="BK184" s="230">
        <f>ROUND(I184*H184,2)</f>
        <v>0</v>
      </c>
      <c r="BL184" s="17" t="s">
        <v>132</v>
      </c>
      <c r="BM184" s="229" t="s">
        <v>220</v>
      </c>
    </row>
    <row r="185" s="13" customFormat="1">
      <c r="A185" s="13"/>
      <c r="B185" s="231"/>
      <c r="C185" s="232"/>
      <c r="D185" s="233" t="s">
        <v>134</v>
      </c>
      <c r="E185" s="234" t="s">
        <v>1</v>
      </c>
      <c r="F185" s="235" t="s">
        <v>141</v>
      </c>
      <c r="G185" s="232"/>
      <c r="H185" s="234" t="s">
        <v>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1" t="s">
        <v>134</v>
      </c>
      <c r="AU185" s="241" t="s">
        <v>85</v>
      </c>
      <c r="AV185" s="13" t="s">
        <v>83</v>
      </c>
      <c r="AW185" s="13" t="s">
        <v>32</v>
      </c>
      <c r="AX185" s="13" t="s">
        <v>75</v>
      </c>
      <c r="AY185" s="241" t="s">
        <v>125</v>
      </c>
    </row>
    <row r="186" s="14" customFormat="1">
      <c r="A186" s="14"/>
      <c r="B186" s="242"/>
      <c r="C186" s="243"/>
      <c r="D186" s="233" t="s">
        <v>134</v>
      </c>
      <c r="E186" s="244" t="s">
        <v>1</v>
      </c>
      <c r="F186" s="245" t="s">
        <v>221</v>
      </c>
      <c r="G186" s="243"/>
      <c r="H186" s="246">
        <v>54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2" t="s">
        <v>134</v>
      </c>
      <c r="AU186" s="252" t="s">
        <v>85</v>
      </c>
      <c r="AV186" s="14" t="s">
        <v>85</v>
      </c>
      <c r="AW186" s="14" t="s">
        <v>32</v>
      </c>
      <c r="AX186" s="14" t="s">
        <v>83</v>
      </c>
      <c r="AY186" s="252" t="s">
        <v>125</v>
      </c>
    </row>
    <row r="187" s="2" customFormat="1" ht="24.15" customHeight="1">
      <c r="A187" s="38"/>
      <c r="B187" s="39"/>
      <c r="C187" s="264" t="s">
        <v>185</v>
      </c>
      <c r="D187" s="264" t="s">
        <v>191</v>
      </c>
      <c r="E187" s="265" t="s">
        <v>222</v>
      </c>
      <c r="F187" s="266" t="s">
        <v>223</v>
      </c>
      <c r="G187" s="267" t="s">
        <v>219</v>
      </c>
      <c r="H187" s="268">
        <v>54</v>
      </c>
      <c r="I187" s="269"/>
      <c r="J187" s="270">
        <f>ROUND(I187*H187,2)</f>
        <v>0</v>
      </c>
      <c r="K187" s="266" t="s">
        <v>1</v>
      </c>
      <c r="L187" s="271"/>
      <c r="M187" s="272" t="s">
        <v>1</v>
      </c>
      <c r="N187" s="273" t="s">
        <v>40</v>
      </c>
      <c r="O187" s="91"/>
      <c r="P187" s="227">
        <f>O187*H187</f>
        <v>0</v>
      </c>
      <c r="Q187" s="227">
        <v>0.0088999999999999999</v>
      </c>
      <c r="R187" s="227">
        <f>Q187*H187</f>
        <v>0.48059999999999997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176</v>
      </c>
      <c r="AT187" s="229" t="s">
        <v>191</v>
      </c>
      <c r="AU187" s="229" t="s">
        <v>85</v>
      </c>
      <c r="AY187" s="17" t="s">
        <v>125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83</v>
      </c>
      <c r="BK187" s="230">
        <f>ROUND(I187*H187,2)</f>
        <v>0</v>
      </c>
      <c r="BL187" s="17" t="s">
        <v>132</v>
      </c>
      <c r="BM187" s="229" t="s">
        <v>224</v>
      </c>
    </row>
    <row r="188" s="13" customFormat="1">
      <c r="A188" s="13"/>
      <c r="B188" s="231"/>
      <c r="C188" s="232"/>
      <c r="D188" s="233" t="s">
        <v>134</v>
      </c>
      <c r="E188" s="234" t="s">
        <v>1</v>
      </c>
      <c r="F188" s="235" t="s">
        <v>141</v>
      </c>
      <c r="G188" s="232"/>
      <c r="H188" s="234" t="s">
        <v>1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1" t="s">
        <v>134</v>
      </c>
      <c r="AU188" s="241" t="s">
        <v>85</v>
      </c>
      <c r="AV188" s="13" t="s">
        <v>83</v>
      </c>
      <c r="AW188" s="13" t="s">
        <v>32</v>
      </c>
      <c r="AX188" s="13" t="s">
        <v>75</v>
      </c>
      <c r="AY188" s="241" t="s">
        <v>125</v>
      </c>
    </row>
    <row r="189" s="14" customFormat="1">
      <c r="A189" s="14"/>
      <c r="B189" s="242"/>
      <c r="C189" s="243"/>
      <c r="D189" s="233" t="s">
        <v>134</v>
      </c>
      <c r="E189" s="244" t="s">
        <v>1</v>
      </c>
      <c r="F189" s="245" t="s">
        <v>221</v>
      </c>
      <c r="G189" s="243"/>
      <c r="H189" s="246">
        <v>54</v>
      </c>
      <c r="I189" s="247"/>
      <c r="J189" s="243"/>
      <c r="K189" s="243"/>
      <c r="L189" s="248"/>
      <c r="M189" s="249"/>
      <c r="N189" s="250"/>
      <c r="O189" s="250"/>
      <c r="P189" s="250"/>
      <c r="Q189" s="250"/>
      <c r="R189" s="250"/>
      <c r="S189" s="250"/>
      <c r="T189" s="25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2" t="s">
        <v>134</v>
      </c>
      <c r="AU189" s="252" t="s">
        <v>85</v>
      </c>
      <c r="AV189" s="14" t="s">
        <v>85</v>
      </c>
      <c r="AW189" s="14" t="s">
        <v>32</v>
      </c>
      <c r="AX189" s="14" t="s">
        <v>83</v>
      </c>
      <c r="AY189" s="252" t="s">
        <v>125</v>
      </c>
    </row>
    <row r="190" s="2" customFormat="1" ht="24.15" customHeight="1">
      <c r="A190" s="38"/>
      <c r="B190" s="39"/>
      <c r="C190" s="218" t="s">
        <v>225</v>
      </c>
      <c r="D190" s="218" t="s">
        <v>127</v>
      </c>
      <c r="E190" s="219" t="s">
        <v>226</v>
      </c>
      <c r="F190" s="220" t="s">
        <v>227</v>
      </c>
      <c r="G190" s="221" t="s">
        <v>219</v>
      </c>
      <c r="H190" s="222">
        <v>16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40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132</v>
      </c>
      <c r="AT190" s="229" t="s">
        <v>127</v>
      </c>
      <c r="AU190" s="229" t="s">
        <v>85</v>
      </c>
      <c r="AY190" s="17" t="s">
        <v>125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83</v>
      </c>
      <c r="BK190" s="230">
        <f>ROUND(I190*H190,2)</f>
        <v>0</v>
      </c>
      <c r="BL190" s="17" t="s">
        <v>132</v>
      </c>
      <c r="BM190" s="229" t="s">
        <v>228</v>
      </c>
    </row>
    <row r="191" s="13" customFormat="1">
      <c r="A191" s="13"/>
      <c r="B191" s="231"/>
      <c r="C191" s="232"/>
      <c r="D191" s="233" t="s">
        <v>134</v>
      </c>
      <c r="E191" s="234" t="s">
        <v>1</v>
      </c>
      <c r="F191" s="235" t="s">
        <v>229</v>
      </c>
      <c r="G191" s="232"/>
      <c r="H191" s="234" t="s">
        <v>1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1" t="s">
        <v>134</v>
      </c>
      <c r="AU191" s="241" t="s">
        <v>85</v>
      </c>
      <c r="AV191" s="13" t="s">
        <v>83</v>
      </c>
      <c r="AW191" s="13" t="s">
        <v>32</v>
      </c>
      <c r="AX191" s="13" t="s">
        <v>75</v>
      </c>
      <c r="AY191" s="241" t="s">
        <v>125</v>
      </c>
    </row>
    <row r="192" s="14" customFormat="1">
      <c r="A192" s="14"/>
      <c r="B192" s="242"/>
      <c r="C192" s="243"/>
      <c r="D192" s="233" t="s">
        <v>134</v>
      </c>
      <c r="E192" s="244" t="s">
        <v>1</v>
      </c>
      <c r="F192" s="245" t="s">
        <v>185</v>
      </c>
      <c r="G192" s="243"/>
      <c r="H192" s="246">
        <v>16</v>
      </c>
      <c r="I192" s="247"/>
      <c r="J192" s="243"/>
      <c r="K192" s="243"/>
      <c r="L192" s="248"/>
      <c r="M192" s="249"/>
      <c r="N192" s="250"/>
      <c r="O192" s="250"/>
      <c r="P192" s="250"/>
      <c r="Q192" s="250"/>
      <c r="R192" s="250"/>
      <c r="S192" s="250"/>
      <c r="T192" s="251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2" t="s">
        <v>134</v>
      </c>
      <c r="AU192" s="252" t="s">
        <v>85</v>
      </c>
      <c r="AV192" s="14" t="s">
        <v>85</v>
      </c>
      <c r="AW192" s="14" t="s">
        <v>32</v>
      </c>
      <c r="AX192" s="14" t="s">
        <v>83</v>
      </c>
      <c r="AY192" s="252" t="s">
        <v>125</v>
      </c>
    </row>
    <row r="193" s="2" customFormat="1" ht="21.75" customHeight="1">
      <c r="A193" s="38"/>
      <c r="B193" s="39"/>
      <c r="C193" s="264" t="s">
        <v>230</v>
      </c>
      <c r="D193" s="264" t="s">
        <v>191</v>
      </c>
      <c r="E193" s="265" t="s">
        <v>231</v>
      </c>
      <c r="F193" s="266" t="s">
        <v>232</v>
      </c>
      <c r="G193" s="267" t="s">
        <v>139</v>
      </c>
      <c r="H193" s="268">
        <v>74.879999999999995</v>
      </c>
      <c r="I193" s="269"/>
      <c r="J193" s="270">
        <f>ROUND(I193*H193,2)</f>
        <v>0</v>
      </c>
      <c r="K193" s="266" t="s">
        <v>1</v>
      </c>
      <c r="L193" s="271"/>
      <c r="M193" s="272" t="s">
        <v>1</v>
      </c>
      <c r="N193" s="273" t="s">
        <v>40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176</v>
      </c>
      <c r="AT193" s="229" t="s">
        <v>191</v>
      </c>
      <c r="AU193" s="229" t="s">
        <v>85</v>
      </c>
      <c r="AY193" s="17" t="s">
        <v>125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83</v>
      </c>
      <c r="BK193" s="230">
        <f>ROUND(I193*H193,2)</f>
        <v>0</v>
      </c>
      <c r="BL193" s="17" t="s">
        <v>132</v>
      </c>
      <c r="BM193" s="229" t="s">
        <v>233</v>
      </c>
    </row>
    <row r="194" s="13" customFormat="1">
      <c r="A194" s="13"/>
      <c r="B194" s="231"/>
      <c r="C194" s="232"/>
      <c r="D194" s="233" t="s">
        <v>134</v>
      </c>
      <c r="E194" s="234" t="s">
        <v>1</v>
      </c>
      <c r="F194" s="235" t="s">
        <v>229</v>
      </c>
      <c r="G194" s="232"/>
      <c r="H194" s="234" t="s">
        <v>1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1" t="s">
        <v>134</v>
      </c>
      <c r="AU194" s="241" t="s">
        <v>85</v>
      </c>
      <c r="AV194" s="13" t="s">
        <v>83</v>
      </c>
      <c r="AW194" s="13" t="s">
        <v>32</v>
      </c>
      <c r="AX194" s="13" t="s">
        <v>75</v>
      </c>
      <c r="AY194" s="241" t="s">
        <v>125</v>
      </c>
    </row>
    <row r="195" s="14" customFormat="1">
      <c r="A195" s="14"/>
      <c r="B195" s="242"/>
      <c r="C195" s="243"/>
      <c r="D195" s="233" t="s">
        <v>134</v>
      </c>
      <c r="E195" s="244" t="s">
        <v>1</v>
      </c>
      <c r="F195" s="245" t="s">
        <v>234</v>
      </c>
      <c r="G195" s="243"/>
      <c r="H195" s="246">
        <v>37.920000000000002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2" t="s">
        <v>134</v>
      </c>
      <c r="AU195" s="252" t="s">
        <v>85</v>
      </c>
      <c r="AV195" s="14" t="s">
        <v>85</v>
      </c>
      <c r="AW195" s="14" t="s">
        <v>32</v>
      </c>
      <c r="AX195" s="14" t="s">
        <v>75</v>
      </c>
      <c r="AY195" s="252" t="s">
        <v>125</v>
      </c>
    </row>
    <row r="196" s="14" customFormat="1">
      <c r="A196" s="14"/>
      <c r="B196" s="242"/>
      <c r="C196" s="243"/>
      <c r="D196" s="233" t="s">
        <v>134</v>
      </c>
      <c r="E196" s="244" t="s">
        <v>1</v>
      </c>
      <c r="F196" s="245" t="s">
        <v>235</v>
      </c>
      <c r="G196" s="243"/>
      <c r="H196" s="246">
        <v>36.960000000000001</v>
      </c>
      <c r="I196" s="247"/>
      <c r="J196" s="243"/>
      <c r="K196" s="243"/>
      <c r="L196" s="248"/>
      <c r="M196" s="249"/>
      <c r="N196" s="250"/>
      <c r="O196" s="250"/>
      <c r="P196" s="250"/>
      <c r="Q196" s="250"/>
      <c r="R196" s="250"/>
      <c r="S196" s="250"/>
      <c r="T196" s="251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2" t="s">
        <v>134</v>
      </c>
      <c r="AU196" s="252" t="s">
        <v>85</v>
      </c>
      <c r="AV196" s="14" t="s">
        <v>85</v>
      </c>
      <c r="AW196" s="14" t="s">
        <v>32</v>
      </c>
      <c r="AX196" s="14" t="s">
        <v>75</v>
      </c>
      <c r="AY196" s="252" t="s">
        <v>125</v>
      </c>
    </row>
    <row r="197" s="15" customFormat="1">
      <c r="A197" s="15"/>
      <c r="B197" s="253"/>
      <c r="C197" s="254"/>
      <c r="D197" s="233" t="s">
        <v>134</v>
      </c>
      <c r="E197" s="255" t="s">
        <v>1</v>
      </c>
      <c r="F197" s="256" t="s">
        <v>145</v>
      </c>
      <c r="G197" s="254"/>
      <c r="H197" s="257">
        <v>74.879999999999995</v>
      </c>
      <c r="I197" s="258"/>
      <c r="J197" s="254"/>
      <c r="K197" s="254"/>
      <c r="L197" s="259"/>
      <c r="M197" s="260"/>
      <c r="N197" s="261"/>
      <c r="O197" s="261"/>
      <c r="P197" s="261"/>
      <c r="Q197" s="261"/>
      <c r="R197" s="261"/>
      <c r="S197" s="261"/>
      <c r="T197" s="26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3" t="s">
        <v>134</v>
      </c>
      <c r="AU197" s="263" t="s">
        <v>85</v>
      </c>
      <c r="AV197" s="15" t="s">
        <v>132</v>
      </c>
      <c r="AW197" s="15" t="s">
        <v>32</v>
      </c>
      <c r="AX197" s="15" t="s">
        <v>83</v>
      </c>
      <c r="AY197" s="263" t="s">
        <v>125</v>
      </c>
    </row>
    <row r="198" s="2" customFormat="1" ht="24.15" customHeight="1">
      <c r="A198" s="38"/>
      <c r="B198" s="39"/>
      <c r="C198" s="218" t="s">
        <v>236</v>
      </c>
      <c r="D198" s="218" t="s">
        <v>127</v>
      </c>
      <c r="E198" s="219" t="s">
        <v>237</v>
      </c>
      <c r="F198" s="220" t="s">
        <v>238</v>
      </c>
      <c r="G198" s="221" t="s">
        <v>219</v>
      </c>
      <c r="H198" s="222">
        <v>1</v>
      </c>
      <c r="I198" s="223"/>
      <c r="J198" s="224">
        <f>ROUND(I198*H198,2)</f>
        <v>0</v>
      </c>
      <c r="K198" s="220" t="s">
        <v>131</v>
      </c>
      <c r="L198" s="44"/>
      <c r="M198" s="225" t="s">
        <v>1</v>
      </c>
      <c r="N198" s="226" t="s">
        <v>40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132</v>
      </c>
      <c r="AT198" s="229" t="s">
        <v>127</v>
      </c>
      <c r="AU198" s="229" t="s">
        <v>85</v>
      </c>
      <c r="AY198" s="17" t="s">
        <v>125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83</v>
      </c>
      <c r="BK198" s="230">
        <f>ROUND(I198*H198,2)</f>
        <v>0</v>
      </c>
      <c r="BL198" s="17" t="s">
        <v>132</v>
      </c>
      <c r="BM198" s="229" t="s">
        <v>239</v>
      </c>
    </row>
    <row r="199" s="2" customFormat="1" ht="16.5" customHeight="1">
      <c r="A199" s="38"/>
      <c r="B199" s="39"/>
      <c r="C199" s="264" t="s">
        <v>240</v>
      </c>
      <c r="D199" s="264" t="s">
        <v>191</v>
      </c>
      <c r="E199" s="265" t="s">
        <v>241</v>
      </c>
      <c r="F199" s="266" t="s">
        <v>242</v>
      </c>
      <c r="G199" s="267" t="s">
        <v>219</v>
      </c>
      <c r="H199" s="268">
        <v>1</v>
      </c>
      <c r="I199" s="269"/>
      <c r="J199" s="270">
        <f>ROUND(I199*H199,2)</f>
        <v>0</v>
      </c>
      <c r="K199" s="266" t="s">
        <v>1</v>
      </c>
      <c r="L199" s="271"/>
      <c r="M199" s="272" t="s">
        <v>1</v>
      </c>
      <c r="N199" s="273" t="s">
        <v>40</v>
      </c>
      <c r="O199" s="91"/>
      <c r="P199" s="227">
        <f>O199*H199</f>
        <v>0</v>
      </c>
      <c r="Q199" s="227">
        <v>0.056300000000000003</v>
      </c>
      <c r="R199" s="227">
        <f>Q199*H199</f>
        <v>0.056300000000000003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176</v>
      </c>
      <c r="AT199" s="229" t="s">
        <v>191</v>
      </c>
      <c r="AU199" s="229" t="s">
        <v>85</v>
      </c>
      <c r="AY199" s="17" t="s">
        <v>125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83</v>
      </c>
      <c r="BK199" s="230">
        <f>ROUND(I199*H199,2)</f>
        <v>0</v>
      </c>
      <c r="BL199" s="17" t="s">
        <v>132</v>
      </c>
      <c r="BM199" s="229" t="s">
        <v>243</v>
      </c>
    </row>
    <row r="200" s="2" customFormat="1" ht="24.15" customHeight="1">
      <c r="A200" s="38"/>
      <c r="B200" s="39"/>
      <c r="C200" s="218" t="s">
        <v>7</v>
      </c>
      <c r="D200" s="218" t="s">
        <v>127</v>
      </c>
      <c r="E200" s="219" t="s">
        <v>244</v>
      </c>
      <c r="F200" s="220" t="s">
        <v>245</v>
      </c>
      <c r="G200" s="221" t="s">
        <v>219</v>
      </c>
      <c r="H200" s="222">
        <v>1</v>
      </c>
      <c r="I200" s="223"/>
      <c r="J200" s="224">
        <f>ROUND(I200*H200,2)</f>
        <v>0</v>
      </c>
      <c r="K200" s="220" t="s">
        <v>131</v>
      </c>
      <c r="L200" s="44"/>
      <c r="M200" s="225" t="s">
        <v>1</v>
      </c>
      <c r="N200" s="226" t="s">
        <v>40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132</v>
      </c>
      <c r="AT200" s="229" t="s">
        <v>127</v>
      </c>
      <c r="AU200" s="229" t="s">
        <v>85</v>
      </c>
      <c r="AY200" s="17" t="s">
        <v>125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83</v>
      </c>
      <c r="BK200" s="230">
        <f>ROUND(I200*H200,2)</f>
        <v>0</v>
      </c>
      <c r="BL200" s="17" t="s">
        <v>132</v>
      </c>
      <c r="BM200" s="229" t="s">
        <v>246</v>
      </c>
    </row>
    <row r="201" s="2" customFormat="1" ht="16.5" customHeight="1">
      <c r="A201" s="38"/>
      <c r="B201" s="39"/>
      <c r="C201" s="264" t="s">
        <v>247</v>
      </c>
      <c r="D201" s="264" t="s">
        <v>191</v>
      </c>
      <c r="E201" s="265" t="s">
        <v>248</v>
      </c>
      <c r="F201" s="266" t="s">
        <v>249</v>
      </c>
      <c r="G201" s="267" t="s">
        <v>219</v>
      </c>
      <c r="H201" s="268">
        <v>1</v>
      </c>
      <c r="I201" s="269"/>
      <c r="J201" s="270">
        <f>ROUND(I201*H201,2)</f>
        <v>0</v>
      </c>
      <c r="K201" s="266" t="s">
        <v>1</v>
      </c>
      <c r="L201" s="271"/>
      <c r="M201" s="272" t="s">
        <v>1</v>
      </c>
      <c r="N201" s="273" t="s">
        <v>40</v>
      </c>
      <c r="O201" s="91"/>
      <c r="P201" s="227">
        <f>O201*H201</f>
        <v>0</v>
      </c>
      <c r="Q201" s="227">
        <v>0.055030000000000003</v>
      </c>
      <c r="R201" s="227">
        <f>Q201*H201</f>
        <v>0.055030000000000003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176</v>
      </c>
      <c r="AT201" s="229" t="s">
        <v>191</v>
      </c>
      <c r="AU201" s="229" t="s">
        <v>85</v>
      </c>
      <c r="AY201" s="17" t="s">
        <v>125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83</v>
      </c>
      <c r="BK201" s="230">
        <f>ROUND(I201*H201,2)</f>
        <v>0</v>
      </c>
      <c r="BL201" s="17" t="s">
        <v>132</v>
      </c>
      <c r="BM201" s="229" t="s">
        <v>250</v>
      </c>
    </row>
    <row r="202" s="12" customFormat="1" ht="22.8" customHeight="1">
      <c r="A202" s="12"/>
      <c r="B202" s="202"/>
      <c r="C202" s="203"/>
      <c r="D202" s="204" t="s">
        <v>74</v>
      </c>
      <c r="E202" s="216" t="s">
        <v>158</v>
      </c>
      <c r="F202" s="216" t="s">
        <v>251</v>
      </c>
      <c r="G202" s="203"/>
      <c r="H202" s="203"/>
      <c r="I202" s="206"/>
      <c r="J202" s="217">
        <f>BK202</f>
        <v>0</v>
      </c>
      <c r="K202" s="203"/>
      <c r="L202" s="208"/>
      <c r="M202" s="209"/>
      <c r="N202" s="210"/>
      <c r="O202" s="210"/>
      <c r="P202" s="211">
        <f>SUM(P203:P233)</f>
        <v>0</v>
      </c>
      <c r="Q202" s="210"/>
      <c r="R202" s="211">
        <f>SUM(R203:R233)</f>
        <v>1064.009615468</v>
      </c>
      <c r="S202" s="210"/>
      <c r="T202" s="212">
        <f>SUM(T203:T233)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3" t="s">
        <v>83</v>
      </c>
      <c r="AT202" s="214" t="s">
        <v>74</v>
      </c>
      <c r="AU202" s="214" t="s">
        <v>83</v>
      </c>
      <c r="AY202" s="213" t="s">
        <v>125</v>
      </c>
      <c r="BK202" s="215">
        <f>SUM(BK203:BK233)</f>
        <v>0</v>
      </c>
    </row>
    <row r="203" s="2" customFormat="1" ht="24.15" customHeight="1">
      <c r="A203" s="38"/>
      <c r="B203" s="39"/>
      <c r="C203" s="218" t="s">
        <v>252</v>
      </c>
      <c r="D203" s="218" t="s">
        <v>127</v>
      </c>
      <c r="E203" s="219" t="s">
        <v>253</v>
      </c>
      <c r="F203" s="220" t="s">
        <v>254</v>
      </c>
      <c r="G203" s="221" t="s">
        <v>130</v>
      </c>
      <c r="H203" s="222">
        <v>1400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40</v>
      </c>
      <c r="O203" s="91"/>
      <c r="P203" s="227">
        <f>O203*H203</f>
        <v>0</v>
      </c>
      <c r="Q203" s="227">
        <v>0.091999999999999998</v>
      </c>
      <c r="R203" s="227">
        <f>Q203*H203</f>
        <v>128.80000000000001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132</v>
      </c>
      <c r="AT203" s="229" t="s">
        <v>127</v>
      </c>
      <c r="AU203" s="229" t="s">
        <v>85</v>
      </c>
      <c r="AY203" s="17" t="s">
        <v>125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83</v>
      </c>
      <c r="BK203" s="230">
        <f>ROUND(I203*H203,2)</f>
        <v>0</v>
      </c>
      <c r="BL203" s="17" t="s">
        <v>132</v>
      </c>
      <c r="BM203" s="229" t="s">
        <v>255</v>
      </c>
    </row>
    <row r="204" s="13" customFormat="1">
      <c r="A204" s="13"/>
      <c r="B204" s="231"/>
      <c r="C204" s="232"/>
      <c r="D204" s="233" t="s">
        <v>134</v>
      </c>
      <c r="E204" s="234" t="s">
        <v>1</v>
      </c>
      <c r="F204" s="235" t="s">
        <v>168</v>
      </c>
      <c r="G204" s="232"/>
      <c r="H204" s="234" t="s">
        <v>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1" t="s">
        <v>134</v>
      </c>
      <c r="AU204" s="241" t="s">
        <v>85</v>
      </c>
      <c r="AV204" s="13" t="s">
        <v>83</v>
      </c>
      <c r="AW204" s="13" t="s">
        <v>32</v>
      </c>
      <c r="AX204" s="13" t="s">
        <v>75</v>
      </c>
      <c r="AY204" s="241" t="s">
        <v>125</v>
      </c>
    </row>
    <row r="205" s="14" customFormat="1">
      <c r="A205" s="14"/>
      <c r="B205" s="242"/>
      <c r="C205" s="243"/>
      <c r="D205" s="233" t="s">
        <v>134</v>
      </c>
      <c r="E205" s="244" t="s">
        <v>1</v>
      </c>
      <c r="F205" s="245" t="s">
        <v>169</v>
      </c>
      <c r="G205" s="243"/>
      <c r="H205" s="246">
        <v>1400</v>
      </c>
      <c r="I205" s="247"/>
      <c r="J205" s="243"/>
      <c r="K205" s="243"/>
      <c r="L205" s="248"/>
      <c r="M205" s="249"/>
      <c r="N205" s="250"/>
      <c r="O205" s="250"/>
      <c r="P205" s="250"/>
      <c r="Q205" s="250"/>
      <c r="R205" s="250"/>
      <c r="S205" s="250"/>
      <c r="T205" s="251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2" t="s">
        <v>134</v>
      </c>
      <c r="AU205" s="252" t="s">
        <v>85</v>
      </c>
      <c r="AV205" s="14" t="s">
        <v>85</v>
      </c>
      <c r="AW205" s="14" t="s">
        <v>32</v>
      </c>
      <c r="AX205" s="14" t="s">
        <v>83</v>
      </c>
      <c r="AY205" s="252" t="s">
        <v>125</v>
      </c>
    </row>
    <row r="206" s="2" customFormat="1" ht="24.15" customHeight="1">
      <c r="A206" s="38"/>
      <c r="B206" s="39"/>
      <c r="C206" s="218" t="s">
        <v>256</v>
      </c>
      <c r="D206" s="218" t="s">
        <v>127</v>
      </c>
      <c r="E206" s="219" t="s">
        <v>257</v>
      </c>
      <c r="F206" s="220" t="s">
        <v>258</v>
      </c>
      <c r="G206" s="221" t="s">
        <v>130</v>
      </c>
      <c r="H206" s="222">
        <v>1400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40</v>
      </c>
      <c r="O206" s="91"/>
      <c r="P206" s="227">
        <f>O206*H206</f>
        <v>0</v>
      </c>
      <c r="Q206" s="227">
        <v>0.091999999999999998</v>
      </c>
      <c r="R206" s="227">
        <f>Q206*H206</f>
        <v>128.80000000000001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132</v>
      </c>
      <c r="AT206" s="229" t="s">
        <v>127</v>
      </c>
      <c r="AU206" s="229" t="s">
        <v>85</v>
      </c>
      <c r="AY206" s="17" t="s">
        <v>125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83</v>
      </c>
      <c r="BK206" s="230">
        <f>ROUND(I206*H206,2)</f>
        <v>0</v>
      </c>
      <c r="BL206" s="17" t="s">
        <v>132</v>
      </c>
      <c r="BM206" s="229" t="s">
        <v>259</v>
      </c>
    </row>
    <row r="207" s="2" customFormat="1" ht="24.15" customHeight="1">
      <c r="A207" s="38"/>
      <c r="B207" s="39"/>
      <c r="C207" s="218" t="s">
        <v>260</v>
      </c>
      <c r="D207" s="218" t="s">
        <v>127</v>
      </c>
      <c r="E207" s="219" t="s">
        <v>261</v>
      </c>
      <c r="F207" s="220" t="s">
        <v>262</v>
      </c>
      <c r="G207" s="221" t="s">
        <v>130</v>
      </c>
      <c r="H207" s="222">
        <v>1400</v>
      </c>
      <c r="I207" s="223"/>
      <c r="J207" s="224">
        <f>ROUND(I207*H207,2)</f>
        <v>0</v>
      </c>
      <c r="K207" s="220" t="s">
        <v>131</v>
      </c>
      <c r="L207" s="44"/>
      <c r="M207" s="225" t="s">
        <v>1</v>
      </c>
      <c r="N207" s="226" t="s">
        <v>40</v>
      </c>
      <c r="O207" s="91"/>
      <c r="P207" s="227">
        <f>O207*H207</f>
        <v>0</v>
      </c>
      <c r="Q207" s="227">
        <v>0.106</v>
      </c>
      <c r="R207" s="227">
        <f>Q207*H207</f>
        <v>148.40000000000001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132</v>
      </c>
      <c r="AT207" s="229" t="s">
        <v>127</v>
      </c>
      <c r="AU207" s="229" t="s">
        <v>85</v>
      </c>
      <c r="AY207" s="17" t="s">
        <v>125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83</v>
      </c>
      <c r="BK207" s="230">
        <f>ROUND(I207*H207,2)</f>
        <v>0</v>
      </c>
      <c r="BL207" s="17" t="s">
        <v>132</v>
      </c>
      <c r="BM207" s="229" t="s">
        <v>263</v>
      </c>
    </row>
    <row r="208" s="2" customFormat="1" ht="24.15" customHeight="1">
      <c r="A208" s="38"/>
      <c r="B208" s="39"/>
      <c r="C208" s="218" t="s">
        <v>264</v>
      </c>
      <c r="D208" s="218" t="s">
        <v>127</v>
      </c>
      <c r="E208" s="219" t="s">
        <v>265</v>
      </c>
      <c r="F208" s="220" t="s">
        <v>266</v>
      </c>
      <c r="G208" s="221" t="s">
        <v>130</v>
      </c>
      <c r="H208" s="222">
        <v>15.6</v>
      </c>
      <c r="I208" s="223"/>
      <c r="J208" s="224">
        <f>ROUND(I208*H208,2)</f>
        <v>0</v>
      </c>
      <c r="K208" s="220" t="s">
        <v>131</v>
      </c>
      <c r="L208" s="44"/>
      <c r="M208" s="225" t="s">
        <v>1</v>
      </c>
      <c r="N208" s="226" t="s">
        <v>40</v>
      </c>
      <c r="O208" s="91"/>
      <c r="P208" s="227">
        <f>O208*H208</f>
        <v>0</v>
      </c>
      <c r="Q208" s="227">
        <v>0.105</v>
      </c>
      <c r="R208" s="227">
        <f>Q208*H208</f>
        <v>1.6379999999999999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132</v>
      </c>
      <c r="AT208" s="229" t="s">
        <v>127</v>
      </c>
      <c r="AU208" s="229" t="s">
        <v>85</v>
      </c>
      <c r="AY208" s="17" t="s">
        <v>125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83</v>
      </c>
      <c r="BK208" s="230">
        <f>ROUND(I208*H208,2)</f>
        <v>0</v>
      </c>
      <c r="BL208" s="17" t="s">
        <v>132</v>
      </c>
      <c r="BM208" s="229" t="s">
        <v>267</v>
      </c>
    </row>
    <row r="209" s="13" customFormat="1">
      <c r="A209" s="13"/>
      <c r="B209" s="231"/>
      <c r="C209" s="232"/>
      <c r="D209" s="233" t="s">
        <v>134</v>
      </c>
      <c r="E209" s="234" t="s">
        <v>1</v>
      </c>
      <c r="F209" s="235" t="s">
        <v>268</v>
      </c>
      <c r="G209" s="232"/>
      <c r="H209" s="234" t="s">
        <v>1</v>
      </c>
      <c r="I209" s="236"/>
      <c r="J209" s="232"/>
      <c r="K209" s="232"/>
      <c r="L209" s="237"/>
      <c r="M209" s="238"/>
      <c r="N209" s="239"/>
      <c r="O209" s="239"/>
      <c r="P209" s="239"/>
      <c r="Q209" s="239"/>
      <c r="R209" s="239"/>
      <c r="S209" s="239"/>
      <c r="T209" s="24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1" t="s">
        <v>134</v>
      </c>
      <c r="AU209" s="241" t="s">
        <v>85</v>
      </c>
      <c r="AV209" s="13" t="s">
        <v>83</v>
      </c>
      <c r="AW209" s="13" t="s">
        <v>32</v>
      </c>
      <c r="AX209" s="13" t="s">
        <v>75</v>
      </c>
      <c r="AY209" s="241" t="s">
        <v>125</v>
      </c>
    </row>
    <row r="210" s="14" customFormat="1">
      <c r="A210" s="14"/>
      <c r="B210" s="242"/>
      <c r="C210" s="243"/>
      <c r="D210" s="233" t="s">
        <v>134</v>
      </c>
      <c r="E210" s="244" t="s">
        <v>1</v>
      </c>
      <c r="F210" s="245" t="s">
        <v>269</v>
      </c>
      <c r="G210" s="243"/>
      <c r="H210" s="246">
        <v>15.6</v>
      </c>
      <c r="I210" s="247"/>
      <c r="J210" s="243"/>
      <c r="K210" s="243"/>
      <c r="L210" s="248"/>
      <c r="M210" s="249"/>
      <c r="N210" s="250"/>
      <c r="O210" s="250"/>
      <c r="P210" s="250"/>
      <c r="Q210" s="250"/>
      <c r="R210" s="250"/>
      <c r="S210" s="250"/>
      <c r="T210" s="25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2" t="s">
        <v>134</v>
      </c>
      <c r="AU210" s="252" t="s">
        <v>85</v>
      </c>
      <c r="AV210" s="14" t="s">
        <v>85</v>
      </c>
      <c r="AW210" s="14" t="s">
        <v>32</v>
      </c>
      <c r="AX210" s="14" t="s">
        <v>83</v>
      </c>
      <c r="AY210" s="252" t="s">
        <v>125</v>
      </c>
    </row>
    <row r="211" s="2" customFormat="1" ht="24.15" customHeight="1">
      <c r="A211" s="38"/>
      <c r="B211" s="39"/>
      <c r="C211" s="218" t="s">
        <v>270</v>
      </c>
      <c r="D211" s="218" t="s">
        <v>127</v>
      </c>
      <c r="E211" s="219" t="s">
        <v>271</v>
      </c>
      <c r="F211" s="220" t="s">
        <v>272</v>
      </c>
      <c r="G211" s="221" t="s">
        <v>130</v>
      </c>
      <c r="H211" s="222">
        <v>1400</v>
      </c>
      <c r="I211" s="223"/>
      <c r="J211" s="224">
        <f>ROUND(I211*H211,2)</f>
        <v>0</v>
      </c>
      <c r="K211" s="220" t="s">
        <v>131</v>
      </c>
      <c r="L211" s="44"/>
      <c r="M211" s="225" t="s">
        <v>1</v>
      </c>
      <c r="N211" s="226" t="s">
        <v>40</v>
      </c>
      <c r="O211" s="91"/>
      <c r="P211" s="227">
        <f>O211*H211</f>
        <v>0</v>
      </c>
      <c r="Q211" s="227">
        <v>0.36731999999999998</v>
      </c>
      <c r="R211" s="227">
        <f>Q211*H211</f>
        <v>514.24799999999993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132</v>
      </c>
      <c r="AT211" s="229" t="s">
        <v>127</v>
      </c>
      <c r="AU211" s="229" t="s">
        <v>85</v>
      </c>
      <c r="AY211" s="17" t="s">
        <v>125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83</v>
      </c>
      <c r="BK211" s="230">
        <f>ROUND(I211*H211,2)</f>
        <v>0</v>
      </c>
      <c r="BL211" s="17" t="s">
        <v>132</v>
      </c>
      <c r="BM211" s="229" t="s">
        <v>273</v>
      </c>
    </row>
    <row r="212" s="2" customFormat="1" ht="37.8" customHeight="1">
      <c r="A212" s="38"/>
      <c r="B212" s="39"/>
      <c r="C212" s="218" t="s">
        <v>274</v>
      </c>
      <c r="D212" s="218" t="s">
        <v>127</v>
      </c>
      <c r="E212" s="219" t="s">
        <v>275</v>
      </c>
      <c r="F212" s="220" t="s">
        <v>276</v>
      </c>
      <c r="G212" s="221" t="s">
        <v>130</v>
      </c>
      <c r="H212" s="222">
        <v>1400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40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132</v>
      </c>
      <c r="AT212" s="229" t="s">
        <v>127</v>
      </c>
      <c r="AU212" s="229" t="s">
        <v>85</v>
      </c>
      <c r="AY212" s="17" t="s">
        <v>125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83</v>
      </c>
      <c r="BK212" s="230">
        <f>ROUND(I212*H212,2)</f>
        <v>0</v>
      </c>
      <c r="BL212" s="17" t="s">
        <v>132</v>
      </c>
      <c r="BM212" s="229" t="s">
        <v>277</v>
      </c>
    </row>
    <row r="213" s="2" customFormat="1" ht="16.5" customHeight="1">
      <c r="A213" s="38"/>
      <c r="B213" s="39"/>
      <c r="C213" s="264" t="s">
        <v>278</v>
      </c>
      <c r="D213" s="264" t="s">
        <v>191</v>
      </c>
      <c r="E213" s="265" t="s">
        <v>279</v>
      </c>
      <c r="F213" s="266" t="s">
        <v>280</v>
      </c>
      <c r="G213" s="267" t="s">
        <v>194</v>
      </c>
      <c r="H213" s="268">
        <v>21000</v>
      </c>
      <c r="I213" s="269"/>
      <c r="J213" s="270">
        <f>ROUND(I213*H213,2)</f>
        <v>0</v>
      </c>
      <c r="K213" s="266" t="s">
        <v>131</v>
      </c>
      <c r="L213" s="271"/>
      <c r="M213" s="272" t="s">
        <v>1</v>
      </c>
      <c r="N213" s="273" t="s">
        <v>40</v>
      </c>
      <c r="O213" s="91"/>
      <c r="P213" s="227">
        <f>O213*H213</f>
        <v>0</v>
      </c>
      <c r="Q213" s="227">
        <v>0.001</v>
      </c>
      <c r="R213" s="227">
        <f>Q213*H213</f>
        <v>21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176</v>
      </c>
      <c r="AT213" s="229" t="s">
        <v>191</v>
      </c>
      <c r="AU213" s="229" t="s">
        <v>85</v>
      </c>
      <c r="AY213" s="17" t="s">
        <v>125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83</v>
      </c>
      <c r="BK213" s="230">
        <f>ROUND(I213*H213,2)</f>
        <v>0</v>
      </c>
      <c r="BL213" s="17" t="s">
        <v>132</v>
      </c>
      <c r="BM213" s="229" t="s">
        <v>281</v>
      </c>
    </row>
    <row r="214" s="13" customFormat="1">
      <c r="A214" s="13"/>
      <c r="B214" s="231"/>
      <c r="C214" s="232"/>
      <c r="D214" s="233" t="s">
        <v>134</v>
      </c>
      <c r="E214" s="234" t="s">
        <v>1</v>
      </c>
      <c r="F214" s="235" t="s">
        <v>282</v>
      </c>
      <c r="G214" s="232"/>
      <c r="H214" s="234" t="s">
        <v>1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1" t="s">
        <v>134</v>
      </c>
      <c r="AU214" s="241" t="s">
        <v>85</v>
      </c>
      <c r="AV214" s="13" t="s">
        <v>83</v>
      </c>
      <c r="AW214" s="13" t="s">
        <v>32</v>
      </c>
      <c r="AX214" s="13" t="s">
        <v>75</v>
      </c>
      <c r="AY214" s="241" t="s">
        <v>125</v>
      </c>
    </row>
    <row r="215" s="14" customFormat="1">
      <c r="A215" s="14"/>
      <c r="B215" s="242"/>
      <c r="C215" s="243"/>
      <c r="D215" s="233" t="s">
        <v>134</v>
      </c>
      <c r="E215" s="244" t="s">
        <v>1</v>
      </c>
      <c r="F215" s="245" t="s">
        <v>283</v>
      </c>
      <c r="G215" s="243"/>
      <c r="H215" s="246">
        <v>21000</v>
      </c>
      <c r="I215" s="247"/>
      <c r="J215" s="243"/>
      <c r="K215" s="243"/>
      <c r="L215" s="248"/>
      <c r="M215" s="249"/>
      <c r="N215" s="250"/>
      <c r="O215" s="250"/>
      <c r="P215" s="250"/>
      <c r="Q215" s="250"/>
      <c r="R215" s="250"/>
      <c r="S215" s="250"/>
      <c r="T215" s="251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2" t="s">
        <v>134</v>
      </c>
      <c r="AU215" s="252" t="s">
        <v>85</v>
      </c>
      <c r="AV215" s="14" t="s">
        <v>85</v>
      </c>
      <c r="AW215" s="14" t="s">
        <v>32</v>
      </c>
      <c r="AX215" s="14" t="s">
        <v>83</v>
      </c>
      <c r="AY215" s="252" t="s">
        <v>125</v>
      </c>
    </row>
    <row r="216" s="2" customFormat="1" ht="37.8" customHeight="1">
      <c r="A216" s="38"/>
      <c r="B216" s="39"/>
      <c r="C216" s="218" t="s">
        <v>284</v>
      </c>
      <c r="D216" s="218" t="s">
        <v>127</v>
      </c>
      <c r="E216" s="219" t="s">
        <v>285</v>
      </c>
      <c r="F216" s="220" t="s">
        <v>286</v>
      </c>
      <c r="G216" s="221" t="s">
        <v>130</v>
      </c>
      <c r="H216" s="222">
        <v>1400</v>
      </c>
      <c r="I216" s="223"/>
      <c r="J216" s="224">
        <f>ROUND(I216*H216,2)</f>
        <v>0</v>
      </c>
      <c r="K216" s="220" t="s">
        <v>1</v>
      </c>
      <c r="L216" s="44"/>
      <c r="M216" s="225" t="s">
        <v>1</v>
      </c>
      <c r="N216" s="226" t="s">
        <v>40</v>
      </c>
      <c r="O216" s="91"/>
      <c r="P216" s="227">
        <f>O216*H216</f>
        <v>0</v>
      </c>
      <c r="Q216" s="227">
        <v>0</v>
      </c>
      <c r="R216" s="227">
        <f>Q216*H216</f>
        <v>0</v>
      </c>
      <c r="S216" s="227">
        <v>0</v>
      </c>
      <c r="T216" s="228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9" t="s">
        <v>132</v>
      </c>
      <c r="AT216" s="229" t="s">
        <v>127</v>
      </c>
      <c r="AU216" s="229" t="s">
        <v>85</v>
      </c>
      <c r="AY216" s="17" t="s">
        <v>125</v>
      </c>
      <c r="BE216" s="230">
        <f>IF(N216="základní",J216,0)</f>
        <v>0</v>
      </c>
      <c r="BF216" s="230">
        <f>IF(N216="snížená",J216,0)</f>
        <v>0</v>
      </c>
      <c r="BG216" s="230">
        <f>IF(N216="zákl. přenesená",J216,0)</f>
        <v>0</v>
      </c>
      <c r="BH216" s="230">
        <f>IF(N216="sníž. přenesená",J216,0)</f>
        <v>0</v>
      </c>
      <c r="BI216" s="230">
        <f>IF(N216="nulová",J216,0)</f>
        <v>0</v>
      </c>
      <c r="BJ216" s="17" t="s">
        <v>83</v>
      </c>
      <c r="BK216" s="230">
        <f>ROUND(I216*H216,2)</f>
        <v>0</v>
      </c>
      <c r="BL216" s="17" t="s">
        <v>132</v>
      </c>
      <c r="BM216" s="229" t="s">
        <v>287</v>
      </c>
    </row>
    <row r="217" s="2" customFormat="1" ht="62.7" customHeight="1">
      <c r="A217" s="38"/>
      <c r="B217" s="39"/>
      <c r="C217" s="264" t="s">
        <v>288</v>
      </c>
      <c r="D217" s="264" t="s">
        <v>191</v>
      </c>
      <c r="E217" s="265" t="s">
        <v>289</v>
      </c>
      <c r="F217" s="266" t="s">
        <v>290</v>
      </c>
      <c r="G217" s="267" t="s">
        <v>173</v>
      </c>
      <c r="H217" s="268">
        <v>2.7999999999999998</v>
      </c>
      <c r="I217" s="269"/>
      <c r="J217" s="270">
        <f>ROUND(I217*H217,2)</f>
        <v>0</v>
      </c>
      <c r="K217" s="266" t="s">
        <v>1</v>
      </c>
      <c r="L217" s="271"/>
      <c r="M217" s="272" t="s">
        <v>1</v>
      </c>
      <c r="N217" s="273" t="s">
        <v>40</v>
      </c>
      <c r="O217" s="91"/>
      <c r="P217" s="227">
        <f>O217*H217</f>
        <v>0</v>
      </c>
      <c r="Q217" s="227">
        <v>0.001</v>
      </c>
      <c r="R217" s="227">
        <f>Q217*H217</f>
        <v>0.0028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176</v>
      </c>
      <c r="AT217" s="229" t="s">
        <v>191</v>
      </c>
      <c r="AU217" s="229" t="s">
        <v>85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83</v>
      </c>
      <c r="BK217" s="230">
        <f>ROUND(I217*H217,2)</f>
        <v>0</v>
      </c>
      <c r="BL217" s="17" t="s">
        <v>132</v>
      </c>
      <c r="BM217" s="229" t="s">
        <v>291</v>
      </c>
    </row>
    <row r="218" s="13" customFormat="1">
      <c r="A218" s="13"/>
      <c r="B218" s="231"/>
      <c r="C218" s="232"/>
      <c r="D218" s="233" t="s">
        <v>134</v>
      </c>
      <c r="E218" s="234" t="s">
        <v>1</v>
      </c>
      <c r="F218" s="235" t="s">
        <v>292</v>
      </c>
      <c r="G218" s="232"/>
      <c r="H218" s="234" t="s">
        <v>1</v>
      </c>
      <c r="I218" s="236"/>
      <c r="J218" s="232"/>
      <c r="K218" s="232"/>
      <c r="L218" s="237"/>
      <c r="M218" s="238"/>
      <c r="N218" s="239"/>
      <c r="O218" s="239"/>
      <c r="P218" s="239"/>
      <c r="Q218" s="239"/>
      <c r="R218" s="239"/>
      <c r="S218" s="239"/>
      <c r="T218" s="24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1" t="s">
        <v>134</v>
      </c>
      <c r="AU218" s="241" t="s">
        <v>85</v>
      </c>
      <c r="AV218" s="13" t="s">
        <v>83</v>
      </c>
      <c r="AW218" s="13" t="s">
        <v>32</v>
      </c>
      <c r="AX218" s="13" t="s">
        <v>75</v>
      </c>
      <c r="AY218" s="241" t="s">
        <v>125</v>
      </c>
    </row>
    <row r="219" s="14" customFormat="1">
      <c r="A219" s="14"/>
      <c r="B219" s="242"/>
      <c r="C219" s="243"/>
      <c r="D219" s="233" t="s">
        <v>134</v>
      </c>
      <c r="E219" s="244" t="s">
        <v>1</v>
      </c>
      <c r="F219" s="245" t="s">
        <v>293</v>
      </c>
      <c r="G219" s="243"/>
      <c r="H219" s="246">
        <v>2.7999999999999998</v>
      </c>
      <c r="I219" s="247"/>
      <c r="J219" s="243"/>
      <c r="K219" s="243"/>
      <c r="L219" s="248"/>
      <c r="M219" s="249"/>
      <c r="N219" s="250"/>
      <c r="O219" s="250"/>
      <c r="P219" s="250"/>
      <c r="Q219" s="250"/>
      <c r="R219" s="250"/>
      <c r="S219" s="250"/>
      <c r="T219" s="25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2" t="s">
        <v>134</v>
      </c>
      <c r="AU219" s="252" t="s">
        <v>85</v>
      </c>
      <c r="AV219" s="14" t="s">
        <v>85</v>
      </c>
      <c r="AW219" s="14" t="s">
        <v>32</v>
      </c>
      <c r="AX219" s="14" t="s">
        <v>83</v>
      </c>
      <c r="AY219" s="252" t="s">
        <v>125</v>
      </c>
    </row>
    <row r="220" s="2" customFormat="1" ht="55.5" customHeight="1">
      <c r="A220" s="38"/>
      <c r="B220" s="39"/>
      <c r="C220" s="218" t="s">
        <v>195</v>
      </c>
      <c r="D220" s="218" t="s">
        <v>127</v>
      </c>
      <c r="E220" s="219" t="s">
        <v>294</v>
      </c>
      <c r="F220" s="220" t="s">
        <v>295</v>
      </c>
      <c r="G220" s="221" t="s">
        <v>130</v>
      </c>
      <c r="H220" s="222">
        <v>1400</v>
      </c>
      <c r="I220" s="223"/>
      <c r="J220" s="224">
        <f>ROUND(I220*H220,2)</f>
        <v>0</v>
      </c>
      <c r="K220" s="220" t="s">
        <v>1</v>
      </c>
      <c r="L220" s="44"/>
      <c r="M220" s="225" t="s">
        <v>1</v>
      </c>
      <c r="N220" s="226" t="s">
        <v>40</v>
      </c>
      <c r="O220" s="91"/>
      <c r="P220" s="227">
        <f>O220*H220</f>
        <v>0</v>
      </c>
      <c r="Q220" s="227">
        <v>0.036400000000000002</v>
      </c>
      <c r="R220" s="227">
        <f>Q220*H220</f>
        <v>50.960000000000001</v>
      </c>
      <c r="S220" s="227">
        <v>0</v>
      </c>
      <c r="T220" s="228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29" t="s">
        <v>132</v>
      </c>
      <c r="AT220" s="229" t="s">
        <v>127</v>
      </c>
      <c r="AU220" s="229" t="s">
        <v>85</v>
      </c>
      <c r="AY220" s="17" t="s">
        <v>125</v>
      </c>
      <c r="BE220" s="230">
        <f>IF(N220="základní",J220,0)</f>
        <v>0</v>
      </c>
      <c r="BF220" s="230">
        <f>IF(N220="snížená",J220,0)</f>
        <v>0</v>
      </c>
      <c r="BG220" s="230">
        <f>IF(N220="zákl. přenesená",J220,0)</f>
        <v>0</v>
      </c>
      <c r="BH220" s="230">
        <f>IF(N220="sníž. přenesená",J220,0)</f>
        <v>0</v>
      </c>
      <c r="BI220" s="230">
        <f>IF(N220="nulová",J220,0)</f>
        <v>0</v>
      </c>
      <c r="BJ220" s="17" t="s">
        <v>83</v>
      </c>
      <c r="BK220" s="230">
        <f>ROUND(I220*H220,2)</f>
        <v>0</v>
      </c>
      <c r="BL220" s="17" t="s">
        <v>132</v>
      </c>
      <c r="BM220" s="229" t="s">
        <v>296</v>
      </c>
    </row>
    <row r="221" s="13" customFormat="1">
      <c r="A221" s="13"/>
      <c r="B221" s="231"/>
      <c r="C221" s="232"/>
      <c r="D221" s="233" t="s">
        <v>134</v>
      </c>
      <c r="E221" s="234" t="s">
        <v>1</v>
      </c>
      <c r="F221" s="235" t="s">
        <v>168</v>
      </c>
      <c r="G221" s="232"/>
      <c r="H221" s="234" t="s">
        <v>1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1" t="s">
        <v>134</v>
      </c>
      <c r="AU221" s="241" t="s">
        <v>85</v>
      </c>
      <c r="AV221" s="13" t="s">
        <v>83</v>
      </c>
      <c r="AW221" s="13" t="s">
        <v>32</v>
      </c>
      <c r="AX221" s="13" t="s">
        <v>75</v>
      </c>
      <c r="AY221" s="241" t="s">
        <v>125</v>
      </c>
    </row>
    <row r="222" s="14" customFormat="1">
      <c r="A222" s="14"/>
      <c r="B222" s="242"/>
      <c r="C222" s="243"/>
      <c r="D222" s="233" t="s">
        <v>134</v>
      </c>
      <c r="E222" s="244" t="s">
        <v>1</v>
      </c>
      <c r="F222" s="245" t="s">
        <v>169</v>
      </c>
      <c r="G222" s="243"/>
      <c r="H222" s="246">
        <v>1400</v>
      </c>
      <c r="I222" s="247"/>
      <c r="J222" s="243"/>
      <c r="K222" s="243"/>
      <c r="L222" s="248"/>
      <c r="M222" s="249"/>
      <c r="N222" s="250"/>
      <c r="O222" s="250"/>
      <c r="P222" s="250"/>
      <c r="Q222" s="250"/>
      <c r="R222" s="250"/>
      <c r="S222" s="250"/>
      <c r="T222" s="251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2" t="s">
        <v>134</v>
      </c>
      <c r="AU222" s="252" t="s">
        <v>85</v>
      </c>
      <c r="AV222" s="14" t="s">
        <v>85</v>
      </c>
      <c r="AW222" s="14" t="s">
        <v>32</v>
      </c>
      <c r="AX222" s="14" t="s">
        <v>83</v>
      </c>
      <c r="AY222" s="252" t="s">
        <v>125</v>
      </c>
    </row>
    <row r="223" s="2" customFormat="1" ht="24.15" customHeight="1">
      <c r="A223" s="38"/>
      <c r="B223" s="39"/>
      <c r="C223" s="218" t="s">
        <v>297</v>
      </c>
      <c r="D223" s="218" t="s">
        <v>127</v>
      </c>
      <c r="E223" s="219" t="s">
        <v>298</v>
      </c>
      <c r="F223" s="220" t="s">
        <v>299</v>
      </c>
      <c r="G223" s="221" t="s">
        <v>130</v>
      </c>
      <c r="H223" s="222">
        <v>1400</v>
      </c>
      <c r="I223" s="223"/>
      <c r="J223" s="224">
        <f>ROUND(I223*H223,2)</f>
        <v>0</v>
      </c>
      <c r="K223" s="220" t="s">
        <v>1</v>
      </c>
      <c r="L223" s="44"/>
      <c r="M223" s="225" t="s">
        <v>1</v>
      </c>
      <c r="N223" s="226" t="s">
        <v>40</v>
      </c>
      <c r="O223" s="91"/>
      <c r="P223" s="227">
        <f>O223*H223</f>
        <v>0</v>
      </c>
      <c r="Q223" s="227">
        <v>0.050000000000000003</v>
      </c>
      <c r="R223" s="227">
        <f>Q223*H223</f>
        <v>70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132</v>
      </c>
      <c r="AT223" s="229" t="s">
        <v>127</v>
      </c>
      <c r="AU223" s="229" t="s">
        <v>85</v>
      </c>
      <c r="AY223" s="17" t="s">
        <v>125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83</v>
      </c>
      <c r="BK223" s="230">
        <f>ROUND(I223*H223,2)</f>
        <v>0</v>
      </c>
      <c r="BL223" s="17" t="s">
        <v>132</v>
      </c>
      <c r="BM223" s="229" t="s">
        <v>300</v>
      </c>
    </row>
    <row r="224" s="2" customFormat="1" ht="24.15" customHeight="1">
      <c r="A224" s="38"/>
      <c r="B224" s="39"/>
      <c r="C224" s="218" t="s">
        <v>301</v>
      </c>
      <c r="D224" s="218" t="s">
        <v>127</v>
      </c>
      <c r="E224" s="219" t="s">
        <v>302</v>
      </c>
      <c r="F224" s="220" t="s">
        <v>303</v>
      </c>
      <c r="G224" s="221" t="s">
        <v>139</v>
      </c>
      <c r="H224" s="222">
        <v>263.416</v>
      </c>
      <c r="I224" s="223"/>
      <c r="J224" s="224">
        <f>ROUND(I224*H224,2)</f>
        <v>0</v>
      </c>
      <c r="K224" s="220" t="s">
        <v>131</v>
      </c>
      <c r="L224" s="44"/>
      <c r="M224" s="225" t="s">
        <v>1</v>
      </c>
      <c r="N224" s="226" t="s">
        <v>40</v>
      </c>
      <c r="O224" s="91"/>
      <c r="P224" s="227">
        <f>O224*H224</f>
        <v>0</v>
      </c>
      <c r="Q224" s="227">
        <v>0.00061050000000000004</v>
      </c>
      <c r="R224" s="227">
        <f>Q224*H224</f>
        <v>0.16081546800000002</v>
      </c>
      <c r="S224" s="227">
        <v>0</v>
      </c>
      <c r="T224" s="228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9" t="s">
        <v>132</v>
      </c>
      <c r="AT224" s="229" t="s">
        <v>127</v>
      </c>
      <c r="AU224" s="229" t="s">
        <v>85</v>
      </c>
      <c r="AY224" s="17" t="s">
        <v>125</v>
      </c>
      <c r="BE224" s="230">
        <f>IF(N224="základní",J224,0)</f>
        <v>0</v>
      </c>
      <c r="BF224" s="230">
        <f>IF(N224="snížená",J224,0)</f>
        <v>0</v>
      </c>
      <c r="BG224" s="230">
        <f>IF(N224="zákl. přenesená",J224,0)</f>
        <v>0</v>
      </c>
      <c r="BH224" s="230">
        <f>IF(N224="sníž. přenesená",J224,0)</f>
        <v>0</v>
      </c>
      <c r="BI224" s="230">
        <f>IF(N224="nulová",J224,0)</f>
        <v>0</v>
      </c>
      <c r="BJ224" s="17" t="s">
        <v>83</v>
      </c>
      <c r="BK224" s="230">
        <f>ROUND(I224*H224,2)</f>
        <v>0</v>
      </c>
      <c r="BL224" s="17" t="s">
        <v>132</v>
      </c>
      <c r="BM224" s="229" t="s">
        <v>304</v>
      </c>
    </row>
    <row r="225" s="13" customFormat="1">
      <c r="A225" s="13"/>
      <c r="B225" s="231"/>
      <c r="C225" s="232"/>
      <c r="D225" s="233" t="s">
        <v>134</v>
      </c>
      <c r="E225" s="234" t="s">
        <v>1</v>
      </c>
      <c r="F225" s="235" t="s">
        <v>305</v>
      </c>
      <c r="G225" s="232"/>
      <c r="H225" s="234" t="s">
        <v>1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41" t="s">
        <v>134</v>
      </c>
      <c r="AU225" s="241" t="s">
        <v>85</v>
      </c>
      <c r="AV225" s="13" t="s">
        <v>83</v>
      </c>
      <c r="AW225" s="13" t="s">
        <v>32</v>
      </c>
      <c r="AX225" s="13" t="s">
        <v>75</v>
      </c>
      <c r="AY225" s="241" t="s">
        <v>125</v>
      </c>
    </row>
    <row r="226" s="14" customFormat="1">
      <c r="A226" s="14"/>
      <c r="B226" s="242"/>
      <c r="C226" s="243"/>
      <c r="D226" s="233" t="s">
        <v>134</v>
      </c>
      <c r="E226" s="244" t="s">
        <v>1</v>
      </c>
      <c r="F226" s="245" t="s">
        <v>306</v>
      </c>
      <c r="G226" s="243"/>
      <c r="H226" s="246">
        <v>92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2" t="s">
        <v>134</v>
      </c>
      <c r="AU226" s="252" t="s">
        <v>85</v>
      </c>
      <c r="AV226" s="14" t="s">
        <v>85</v>
      </c>
      <c r="AW226" s="14" t="s">
        <v>32</v>
      </c>
      <c r="AX226" s="14" t="s">
        <v>75</v>
      </c>
      <c r="AY226" s="252" t="s">
        <v>125</v>
      </c>
    </row>
    <row r="227" s="14" customFormat="1">
      <c r="A227" s="14"/>
      <c r="B227" s="242"/>
      <c r="C227" s="243"/>
      <c r="D227" s="233" t="s">
        <v>134</v>
      </c>
      <c r="E227" s="244" t="s">
        <v>1</v>
      </c>
      <c r="F227" s="245" t="s">
        <v>307</v>
      </c>
      <c r="G227" s="243"/>
      <c r="H227" s="246">
        <v>78</v>
      </c>
      <c r="I227" s="247"/>
      <c r="J227" s="243"/>
      <c r="K227" s="243"/>
      <c r="L227" s="248"/>
      <c r="M227" s="249"/>
      <c r="N227" s="250"/>
      <c r="O227" s="250"/>
      <c r="P227" s="250"/>
      <c r="Q227" s="250"/>
      <c r="R227" s="250"/>
      <c r="S227" s="250"/>
      <c r="T227" s="251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2" t="s">
        <v>134</v>
      </c>
      <c r="AU227" s="252" t="s">
        <v>85</v>
      </c>
      <c r="AV227" s="14" t="s">
        <v>85</v>
      </c>
      <c r="AW227" s="14" t="s">
        <v>32</v>
      </c>
      <c r="AX227" s="14" t="s">
        <v>75</v>
      </c>
      <c r="AY227" s="252" t="s">
        <v>125</v>
      </c>
    </row>
    <row r="228" s="14" customFormat="1">
      <c r="A228" s="14"/>
      <c r="B228" s="242"/>
      <c r="C228" s="243"/>
      <c r="D228" s="233" t="s">
        <v>134</v>
      </c>
      <c r="E228" s="244" t="s">
        <v>1</v>
      </c>
      <c r="F228" s="245" t="s">
        <v>308</v>
      </c>
      <c r="G228" s="243"/>
      <c r="H228" s="246">
        <v>56</v>
      </c>
      <c r="I228" s="247"/>
      <c r="J228" s="243"/>
      <c r="K228" s="243"/>
      <c r="L228" s="248"/>
      <c r="M228" s="249"/>
      <c r="N228" s="250"/>
      <c r="O228" s="250"/>
      <c r="P228" s="250"/>
      <c r="Q228" s="250"/>
      <c r="R228" s="250"/>
      <c r="S228" s="250"/>
      <c r="T228" s="25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2" t="s">
        <v>134</v>
      </c>
      <c r="AU228" s="252" t="s">
        <v>85</v>
      </c>
      <c r="AV228" s="14" t="s">
        <v>85</v>
      </c>
      <c r="AW228" s="14" t="s">
        <v>32</v>
      </c>
      <c r="AX228" s="14" t="s">
        <v>75</v>
      </c>
      <c r="AY228" s="252" t="s">
        <v>125</v>
      </c>
    </row>
    <row r="229" s="13" customFormat="1">
      <c r="A229" s="13"/>
      <c r="B229" s="231"/>
      <c r="C229" s="232"/>
      <c r="D229" s="233" t="s">
        <v>134</v>
      </c>
      <c r="E229" s="234" t="s">
        <v>1</v>
      </c>
      <c r="F229" s="235" t="s">
        <v>309</v>
      </c>
      <c r="G229" s="232"/>
      <c r="H229" s="234" t="s">
        <v>1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1" t="s">
        <v>134</v>
      </c>
      <c r="AU229" s="241" t="s">
        <v>85</v>
      </c>
      <c r="AV229" s="13" t="s">
        <v>83</v>
      </c>
      <c r="AW229" s="13" t="s">
        <v>32</v>
      </c>
      <c r="AX229" s="13" t="s">
        <v>75</v>
      </c>
      <c r="AY229" s="241" t="s">
        <v>125</v>
      </c>
    </row>
    <row r="230" s="14" customFormat="1">
      <c r="A230" s="14"/>
      <c r="B230" s="242"/>
      <c r="C230" s="243"/>
      <c r="D230" s="233" t="s">
        <v>134</v>
      </c>
      <c r="E230" s="244" t="s">
        <v>1</v>
      </c>
      <c r="F230" s="245" t="s">
        <v>310</v>
      </c>
      <c r="G230" s="243"/>
      <c r="H230" s="246">
        <v>31.416</v>
      </c>
      <c r="I230" s="247"/>
      <c r="J230" s="243"/>
      <c r="K230" s="243"/>
      <c r="L230" s="248"/>
      <c r="M230" s="249"/>
      <c r="N230" s="250"/>
      <c r="O230" s="250"/>
      <c r="P230" s="250"/>
      <c r="Q230" s="250"/>
      <c r="R230" s="250"/>
      <c r="S230" s="250"/>
      <c r="T230" s="25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2" t="s">
        <v>134</v>
      </c>
      <c r="AU230" s="252" t="s">
        <v>85</v>
      </c>
      <c r="AV230" s="14" t="s">
        <v>85</v>
      </c>
      <c r="AW230" s="14" t="s">
        <v>32</v>
      </c>
      <c r="AX230" s="14" t="s">
        <v>75</v>
      </c>
      <c r="AY230" s="252" t="s">
        <v>125</v>
      </c>
    </row>
    <row r="231" s="13" customFormat="1">
      <c r="A231" s="13"/>
      <c r="B231" s="231"/>
      <c r="C231" s="232"/>
      <c r="D231" s="233" t="s">
        <v>134</v>
      </c>
      <c r="E231" s="234" t="s">
        <v>1</v>
      </c>
      <c r="F231" s="235" t="s">
        <v>311</v>
      </c>
      <c r="G231" s="232"/>
      <c r="H231" s="234" t="s">
        <v>1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1" t="s">
        <v>134</v>
      </c>
      <c r="AU231" s="241" t="s">
        <v>85</v>
      </c>
      <c r="AV231" s="13" t="s">
        <v>83</v>
      </c>
      <c r="AW231" s="13" t="s">
        <v>32</v>
      </c>
      <c r="AX231" s="13" t="s">
        <v>75</v>
      </c>
      <c r="AY231" s="241" t="s">
        <v>125</v>
      </c>
    </row>
    <row r="232" s="14" customFormat="1">
      <c r="A232" s="14"/>
      <c r="B232" s="242"/>
      <c r="C232" s="243"/>
      <c r="D232" s="233" t="s">
        <v>134</v>
      </c>
      <c r="E232" s="244" t="s">
        <v>1</v>
      </c>
      <c r="F232" s="245" t="s">
        <v>312</v>
      </c>
      <c r="G232" s="243"/>
      <c r="H232" s="246">
        <v>6</v>
      </c>
      <c r="I232" s="247"/>
      <c r="J232" s="243"/>
      <c r="K232" s="243"/>
      <c r="L232" s="248"/>
      <c r="M232" s="249"/>
      <c r="N232" s="250"/>
      <c r="O232" s="250"/>
      <c r="P232" s="250"/>
      <c r="Q232" s="250"/>
      <c r="R232" s="250"/>
      <c r="S232" s="250"/>
      <c r="T232" s="251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2" t="s">
        <v>134</v>
      </c>
      <c r="AU232" s="252" t="s">
        <v>85</v>
      </c>
      <c r="AV232" s="14" t="s">
        <v>85</v>
      </c>
      <c r="AW232" s="14" t="s">
        <v>32</v>
      </c>
      <c r="AX232" s="14" t="s">
        <v>75</v>
      </c>
      <c r="AY232" s="252" t="s">
        <v>125</v>
      </c>
    </row>
    <row r="233" s="15" customFormat="1">
      <c r="A233" s="15"/>
      <c r="B233" s="253"/>
      <c r="C233" s="254"/>
      <c r="D233" s="233" t="s">
        <v>134</v>
      </c>
      <c r="E233" s="255" t="s">
        <v>1</v>
      </c>
      <c r="F233" s="256" t="s">
        <v>145</v>
      </c>
      <c r="G233" s="254"/>
      <c r="H233" s="257">
        <v>263.416</v>
      </c>
      <c r="I233" s="258"/>
      <c r="J233" s="254"/>
      <c r="K233" s="254"/>
      <c r="L233" s="259"/>
      <c r="M233" s="260"/>
      <c r="N233" s="261"/>
      <c r="O233" s="261"/>
      <c r="P233" s="261"/>
      <c r="Q233" s="261"/>
      <c r="R233" s="261"/>
      <c r="S233" s="261"/>
      <c r="T233" s="262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63" t="s">
        <v>134</v>
      </c>
      <c r="AU233" s="263" t="s">
        <v>85</v>
      </c>
      <c r="AV233" s="15" t="s">
        <v>132</v>
      </c>
      <c r="AW233" s="15" t="s">
        <v>32</v>
      </c>
      <c r="AX233" s="15" t="s">
        <v>83</v>
      </c>
      <c r="AY233" s="263" t="s">
        <v>125</v>
      </c>
    </row>
    <row r="234" s="12" customFormat="1" ht="22.8" customHeight="1">
      <c r="A234" s="12"/>
      <c r="B234" s="202"/>
      <c r="C234" s="203"/>
      <c r="D234" s="204" t="s">
        <v>74</v>
      </c>
      <c r="E234" s="216" t="s">
        <v>176</v>
      </c>
      <c r="F234" s="216" t="s">
        <v>313</v>
      </c>
      <c r="G234" s="203"/>
      <c r="H234" s="203"/>
      <c r="I234" s="206"/>
      <c r="J234" s="217">
        <f>BK234</f>
        <v>0</v>
      </c>
      <c r="K234" s="203"/>
      <c r="L234" s="208"/>
      <c r="M234" s="209"/>
      <c r="N234" s="210"/>
      <c r="O234" s="210"/>
      <c r="P234" s="211">
        <f>P235</f>
        <v>0</v>
      </c>
      <c r="Q234" s="210"/>
      <c r="R234" s="211">
        <f>R235</f>
        <v>0.0038499999999999997</v>
      </c>
      <c r="S234" s="210"/>
      <c r="T234" s="212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3" t="s">
        <v>83</v>
      </c>
      <c r="AT234" s="214" t="s">
        <v>74</v>
      </c>
      <c r="AU234" s="214" t="s">
        <v>83</v>
      </c>
      <c r="AY234" s="213" t="s">
        <v>125</v>
      </c>
      <c r="BK234" s="215">
        <f>BK235</f>
        <v>0</v>
      </c>
    </row>
    <row r="235" s="2" customFormat="1" ht="24.15" customHeight="1">
      <c r="A235" s="38"/>
      <c r="B235" s="39"/>
      <c r="C235" s="218" t="s">
        <v>314</v>
      </c>
      <c r="D235" s="218" t="s">
        <v>127</v>
      </c>
      <c r="E235" s="219" t="s">
        <v>315</v>
      </c>
      <c r="F235" s="220" t="s">
        <v>316</v>
      </c>
      <c r="G235" s="221" t="s">
        <v>139</v>
      </c>
      <c r="H235" s="222">
        <v>55</v>
      </c>
      <c r="I235" s="223"/>
      <c r="J235" s="224">
        <f>ROUND(I235*H235,2)</f>
        <v>0</v>
      </c>
      <c r="K235" s="220" t="s">
        <v>131</v>
      </c>
      <c r="L235" s="44"/>
      <c r="M235" s="225" t="s">
        <v>1</v>
      </c>
      <c r="N235" s="226" t="s">
        <v>40</v>
      </c>
      <c r="O235" s="91"/>
      <c r="P235" s="227">
        <f>O235*H235</f>
        <v>0</v>
      </c>
      <c r="Q235" s="227">
        <v>6.9999999999999994E-05</v>
      </c>
      <c r="R235" s="227">
        <f>Q235*H235</f>
        <v>0.0038499999999999997</v>
      </c>
      <c r="S235" s="227">
        <v>0</v>
      </c>
      <c r="T235" s="228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132</v>
      </c>
      <c r="AT235" s="229" t="s">
        <v>127</v>
      </c>
      <c r="AU235" s="229" t="s">
        <v>85</v>
      </c>
      <c r="AY235" s="17" t="s">
        <v>125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83</v>
      </c>
      <c r="BK235" s="230">
        <f>ROUND(I235*H235,2)</f>
        <v>0</v>
      </c>
      <c r="BL235" s="17" t="s">
        <v>132</v>
      </c>
      <c r="BM235" s="229" t="s">
        <v>317</v>
      </c>
    </row>
    <row r="236" s="12" customFormat="1" ht="22.8" customHeight="1">
      <c r="A236" s="12"/>
      <c r="B236" s="202"/>
      <c r="C236" s="203"/>
      <c r="D236" s="204" t="s">
        <v>74</v>
      </c>
      <c r="E236" s="216" t="s">
        <v>182</v>
      </c>
      <c r="F236" s="216" t="s">
        <v>318</v>
      </c>
      <c r="G236" s="203"/>
      <c r="H236" s="203"/>
      <c r="I236" s="206"/>
      <c r="J236" s="217">
        <f>BK236</f>
        <v>0</v>
      </c>
      <c r="K236" s="203"/>
      <c r="L236" s="208"/>
      <c r="M236" s="209"/>
      <c r="N236" s="210"/>
      <c r="O236" s="210"/>
      <c r="P236" s="211">
        <f>SUM(P237:P242)</f>
        <v>0</v>
      </c>
      <c r="Q236" s="210"/>
      <c r="R236" s="211">
        <f>SUM(R237:R242)</f>
        <v>32.973840000000003</v>
      </c>
      <c r="S236" s="210"/>
      <c r="T236" s="212">
        <f>SUM(T237:T242)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13" t="s">
        <v>83</v>
      </c>
      <c r="AT236" s="214" t="s">
        <v>74</v>
      </c>
      <c r="AU236" s="214" t="s">
        <v>83</v>
      </c>
      <c r="AY236" s="213" t="s">
        <v>125</v>
      </c>
      <c r="BK236" s="215">
        <f>SUM(BK237:BK242)</f>
        <v>0</v>
      </c>
    </row>
    <row r="237" s="2" customFormat="1" ht="24.15" customHeight="1">
      <c r="A237" s="38"/>
      <c r="B237" s="39"/>
      <c r="C237" s="218" t="s">
        <v>319</v>
      </c>
      <c r="D237" s="218" t="s">
        <v>127</v>
      </c>
      <c r="E237" s="219" t="s">
        <v>320</v>
      </c>
      <c r="F237" s="220" t="s">
        <v>321</v>
      </c>
      <c r="G237" s="221" t="s">
        <v>139</v>
      </c>
      <c r="H237" s="222">
        <v>156.40000000000001</v>
      </c>
      <c r="I237" s="223"/>
      <c r="J237" s="224">
        <f>ROUND(I237*H237,2)</f>
        <v>0</v>
      </c>
      <c r="K237" s="220" t="s">
        <v>1</v>
      </c>
      <c r="L237" s="44"/>
      <c r="M237" s="225" t="s">
        <v>1</v>
      </c>
      <c r="N237" s="226" t="s">
        <v>40</v>
      </c>
      <c r="O237" s="91"/>
      <c r="P237" s="227">
        <f>O237*H237</f>
        <v>0</v>
      </c>
      <c r="Q237" s="227">
        <v>0.2006</v>
      </c>
      <c r="R237" s="227">
        <f>Q237*H237</f>
        <v>31.373840000000001</v>
      </c>
      <c r="S237" s="227">
        <v>0</v>
      </c>
      <c r="T237" s="228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9" t="s">
        <v>132</v>
      </c>
      <c r="AT237" s="229" t="s">
        <v>127</v>
      </c>
      <c r="AU237" s="229" t="s">
        <v>85</v>
      </c>
      <c r="AY237" s="17" t="s">
        <v>125</v>
      </c>
      <c r="BE237" s="230">
        <f>IF(N237="základní",J237,0)</f>
        <v>0</v>
      </c>
      <c r="BF237" s="230">
        <f>IF(N237="snížená",J237,0)</f>
        <v>0</v>
      </c>
      <c r="BG237" s="230">
        <f>IF(N237="zákl. přenesená",J237,0)</f>
        <v>0</v>
      </c>
      <c r="BH237" s="230">
        <f>IF(N237="sníž. přenesená",J237,0)</f>
        <v>0</v>
      </c>
      <c r="BI237" s="230">
        <f>IF(N237="nulová",J237,0)</f>
        <v>0</v>
      </c>
      <c r="BJ237" s="17" t="s">
        <v>83</v>
      </c>
      <c r="BK237" s="230">
        <f>ROUND(I237*H237,2)</f>
        <v>0</v>
      </c>
      <c r="BL237" s="17" t="s">
        <v>132</v>
      </c>
      <c r="BM237" s="229" t="s">
        <v>322</v>
      </c>
    </row>
    <row r="238" s="13" customFormat="1">
      <c r="A238" s="13"/>
      <c r="B238" s="231"/>
      <c r="C238" s="232"/>
      <c r="D238" s="233" t="s">
        <v>134</v>
      </c>
      <c r="E238" s="234" t="s">
        <v>1</v>
      </c>
      <c r="F238" s="235" t="s">
        <v>323</v>
      </c>
      <c r="G238" s="232"/>
      <c r="H238" s="234" t="s">
        <v>1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1" t="s">
        <v>134</v>
      </c>
      <c r="AU238" s="241" t="s">
        <v>85</v>
      </c>
      <c r="AV238" s="13" t="s">
        <v>83</v>
      </c>
      <c r="AW238" s="13" t="s">
        <v>32</v>
      </c>
      <c r="AX238" s="13" t="s">
        <v>75</v>
      </c>
      <c r="AY238" s="241" t="s">
        <v>125</v>
      </c>
    </row>
    <row r="239" s="14" customFormat="1">
      <c r="A239" s="14"/>
      <c r="B239" s="242"/>
      <c r="C239" s="243"/>
      <c r="D239" s="233" t="s">
        <v>134</v>
      </c>
      <c r="E239" s="244" t="s">
        <v>1</v>
      </c>
      <c r="F239" s="245" t="s">
        <v>324</v>
      </c>
      <c r="G239" s="243"/>
      <c r="H239" s="246">
        <v>156.40000000000001</v>
      </c>
      <c r="I239" s="247"/>
      <c r="J239" s="243"/>
      <c r="K239" s="243"/>
      <c r="L239" s="248"/>
      <c r="M239" s="249"/>
      <c r="N239" s="250"/>
      <c r="O239" s="250"/>
      <c r="P239" s="250"/>
      <c r="Q239" s="250"/>
      <c r="R239" s="250"/>
      <c r="S239" s="250"/>
      <c r="T239" s="25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2" t="s">
        <v>134</v>
      </c>
      <c r="AU239" s="252" t="s">
        <v>85</v>
      </c>
      <c r="AV239" s="14" t="s">
        <v>85</v>
      </c>
      <c r="AW239" s="14" t="s">
        <v>32</v>
      </c>
      <c r="AX239" s="14" t="s">
        <v>83</v>
      </c>
      <c r="AY239" s="252" t="s">
        <v>125</v>
      </c>
    </row>
    <row r="240" s="2" customFormat="1" ht="37.8" customHeight="1">
      <c r="A240" s="38"/>
      <c r="B240" s="39"/>
      <c r="C240" s="218" t="s">
        <v>325</v>
      </c>
      <c r="D240" s="218" t="s">
        <v>127</v>
      </c>
      <c r="E240" s="219" t="s">
        <v>326</v>
      </c>
      <c r="F240" s="220" t="s">
        <v>327</v>
      </c>
      <c r="G240" s="221" t="s">
        <v>219</v>
      </c>
      <c r="H240" s="222">
        <v>4</v>
      </c>
      <c r="I240" s="223"/>
      <c r="J240" s="224">
        <f>ROUND(I240*H240,2)</f>
        <v>0</v>
      </c>
      <c r="K240" s="220" t="s">
        <v>1</v>
      </c>
      <c r="L240" s="44"/>
      <c r="M240" s="225" t="s">
        <v>1</v>
      </c>
      <c r="N240" s="226" t="s">
        <v>40</v>
      </c>
      <c r="O240" s="91"/>
      <c r="P240" s="227">
        <f>O240*H240</f>
        <v>0</v>
      </c>
      <c r="Q240" s="227">
        <v>0.40000000000000002</v>
      </c>
      <c r="R240" s="227">
        <f>Q240*H240</f>
        <v>1.6000000000000001</v>
      </c>
      <c r="S240" s="227">
        <v>0</v>
      </c>
      <c r="T240" s="228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9" t="s">
        <v>132</v>
      </c>
      <c r="AT240" s="229" t="s">
        <v>127</v>
      </c>
      <c r="AU240" s="229" t="s">
        <v>85</v>
      </c>
      <c r="AY240" s="17" t="s">
        <v>125</v>
      </c>
      <c r="BE240" s="230">
        <f>IF(N240="základní",J240,0)</f>
        <v>0</v>
      </c>
      <c r="BF240" s="230">
        <f>IF(N240="snížená",J240,0)</f>
        <v>0</v>
      </c>
      <c r="BG240" s="230">
        <f>IF(N240="zákl. přenesená",J240,0)</f>
        <v>0</v>
      </c>
      <c r="BH240" s="230">
        <f>IF(N240="sníž. přenesená",J240,0)</f>
        <v>0</v>
      </c>
      <c r="BI240" s="230">
        <f>IF(N240="nulová",J240,0)</f>
        <v>0</v>
      </c>
      <c r="BJ240" s="17" t="s">
        <v>83</v>
      </c>
      <c r="BK240" s="230">
        <f>ROUND(I240*H240,2)</f>
        <v>0</v>
      </c>
      <c r="BL240" s="17" t="s">
        <v>132</v>
      </c>
      <c r="BM240" s="229" t="s">
        <v>328</v>
      </c>
    </row>
    <row r="241" s="13" customFormat="1">
      <c r="A241" s="13"/>
      <c r="B241" s="231"/>
      <c r="C241" s="232"/>
      <c r="D241" s="233" t="s">
        <v>134</v>
      </c>
      <c r="E241" s="234" t="s">
        <v>1</v>
      </c>
      <c r="F241" s="235" t="s">
        <v>143</v>
      </c>
      <c r="G241" s="232"/>
      <c r="H241" s="234" t="s">
        <v>1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1" t="s">
        <v>134</v>
      </c>
      <c r="AU241" s="241" t="s">
        <v>85</v>
      </c>
      <c r="AV241" s="13" t="s">
        <v>83</v>
      </c>
      <c r="AW241" s="13" t="s">
        <v>32</v>
      </c>
      <c r="AX241" s="13" t="s">
        <v>75</v>
      </c>
      <c r="AY241" s="241" t="s">
        <v>125</v>
      </c>
    </row>
    <row r="242" s="14" customFormat="1">
      <c r="A242" s="14"/>
      <c r="B242" s="242"/>
      <c r="C242" s="243"/>
      <c r="D242" s="233" t="s">
        <v>134</v>
      </c>
      <c r="E242" s="244" t="s">
        <v>1</v>
      </c>
      <c r="F242" s="245" t="s">
        <v>132</v>
      </c>
      <c r="G242" s="243"/>
      <c r="H242" s="246">
        <v>4</v>
      </c>
      <c r="I242" s="247"/>
      <c r="J242" s="243"/>
      <c r="K242" s="243"/>
      <c r="L242" s="248"/>
      <c r="M242" s="249"/>
      <c r="N242" s="250"/>
      <c r="O242" s="250"/>
      <c r="P242" s="250"/>
      <c r="Q242" s="250"/>
      <c r="R242" s="250"/>
      <c r="S242" s="250"/>
      <c r="T242" s="25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2" t="s">
        <v>134</v>
      </c>
      <c r="AU242" s="252" t="s">
        <v>85</v>
      </c>
      <c r="AV242" s="14" t="s">
        <v>85</v>
      </c>
      <c r="AW242" s="14" t="s">
        <v>32</v>
      </c>
      <c r="AX242" s="14" t="s">
        <v>83</v>
      </c>
      <c r="AY242" s="252" t="s">
        <v>125</v>
      </c>
    </row>
    <row r="243" s="12" customFormat="1" ht="22.8" customHeight="1">
      <c r="A243" s="12"/>
      <c r="B243" s="202"/>
      <c r="C243" s="203"/>
      <c r="D243" s="204" t="s">
        <v>74</v>
      </c>
      <c r="E243" s="216" t="s">
        <v>329</v>
      </c>
      <c r="F243" s="216" t="s">
        <v>330</v>
      </c>
      <c r="G243" s="203"/>
      <c r="H243" s="203"/>
      <c r="I243" s="206"/>
      <c r="J243" s="217">
        <f>BK243</f>
        <v>0</v>
      </c>
      <c r="K243" s="203"/>
      <c r="L243" s="208"/>
      <c r="M243" s="209"/>
      <c r="N243" s="210"/>
      <c r="O243" s="210"/>
      <c r="P243" s="211">
        <f>P244</f>
        <v>0</v>
      </c>
      <c r="Q243" s="210"/>
      <c r="R243" s="211">
        <f>R244</f>
        <v>0</v>
      </c>
      <c r="S243" s="210"/>
      <c r="T243" s="212">
        <f>T244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3" t="s">
        <v>83</v>
      </c>
      <c r="AT243" s="214" t="s">
        <v>74</v>
      </c>
      <c r="AU243" s="214" t="s">
        <v>83</v>
      </c>
      <c r="AY243" s="213" t="s">
        <v>125</v>
      </c>
      <c r="BK243" s="215">
        <f>BK244</f>
        <v>0</v>
      </c>
    </row>
    <row r="244" s="2" customFormat="1" ht="16.5" customHeight="1">
      <c r="A244" s="38"/>
      <c r="B244" s="39"/>
      <c r="C244" s="218" t="s">
        <v>331</v>
      </c>
      <c r="D244" s="218" t="s">
        <v>127</v>
      </c>
      <c r="E244" s="219" t="s">
        <v>332</v>
      </c>
      <c r="F244" s="220" t="s">
        <v>333</v>
      </c>
      <c r="G244" s="221" t="s">
        <v>173</v>
      </c>
      <c r="H244" s="222">
        <v>1107.547</v>
      </c>
      <c r="I244" s="223"/>
      <c r="J244" s="224">
        <f>ROUND(I244*H244,2)</f>
        <v>0</v>
      </c>
      <c r="K244" s="220" t="s">
        <v>131</v>
      </c>
      <c r="L244" s="44"/>
      <c r="M244" s="225" t="s">
        <v>1</v>
      </c>
      <c r="N244" s="226" t="s">
        <v>40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</v>
      </c>
      <c r="T244" s="228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132</v>
      </c>
      <c r="AT244" s="229" t="s">
        <v>127</v>
      </c>
      <c r="AU244" s="229" t="s">
        <v>85</v>
      </c>
      <c r="AY244" s="17" t="s">
        <v>125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83</v>
      </c>
      <c r="BK244" s="230">
        <f>ROUND(I244*H244,2)</f>
        <v>0</v>
      </c>
      <c r="BL244" s="17" t="s">
        <v>132</v>
      </c>
      <c r="BM244" s="229" t="s">
        <v>334</v>
      </c>
    </row>
    <row r="245" s="12" customFormat="1" ht="25.92" customHeight="1">
      <c r="A245" s="12"/>
      <c r="B245" s="202"/>
      <c r="C245" s="203"/>
      <c r="D245" s="204" t="s">
        <v>74</v>
      </c>
      <c r="E245" s="205" t="s">
        <v>335</v>
      </c>
      <c r="F245" s="205" t="s">
        <v>336</v>
      </c>
      <c r="G245" s="203"/>
      <c r="H245" s="203"/>
      <c r="I245" s="206"/>
      <c r="J245" s="207">
        <f>BK245</f>
        <v>0</v>
      </c>
      <c r="K245" s="203"/>
      <c r="L245" s="208"/>
      <c r="M245" s="209"/>
      <c r="N245" s="210"/>
      <c r="O245" s="210"/>
      <c r="P245" s="211">
        <f>P246+P257</f>
        <v>0</v>
      </c>
      <c r="Q245" s="210"/>
      <c r="R245" s="211">
        <f>R246+R257</f>
        <v>0.12960749999999999</v>
      </c>
      <c r="S245" s="210"/>
      <c r="T245" s="212">
        <f>T246+T257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13" t="s">
        <v>85</v>
      </c>
      <c r="AT245" s="214" t="s">
        <v>74</v>
      </c>
      <c r="AU245" s="214" t="s">
        <v>75</v>
      </c>
      <c r="AY245" s="213" t="s">
        <v>125</v>
      </c>
      <c r="BK245" s="215">
        <f>BK246+BK257</f>
        <v>0</v>
      </c>
    </row>
    <row r="246" s="12" customFormat="1" ht="22.8" customHeight="1">
      <c r="A246" s="12"/>
      <c r="B246" s="202"/>
      <c r="C246" s="203"/>
      <c r="D246" s="204" t="s">
        <v>74</v>
      </c>
      <c r="E246" s="216" t="s">
        <v>337</v>
      </c>
      <c r="F246" s="216" t="s">
        <v>338</v>
      </c>
      <c r="G246" s="203"/>
      <c r="H246" s="203"/>
      <c r="I246" s="206"/>
      <c r="J246" s="217">
        <f>BK246</f>
        <v>0</v>
      </c>
      <c r="K246" s="203"/>
      <c r="L246" s="208"/>
      <c r="M246" s="209"/>
      <c r="N246" s="210"/>
      <c r="O246" s="210"/>
      <c r="P246" s="211">
        <f>SUM(P247:P256)</f>
        <v>0</v>
      </c>
      <c r="Q246" s="210"/>
      <c r="R246" s="211">
        <f>SUM(R247:R256)</f>
        <v>0.092097499999999999</v>
      </c>
      <c r="S246" s="210"/>
      <c r="T246" s="212">
        <f>SUM(T247:T256)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3" t="s">
        <v>85</v>
      </c>
      <c r="AT246" s="214" t="s">
        <v>74</v>
      </c>
      <c r="AU246" s="214" t="s">
        <v>83</v>
      </c>
      <c r="AY246" s="213" t="s">
        <v>125</v>
      </c>
      <c r="BK246" s="215">
        <f>SUM(BK247:BK256)</f>
        <v>0</v>
      </c>
    </row>
    <row r="247" s="2" customFormat="1" ht="24.15" customHeight="1">
      <c r="A247" s="38"/>
      <c r="B247" s="39"/>
      <c r="C247" s="218" t="s">
        <v>339</v>
      </c>
      <c r="D247" s="218" t="s">
        <v>127</v>
      </c>
      <c r="E247" s="219" t="s">
        <v>340</v>
      </c>
      <c r="F247" s="220" t="s">
        <v>341</v>
      </c>
      <c r="G247" s="221" t="s">
        <v>139</v>
      </c>
      <c r="H247" s="222">
        <v>55</v>
      </c>
      <c r="I247" s="223"/>
      <c r="J247" s="224">
        <f>ROUND(I247*H247,2)</f>
        <v>0</v>
      </c>
      <c r="K247" s="220" t="s">
        <v>131</v>
      </c>
      <c r="L247" s="44"/>
      <c r="M247" s="225" t="s">
        <v>1</v>
      </c>
      <c r="N247" s="226" t="s">
        <v>40</v>
      </c>
      <c r="O247" s="91"/>
      <c r="P247" s="227">
        <f>O247*H247</f>
        <v>0</v>
      </c>
      <c r="Q247" s="227">
        <v>0</v>
      </c>
      <c r="R247" s="227">
        <f>Q247*H247</f>
        <v>0</v>
      </c>
      <c r="S247" s="227">
        <v>0</v>
      </c>
      <c r="T247" s="228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9" t="s">
        <v>185</v>
      </c>
      <c r="AT247" s="229" t="s">
        <v>127</v>
      </c>
      <c r="AU247" s="229" t="s">
        <v>85</v>
      </c>
      <c r="AY247" s="17" t="s">
        <v>125</v>
      </c>
      <c r="BE247" s="230">
        <f>IF(N247="základní",J247,0)</f>
        <v>0</v>
      </c>
      <c r="BF247" s="230">
        <f>IF(N247="snížená",J247,0)</f>
        <v>0</v>
      </c>
      <c r="BG247" s="230">
        <f>IF(N247="zákl. přenesená",J247,0)</f>
        <v>0</v>
      </c>
      <c r="BH247" s="230">
        <f>IF(N247="sníž. přenesená",J247,0)</f>
        <v>0</v>
      </c>
      <c r="BI247" s="230">
        <f>IF(N247="nulová",J247,0)</f>
        <v>0</v>
      </c>
      <c r="BJ247" s="17" t="s">
        <v>83</v>
      </c>
      <c r="BK247" s="230">
        <f>ROUND(I247*H247,2)</f>
        <v>0</v>
      </c>
      <c r="BL247" s="17" t="s">
        <v>185</v>
      </c>
      <c r="BM247" s="229" t="s">
        <v>342</v>
      </c>
    </row>
    <row r="248" s="13" customFormat="1">
      <c r="A248" s="13"/>
      <c r="B248" s="231"/>
      <c r="C248" s="232"/>
      <c r="D248" s="233" t="s">
        <v>134</v>
      </c>
      <c r="E248" s="234" t="s">
        <v>1</v>
      </c>
      <c r="F248" s="235" t="s">
        <v>343</v>
      </c>
      <c r="G248" s="232"/>
      <c r="H248" s="234" t="s">
        <v>1</v>
      </c>
      <c r="I248" s="236"/>
      <c r="J248" s="232"/>
      <c r="K248" s="232"/>
      <c r="L248" s="237"/>
      <c r="M248" s="238"/>
      <c r="N248" s="239"/>
      <c r="O248" s="239"/>
      <c r="P248" s="239"/>
      <c r="Q248" s="239"/>
      <c r="R248" s="239"/>
      <c r="S248" s="239"/>
      <c r="T248" s="24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1" t="s">
        <v>134</v>
      </c>
      <c r="AU248" s="241" t="s">
        <v>85</v>
      </c>
      <c r="AV248" s="13" t="s">
        <v>83</v>
      </c>
      <c r="AW248" s="13" t="s">
        <v>32</v>
      </c>
      <c r="AX248" s="13" t="s">
        <v>75</v>
      </c>
      <c r="AY248" s="241" t="s">
        <v>125</v>
      </c>
    </row>
    <row r="249" s="14" customFormat="1">
      <c r="A249" s="14"/>
      <c r="B249" s="242"/>
      <c r="C249" s="243"/>
      <c r="D249" s="233" t="s">
        <v>134</v>
      </c>
      <c r="E249" s="244" t="s">
        <v>1</v>
      </c>
      <c r="F249" s="245" t="s">
        <v>344</v>
      </c>
      <c r="G249" s="243"/>
      <c r="H249" s="246">
        <v>55</v>
      </c>
      <c r="I249" s="247"/>
      <c r="J249" s="243"/>
      <c r="K249" s="243"/>
      <c r="L249" s="248"/>
      <c r="M249" s="249"/>
      <c r="N249" s="250"/>
      <c r="O249" s="250"/>
      <c r="P249" s="250"/>
      <c r="Q249" s="250"/>
      <c r="R249" s="250"/>
      <c r="S249" s="250"/>
      <c r="T249" s="251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2" t="s">
        <v>134</v>
      </c>
      <c r="AU249" s="252" t="s">
        <v>85</v>
      </c>
      <c r="AV249" s="14" t="s">
        <v>85</v>
      </c>
      <c r="AW249" s="14" t="s">
        <v>32</v>
      </c>
      <c r="AX249" s="14" t="s">
        <v>83</v>
      </c>
      <c r="AY249" s="252" t="s">
        <v>125</v>
      </c>
    </row>
    <row r="250" s="2" customFormat="1" ht="24.15" customHeight="1">
      <c r="A250" s="38"/>
      <c r="B250" s="39"/>
      <c r="C250" s="264" t="s">
        <v>345</v>
      </c>
      <c r="D250" s="264" t="s">
        <v>191</v>
      </c>
      <c r="E250" s="265" t="s">
        <v>346</v>
      </c>
      <c r="F250" s="266" t="s">
        <v>347</v>
      </c>
      <c r="G250" s="267" t="s">
        <v>139</v>
      </c>
      <c r="H250" s="268">
        <v>57.75</v>
      </c>
      <c r="I250" s="269"/>
      <c r="J250" s="270">
        <f>ROUND(I250*H250,2)</f>
        <v>0</v>
      </c>
      <c r="K250" s="266" t="s">
        <v>131</v>
      </c>
      <c r="L250" s="271"/>
      <c r="M250" s="272" t="s">
        <v>1</v>
      </c>
      <c r="N250" s="273" t="s">
        <v>40</v>
      </c>
      <c r="O250" s="91"/>
      <c r="P250" s="227">
        <f>O250*H250</f>
        <v>0</v>
      </c>
      <c r="Q250" s="227">
        <v>0.00027</v>
      </c>
      <c r="R250" s="227">
        <f>Q250*H250</f>
        <v>0.015592500000000001</v>
      </c>
      <c r="S250" s="227">
        <v>0</v>
      </c>
      <c r="T250" s="228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9" t="s">
        <v>195</v>
      </c>
      <c r="AT250" s="229" t="s">
        <v>191</v>
      </c>
      <c r="AU250" s="229" t="s">
        <v>85</v>
      </c>
      <c r="AY250" s="17" t="s">
        <v>125</v>
      </c>
      <c r="BE250" s="230">
        <f>IF(N250="základní",J250,0)</f>
        <v>0</v>
      </c>
      <c r="BF250" s="230">
        <f>IF(N250="snížená",J250,0)</f>
        <v>0</v>
      </c>
      <c r="BG250" s="230">
        <f>IF(N250="zákl. přenesená",J250,0)</f>
        <v>0</v>
      </c>
      <c r="BH250" s="230">
        <f>IF(N250="sníž. přenesená",J250,0)</f>
        <v>0</v>
      </c>
      <c r="BI250" s="230">
        <f>IF(N250="nulová",J250,0)</f>
        <v>0</v>
      </c>
      <c r="BJ250" s="17" t="s">
        <v>83</v>
      </c>
      <c r="BK250" s="230">
        <f>ROUND(I250*H250,2)</f>
        <v>0</v>
      </c>
      <c r="BL250" s="17" t="s">
        <v>185</v>
      </c>
      <c r="BM250" s="229" t="s">
        <v>348</v>
      </c>
    </row>
    <row r="251" s="14" customFormat="1">
      <c r="A251" s="14"/>
      <c r="B251" s="242"/>
      <c r="C251" s="243"/>
      <c r="D251" s="233" t="s">
        <v>134</v>
      </c>
      <c r="E251" s="243"/>
      <c r="F251" s="245" t="s">
        <v>349</v>
      </c>
      <c r="G251" s="243"/>
      <c r="H251" s="246">
        <v>57.75</v>
      </c>
      <c r="I251" s="247"/>
      <c r="J251" s="243"/>
      <c r="K251" s="243"/>
      <c r="L251" s="248"/>
      <c r="M251" s="249"/>
      <c r="N251" s="250"/>
      <c r="O251" s="250"/>
      <c r="P251" s="250"/>
      <c r="Q251" s="250"/>
      <c r="R251" s="250"/>
      <c r="S251" s="250"/>
      <c r="T251" s="25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2" t="s">
        <v>134</v>
      </c>
      <c r="AU251" s="252" t="s">
        <v>85</v>
      </c>
      <c r="AV251" s="14" t="s">
        <v>85</v>
      </c>
      <c r="AW251" s="14" t="s">
        <v>4</v>
      </c>
      <c r="AX251" s="14" t="s">
        <v>83</v>
      </c>
      <c r="AY251" s="252" t="s">
        <v>125</v>
      </c>
    </row>
    <row r="252" s="2" customFormat="1" ht="24.15" customHeight="1">
      <c r="A252" s="38"/>
      <c r="B252" s="39"/>
      <c r="C252" s="218" t="s">
        <v>350</v>
      </c>
      <c r="D252" s="218" t="s">
        <v>127</v>
      </c>
      <c r="E252" s="219" t="s">
        <v>351</v>
      </c>
      <c r="F252" s="220" t="s">
        <v>352</v>
      </c>
      <c r="G252" s="221" t="s">
        <v>139</v>
      </c>
      <c r="H252" s="222">
        <v>55</v>
      </c>
      <c r="I252" s="223"/>
      <c r="J252" s="224">
        <f>ROUND(I252*H252,2)</f>
        <v>0</v>
      </c>
      <c r="K252" s="220" t="s">
        <v>131</v>
      </c>
      <c r="L252" s="44"/>
      <c r="M252" s="225" t="s">
        <v>1</v>
      </c>
      <c r="N252" s="226" t="s">
        <v>40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185</v>
      </c>
      <c r="AT252" s="229" t="s">
        <v>127</v>
      </c>
      <c r="AU252" s="229" t="s">
        <v>85</v>
      </c>
      <c r="AY252" s="17" t="s">
        <v>125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83</v>
      </c>
      <c r="BK252" s="230">
        <f>ROUND(I252*H252,2)</f>
        <v>0</v>
      </c>
      <c r="BL252" s="17" t="s">
        <v>185</v>
      </c>
      <c r="BM252" s="229" t="s">
        <v>353</v>
      </c>
    </row>
    <row r="253" s="2" customFormat="1" ht="24.15" customHeight="1">
      <c r="A253" s="38"/>
      <c r="B253" s="39"/>
      <c r="C253" s="264" t="s">
        <v>354</v>
      </c>
      <c r="D253" s="264" t="s">
        <v>191</v>
      </c>
      <c r="E253" s="265" t="s">
        <v>355</v>
      </c>
      <c r="F253" s="266" t="s">
        <v>356</v>
      </c>
      <c r="G253" s="267" t="s">
        <v>139</v>
      </c>
      <c r="H253" s="268">
        <v>63.25</v>
      </c>
      <c r="I253" s="269"/>
      <c r="J253" s="270">
        <f>ROUND(I253*H253,2)</f>
        <v>0</v>
      </c>
      <c r="K253" s="266" t="s">
        <v>131</v>
      </c>
      <c r="L253" s="271"/>
      <c r="M253" s="272" t="s">
        <v>1</v>
      </c>
      <c r="N253" s="273" t="s">
        <v>40</v>
      </c>
      <c r="O253" s="91"/>
      <c r="P253" s="227">
        <f>O253*H253</f>
        <v>0</v>
      </c>
      <c r="Q253" s="227">
        <v>0.00034000000000000002</v>
      </c>
      <c r="R253" s="227">
        <f>Q253*H253</f>
        <v>0.021505000000000003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195</v>
      </c>
      <c r="AT253" s="229" t="s">
        <v>191</v>
      </c>
      <c r="AU253" s="229" t="s">
        <v>85</v>
      </c>
      <c r="AY253" s="17" t="s">
        <v>125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83</v>
      </c>
      <c r="BK253" s="230">
        <f>ROUND(I253*H253,2)</f>
        <v>0</v>
      </c>
      <c r="BL253" s="17" t="s">
        <v>185</v>
      </c>
      <c r="BM253" s="229" t="s">
        <v>357</v>
      </c>
    </row>
    <row r="254" s="14" customFormat="1">
      <c r="A254" s="14"/>
      <c r="B254" s="242"/>
      <c r="C254" s="243"/>
      <c r="D254" s="233" t="s">
        <v>134</v>
      </c>
      <c r="E254" s="243"/>
      <c r="F254" s="245" t="s">
        <v>358</v>
      </c>
      <c r="G254" s="243"/>
      <c r="H254" s="246">
        <v>63.25</v>
      </c>
      <c r="I254" s="247"/>
      <c r="J254" s="243"/>
      <c r="K254" s="243"/>
      <c r="L254" s="248"/>
      <c r="M254" s="249"/>
      <c r="N254" s="250"/>
      <c r="O254" s="250"/>
      <c r="P254" s="250"/>
      <c r="Q254" s="250"/>
      <c r="R254" s="250"/>
      <c r="S254" s="250"/>
      <c r="T254" s="251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2" t="s">
        <v>134</v>
      </c>
      <c r="AU254" s="252" t="s">
        <v>85</v>
      </c>
      <c r="AV254" s="14" t="s">
        <v>85</v>
      </c>
      <c r="AW254" s="14" t="s">
        <v>4</v>
      </c>
      <c r="AX254" s="14" t="s">
        <v>83</v>
      </c>
      <c r="AY254" s="252" t="s">
        <v>125</v>
      </c>
    </row>
    <row r="255" s="2" customFormat="1" ht="24.15" customHeight="1">
      <c r="A255" s="38"/>
      <c r="B255" s="39"/>
      <c r="C255" s="218" t="s">
        <v>359</v>
      </c>
      <c r="D255" s="218" t="s">
        <v>127</v>
      </c>
      <c r="E255" s="219" t="s">
        <v>360</v>
      </c>
      <c r="F255" s="220" t="s">
        <v>361</v>
      </c>
      <c r="G255" s="221" t="s">
        <v>139</v>
      </c>
      <c r="H255" s="222">
        <v>55</v>
      </c>
      <c r="I255" s="223"/>
      <c r="J255" s="224">
        <f>ROUND(I255*H255,2)</f>
        <v>0</v>
      </c>
      <c r="K255" s="220" t="s">
        <v>131</v>
      </c>
      <c r="L255" s="44"/>
      <c r="M255" s="225" t="s">
        <v>1</v>
      </c>
      <c r="N255" s="226" t="s">
        <v>40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185</v>
      </c>
      <c r="AT255" s="229" t="s">
        <v>127</v>
      </c>
      <c r="AU255" s="229" t="s">
        <v>85</v>
      </c>
      <c r="AY255" s="17" t="s">
        <v>125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83</v>
      </c>
      <c r="BK255" s="230">
        <f>ROUND(I255*H255,2)</f>
        <v>0</v>
      </c>
      <c r="BL255" s="17" t="s">
        <v>185</v>
      </c>
      <c r="BM255" s="229" t="s">
        <v>362</v>
      </c>
    </row>
    <row r="256" s="2" customFormat="1" ht="16.5" customHeight="1">
      <c r="A256" s="38"/>
      <c r="B256" s="39"/>
      <c r="C256" s="264" t="s">
        <v>363</v>
      </c>
      <c r="D256" s="264" t="s">
        <v>191</v>
      </c>
      <c r="E256" s="265" t="s">
        <v>364</v>
      </c>
      <c r="F256" s="266" t="s">
        <v>365</v>
      </c>
      <c r="G256" s="267" t="s">
        <v>194</v>
      </c>
      <c r="H256" s="268">
        <v>55</v>
      </c>
      <c r="I256" s="269"/>
      <c r="J256" s="270">
        <f>ROUND(I256*H256,2)</f>
        <v>0</v>
      </c>
      <c r="K256" s="266" t="s">
        <v>131</v>
      </c>
      <c r="L256" s="271"/>
      <c r="M256" s="272" t="s">
        <v>1</v>
      </c>
      <c r="N256" s="273" t="s">
        <v>40</v>
      </c>
      <c r="O256" s="91"/>
      <c r="P256" s="227">
        <f>O256*H256</f>
        <v>0</v>
      </c>
      <c r="Q256" s="227">
        <v>0.001</v>
      </c>
      <c r="R256" s="227">
        <f>Q256*H256</f>
        <v>0.055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195</v>
      </c>
      <c r="AT256" s="229" t="s">
        <v>191</v>
      </c>
      <c r="AU256" s="229" t="s">
        <v>85</v>
      </c>
      <c r="AY256" s="17" t="s">
        <v>125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83</v>
      </c>
      <c r="BK256" s="230">
        <f>ROUND(I256*H256,2)</f>
        <v>0</v>
      </c>
      <c r="BL256" s="17" t="s">
        <v>185</v>
      </c>
      <c r="BM256" s="229" t="s">
        <v>366</v>
      </c>
    </row>
    <row r="257" s="12" customFormat="1" ht="22.8" customHeight="1">
      <c r="A257" s="12"/>
      <c r="B257" s="202"/>
      <c r="C257" s="203"/>
      <c r="D257" s="204" t="s">
        <v>74</v>
      </c>
      <c r="E257" s="216" t="s">
        <v>367</v>
      </c>
      <c r="F257" s="216" t="s">
        <v>368</v>
      </c>
      <c r="G257" s="203"/>
      <c r="H257" s="203"/>
      <c r="I257" s="206"/>
      <c r="J257" s="217">
        <f>BK257</f>
        <v>0</v>
      </c>
      <c r="K257" s="203"/>
      <c r="L257" s="208"/>
      <c r="M257" s="209"/>
      <c r="N257" s="210"/>
      <c r="O257" s="210"/>
      <c r="P257" s="211">
        <f>SUM(P258:P263)</f>
        <v>0</v>
      </c>
      <c r="Q257" s="210"/>
      <c r="R257" s="211">
        <f>SUM(R258:R263)</f>
        <v>0.037510000000000002</v>
      </c>
      <c r="S257" s="210"/>
      <c r="T257" s="212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3" t="s">
        <v>85</v>
      </c>
      <c r="AT257" s="214" t="s">
        <v>74</v>
      </c>
      <c r="AU257" s="214" t="s">
        <v>83</v>
      </c>
      <c r="AY257" s="213" t="s">
        <v>125</v>
      </c>
      <c r="BK257" s="215">
        <f>SUM(BK258:BK263)</f>
        <v>0</v>
      </c>
    </row>
    <row r="258" s="2" customFormat="1" ht="24.15" customHeight="1">
      <c r="A258" s="38"/>
      <c r="B258" s="39"/>
      <c r="C258" s="218" t="s">
        <v>369</v>
      </c>
      <c r="D258" s="218" t="s">
        <v>127</v>
      </c>
      <c r="E258" s="219" t="s">
        <v>370</v>
      </c>
      <c r="F258" s="220" t="s">
        <v>371</v>
      </c>
      <c r="G258" s="221" t="s">
        <v>130</v>
      </c>
      <c r="H258" s="222">
        <v>624</v>
      </c>
      <c r="I258" s="223"/>
      <c r="J258" s="224">
        <f>ROUND(I258*H258,2)</f>
        <v>0</v>
      </c>
      <c r="K258" s="220" t="s">
        <v>372</v>
      </c>
      <c r="L258" s="44"/>
      <c r="M258" s="225" t="s">
        <v>1</v>
      </c>
      <c r="N258" s="226" t="s">
        <v>40</v>
      </c>
      <c r="O258" s="91"/>
      <c r="P258" s="227">
        <f>O258*H258</f>
        <v>0</v>
      </c>
      <c r="Q258" s="227">
        <v>6.0000000000000002E-05</v>
      </c>
      <c r="R258" s="227">
        <f>Q258*H258</f>
        <v>0.037440000000000001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185</v>
      </c>
      <c r="AT258" s="229" t="s">
        <v>127</v>
      </c>
      <c r="AU258" s="229" t="s">
        <v>85</v>
      </c>
      <c r="AY258" s="17" t="s">
        <v>125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83</v>
      </c>
      <c r="BK258" s="230">
        <f>ROUND(I258*H258,2)</f>
        <v>0</v>
      </c>
      <c r="BL258" s="17" t="s">
        <v>185</v>
      </c>
      <c r="BM258" s="229" t="s">
        <v>373</v>
      </c>
    </row>
    <row r="259" s="13" customFormat="1">
      <c r="A259" s="13"/>
      <c r="B259" s="231"/>
      <c r="C259" s="232"/>
      <c r="D259" s="233" t="s">
        <v>134</v>
      </c>
      <c r="E259" s="234" t="s">
        <v>1</v>
      </c>
      <c r="F259" s="235" t="s">
        <v>374</v>
      </c>
      <c r="G259" s="232"/>
      <c r="H259" s="234" t="s">
        <v>1</v>
      </c>
      <c r="I259" s="236"/>
      <c r="J259" s="232"/>
      <c r="K259" s="232"/>
      <c r="L259" s="237"/>
      <c r="M259" s="238"/>
      <c r="N259" s="239"/>
      <c r="O259" s="239"/>
      <c r="P259" s="239"/>
      <c r="Q259" s="239"/>
      <c r="R259" s="239"/>
      <c r="S259" s="239"/>
      <c r="T259" s="24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1" t="s">
        <v>134</v>
      </c>
      <c r="AU259" s="241" t="s">
        <v>85</v>
      </c>
      <c r="AV259" s="13" t="s">
        <v>83</v>
      </c>
      <c r="AW259" s="13" t="s">
        <v>32</v>
      </c>
      <c r="AX259" s="13" t="s">
        <v>75</v>
      </c>
      <c r="AY259" s="241" t="s">
        <v>125</v>
      </c>
    </row>
    <row r="260" s="14" customFormat="1">
      <c r="A260" s="14"/>
      <c r="B260" s="242"/>
      <c r="C260" s="243"/>
      <c r="D260" s="233" t="s">
        <v>134</v>
      </c>
      <c r="E260" s="244" t="s">
        <v>1</v>
      </c>
      <c r="F260" s="245" t="s">
        <v>375</v>
      </c>
      <c r="G260" s="243"/>
      <c r="H260" s="246">
        <v>624</v>
      </c>
      <c r="I260" s="247"/>
      <c r="J260" s="243"/>
      <c r="K260" s="243"/>
      <c r="L260" s="248"/>
      <c r="M260" s="249"/>
      <c r="N260" s="250"/>
      <c r="O260" s="250"/>
      <c r="P260" s="250"/>
      <c r="Q260" s="250"/>
      <c r="R260" s="250"/>
      <c r="S260" s="250"/>
      <c r="T260" s="25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2" t="s">
        <v>134</v>
      </c>
      <c r="AU260" s="252" t="s">
        <v>85</v>
      </c>
      <c r="AV260" s="14" t="s">
        <v>85</v>
      </c>
      <c r="AW260" s="14" t="s">
        <v>32</v>
      </c>
      <c r="AX260" s="14" t="s">
        <v>83</v>
      </c>
      <c r="AY260" s="252" t="s">
        <v>125</v>
      </c>
    </row>
    <row r="261" s="2" customFormat="1" ht="16.5" customHeight="1">
      <c r="A261" s="38"/>
      <c r="B261" s="39"/>
      <c r="C261" s="264" t="s">
        <v>376</v>
      </c>
      <c r="D261" s="264" t="s">
        <v>191</v>
      </c>
      <c r="E261" s="265" t="s">
        <v>377</v>
      </c>
      <c r="F261" s="266" t="s">
        <v>378</v>
      </c>
      <c r="G261" s="267" t="s">
        <v>130</v>
      </c>
      <c r="H261" s="268">
        <v>655.20000000000005</v>
      </c>
      <c r="I261" s="269"/>
      <c r="J261" s="270">
        <f>ROUND(I261*H261,2)</f>
        <v>0</v>
      </c>
      <c r="K261" s="266" t="s">
        <v>1</v>
      </c>
      <c r="L261" s="271"/>
      <c r="M261" s="272" t="s">
        <v>1</v>
      </c>
      <c r="N261" s="273" t="s">
        <v>40</v>
      </c>
      <c r="O261" s="91"/>
      <c r="P261" s="227">
        <f>O261*H261</f>
        <v>0</v>
      </c>
      <c r="Q261" s="227">
        <v>0</v>
      </c>
      <c r="R261" s="227">
        <f>Q261*H261</f>
        <v>0</v>
      </c>
      <c r="S261" s="227">
        <v>0</v>
      </c>
      <c r="T261" s="228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9" t="s">
        <v>195</v>
      </c>
      <c r="AT261" s="229" t="s">
        <v>191</v>
      </c>
      <c r="AU261" s="229" t="s">
        <v>85</v>
      </c>
      <c r="AY261" s="17" t="s">
        <v>125</v>
      </c>
      <c r="BE261" s="230">
        <f>IF(N261="základní",J261,0)</f>
        <v>0</v>
      </c>
      <c r="BF261" s="230">
        <f>IF(N261="snížená",J261,0)</f>
        <v>0</v>
      </c>
      <c r="BG261" s="230">
        <f>IF(N261="zákl. přenesená",J261,0)</f>
        <v>0</v>
      </c>
      <c r="BH261" s="230">
        <f>IF(N261="sníž. přenesená",J261,0)</f>
        <v>0</v>
      </c>
      <c r="BI261" s="230">
        <f>IF(N261="nulová",J261,0)</f>
        <v>0</v>
      </c>
      <c r="BJ261" s="17" t="s">
        <v>83</v>
      </c>
      <c r="BK261" s="230">
        <f>ROUND(I261*H261,2)</f>
        <v>0</v>
      </c>
      <c r="BL261" s="17" t="s">
        <v>185</v>
      </c>
      <c r="BM261" s="229" t="s">
        <v>379</v>
      </c>
    </row>
    <row r="262" s="14" customFormat="1">
      <c r="A262" s="14"/>
      <c r="B262" s="242"/>
      <c r="C262" s="243"/>
      <c r="D262" s="233" t="s">
        <v>134</v>
      </c>
      <c r="E262" s="243"/>
      <c r="F262" s="245" t="s">
        <v>380</v>
      </c>
      <c r="G262" s="243"/>
      <c r="H262" s="246">
        <v>655.20000000000005</v>
      </c>
      <c r="I262" s="247"/>
      <c r="J262" s="243"/>
      <c r="K262" s="243"/>
      <c r="L262" s="248"/>
      <c r="M262" s="249"/>
      <c r="N262" s="250"/>
      <c r="O262" s="250"/>
      <c r="P262" s="250"/>
      <c r="Q262" s="250"/>
      <c r="R262" s="250"/>
      <c r="S262" s="250"/>
      <c r="T262" s="25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2" t="s">
        <v>134</v>
      </c>
      <c r="AU262" s="252" t="s">
        <v>85</v>
      </c>
      <c r="AV262" s="14" t="s">
        <v>85</v>
      </c>
      <c r="AW262" s="14" t="s">
        <v>4</v>
      </c>
      <c r="AX262" s="14" t="s">
        <v>83</v>
      </c>
      <c r="AY262" s="252" t="s">
        <v>125</v>
      </c>
    </row>
    <row r="263" s="2" customFormat="1" ht="24.15" customHeight="1">
      <c r="A263" s="38"/>
      <c r="B263" s="39"/>
      <c r="C263" s="218" t="s">
        <v>381</v>
      </c>
      <c r="D263" s="218" t="s">
        <v>127</v>
      </c>
      <c r="E263" s="219" t="s">
        <v>382</v>
      </c>
      <c r="F263" s="220" t="s">
        <v>383</v>
      </c>
      <c r="G263" s="221" t="s">
        <v>219</v>
      </c>
      <c r="H263" s="222">
        <v>1</v>
      </c>
      <c r="I263" s="223"/>
      <c r="J263" s="224">
        <f>ROUND(I263*H263,2)</f>
        <v>0</v>
      </c>
      <c r="K263" s="220" t="s">
        <v>1</v>
      </c>
      <c r="L263" s="44"/>
      <c r="M263" s="225" t="s">
        <v>1</v>
      </c>
      <c r="N263" s="226" t="s">
        <v>40</v>
      </c>
      <c r="O263" s="91"/>
      <c r="P263" s="227">
        <f>O263*H263</f>
        <v>0</v>
      </c>
      <c r="Q263" s="227">
        <v>6.9999999999999994E-05</v>
      </c>
      <c r="R263" s="227">
        <f>Q263*H263</f>
        <v>6.9999999999999994E-05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185</v>
      </c>
      <c r="AT263" s="229" t="s">
        <v>127</v>
      </c>
      <c r="AU263" s="229" t="s">
        <v>85</v>
      </c>
      <c r="AY263" s="17" t="s">
        <v>125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83</v>
      </c>
      <c r="BK263" s="230">
        <f>ROUND(I263*H263,2)</f>
        <v>0</v>
      </c>
      <c r="BL263" s="17" t="s">
        <v>185</v>
      </c>
      <c r="BM263" s="229" t="s">
        <v>384</v>
      </c>
    </row>
    <row r="264" s="12" customFormat="1" ht="25.92" customHeight="1">
      <c r="A264" s="12"/>
      <c r="B264" s="202"/>
      <c r="C264" s="203"/>
      <c r="D264" s="204" t="s">
        <v>74</v>
      </c>
      <c r="E264" s="205" t="s">
        <v>385</v>
      </c>
      <c r="F264" s="205" t="s">
        <v>386</v>
      </c>
      <c r="G264" s="203"/>
      <c r="H264" s="203"/>
      <c r="I264" s="206"/>
      <c r="J264" s="207">
        <f>BK264</f>
        <v>0</v>
      </c>
      <c r="K264" s="203"/>
      <c r="L264" s="208"/>
      <c r="M264" s="209"/>
      <c r="N264" s="210"/>
      <c r="O264" s="210"/>
      <c r="P264" s="211">
        <f>P265</f>
        <v>0</v>
      </c>
      <c r="Q264" s="210"/>
      <c r="R264" s="211">
        <f>R265</f>
        <v>0</v>
      </c>
      <c r="S264" s="210"/>
      <c r="T264" s="212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3" t="s">
        <v>158</v>
      </c>
      <c r="AT264" s="214" t="s">
        <v>74</v>
      </c>
      <c r="AU264" s="214" t="s">
        <v>75</v>
      </c>
      <c r="AY264" s="213" t="s">
        <v>125</v>
      </c>
      <c r="BK264" s="215">
        <f>BK265</f>
        <v>0</v>
      </c>
    </row>
    <row r="265" s="12" customFormat="1" ht="22.8" customHeight="1">
      <c r="A265" s="12"/>
      <c r="B265" s="202"/>
      <c r="C265" s="203"/>
      <c r="D265" s="204" t="s">
        <v>74</v>
      </c>
      <c r="E265" s="216" t="s">
        <v>387</v>
      </c>
      <c r="F265" s="216" t="s">
        <v>388</v>
      </c>
      <c r="G265" s="203"/>
      <c r="H265" s="203"/>
      <c r="I265" s="206"/>
      <c r="J265" s="217">
        <f>BK265</f>
        <v>0</v>
      </c>
      <c r="K265" s="203"/>
      <c r="L265" s="208"/>
      <c r="M265" s="209"/>
      <c r="N265" s="210"/>
      <c r="O265" s="210"/>
      <c r="P265" s="211">
        <f>P266</f>
        <v>0</v>
      </c>
      <c r="Q265" s="210"/>
      <c r="R265" s="211">
        <f>R266</f>
        <v>0</v>
      </c>
      <c r="S265" s="210"/>
      <c r="T265" s="212">
        <f>T266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3" t="s">
        <v>158</v>
      </c>
      <c r="AT265" s="214" t="s">
        <v>74</v>
      </c>
      <c r="AU265" s="214" t="s">
        <v>83</v>
      </c>
      <c r="AY265" s="213" t="s">
        <v>125</v>
      </c>
      <c r="BK265" s="215">
        <f>BK266</f>
        <v>0</v>
      </c>
    </row>
    <row r="266" s="2" customFormat="1" ht="16.5" customHeight="1">
      <c r="A266" s="38"/>
      <c r="B266" s="39"/>
      <c r="C266" s="218" t="s">
        <v>389</v>
      </c>
      <c r="D266" s="218" t="s">
        <v>127</v>
      </c>
      <c r="E266" s="219" t="s">
        <v>390</v>
      </c>
      <c r="F266" s="220" t="s">
        <v>388</v>
      </c>
      <c r="G266" s="221" t="s">
        <v>391</v>
      </c>
      <c r="H266" s="274"/>
      <c r="I266" s="223"/>
      <c r="J266" s="224">
        <f>ROUND(I266*H266,2)</f>
        <v>0</v>
      </c>
      <c r="K266" s="220" t="s">
        <v>131</v>
      </c>
      <c r="L266" s="44"/>
      <c r="M266" s="275" t="s">
        <v>1</v>
      </c>
      <c r="N266" s="276" t="s">
        <v>40</v>
      </c>
      <c r="O266" s="277"/>
      <c r="P266" s="278">
        <f>O266*H266</f>
        <v>0</v>
      </c>
      <c r="Q266" s="278">
        <v>0</v>
      </c>
      <c r="R266" s="278">
        <f>Q266*H266</f>
        <v>0</v>
      </c>
      <c r="S266" s="278">
        <v>0</v>
      </c>
      <c r="T266" s="279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392</v>
      </c>
      <c r="AT266" s="229" t="s">
        <v>127</v>
      </c>
      <c r="AU266" s="229" t="s">
        <v>85</v>
      </c>
      <c r="AY266" s="17" t="s">
        <v>125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83</v>
      </c>
      <c r="BK266" s="230">
        <f>ROUND(I266*H266,2)</f>
        <v>0</v>
      </c>
      <c r="BL266" s="17" t="s">
        <v>392</v>
      </c>
      <c r="BM266" s="229" t="s">
        <v>393</v>
      </c>
    </row>
    <row r="267" s="2" customFormat="1" ht="6.96" customHeight="1">
      <c r="A267" s="38"/>
      <c r="B267" s="66"/>
      <c r="C267" s="67"/>
      <c r="D267" s="67"/>
      <c r="E267" s="67"/>
      <c r="F267" s="67"/>
      <c r="G267" s="67"/>
      <c r="H267" s="67"/>
      <c r="I267" s="67"/>
      <c r="J267" s="67"/>
      <c r="K267" s="67"/>
      <c r="L267" s="44"/>
      <c r="M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</row>
  </sheetData>
  <sheetProtection sheet="1" autoFilter="0" formatColumns="0" formatRows="0" objects="1" scenarios="1" spinCount="100000" saltValue="12Fc3X2f2r6pmLbhDdWNtzSlb7VVYrO2MRtSmNj46T0/KCy19XKJce4KxFbr/oSn6bXoG1/MBff/rM/qlrsxUQ==" hashValue="lqsPuq6LLx7CzWgxuuIvjcRuMlN8zBrIt2voPZqirkcEu1AmEWhQ+m96xDVW/krrDrJholmQfhouP6WYGcDgkw==" algorithmName="SHA-512" password="CC35"/>
  <autoFilter ref="C128:K266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85</v>
      </c>
    </row>
    <row r="4" s="1" customFormat="1" ht="24.96" customHeight="1">
      <c r="B4" s="20"/>
      <c r="D4" s="138" t="s">
        <v>89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Novostavba fotbalového hřiště Dukovany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394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35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37</v>
      </c>
      <c r="G32" s="38"/>
      <c r="H32" s="38"/>
      <c r="I32" s="152" t="s">
        <v>36</v>
      </c>
      <c r="J32" s="152" t="s">
        <v>38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39</v>
      </c>
      <c r="E33" s="140" t="s">
        <v>40</v>
      </c>
      <c r="F33" s="154">
        <f>ROUND((SUM(BE120:BE150)),  2)</f>
        <v>0</v>
      </c>
      <c r="G33" s="38"/>
      <c r="H33" s="38"/>
      <c r="I33" s="155">
        <v>0.20999999999999999</v>
      </c>
      <c r="J33" s="154">
        <f>ROUND(((SUM(BE120:BE150))*I33),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41</v>
      </c>
      <c r="F34" s="154">
        <f>ROUND((SUM(BF120:BF150)),  2)</f>
        <v>0</v>
      </c>
      <c r="G34" s="38"/>
      <c r="H34" s="38"/>
      <c r="I34" s="155">
        <v>0.12</v>
      </c>
      <c r="J34" s="154">
        <f>ROUND(((SUM(BF120:BF150))*I34),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42</v>
      </c>
      <c r="F35" s="154">
        <f>ROUND((SUM(BG120:BG150)),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43</v>
      </c>
      <c r="F36" s="154">
        <f>ROUND((SUM(BH120:BH150)),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44</v>
      </c>
      <c r="F37" s="154">
        <f>ROUND((SUM(BI120:BI150)),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45</v>
      </c>
      <c r="E39" s="158"/>
      <c r="F39" s="158"/>
      <c r="G39" s="159" t="s">
        <v>46</v>
      </c>
      <c r="H39" s="160" t="s">
        <v>47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48</v>
      </c>
      <c r="E50" s="164"/>
      <c r="F50" s="164"/>
      <c r="G50" s="163" t="s">
        <v>49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50</v>
      </c>
      <c r="E61" s="166"/>
      <c r="F61" s="167" t="s">
        <v>51</v>
      </c>
      <c r="G61" s="165" t="s">
        <v>50</v>
      </c>
      <c r="H61" s="166"/>
      <c r="I61" s="166"/>
      <c r="J61" s="168" t="s">
        <v>51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52</v>
      </c>
      <c r="E65" s="169"/>
      <c r="F65" s="169"/>
      <c r="G65" s="163" t="s">
        <v>53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50</v>
      </c>
      <c r="E76" s="166"/>
      <c r="F76" s="167" t="s">
        <v>51</v>
      </c>
      <c r="G76" s="165" t="s">
        <v>50</v>
      </c>
      <c r="H76" s="166"/>
      <c r="I76" s="166"/>
      <c r="J76" s="168" t="s">
        <v>51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Novostavba fotbalového hřiště Dukovany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LED osvětlení - intenzita 300lx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>BC. TOMÁŠ MAXNER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93</v>
      </c>
      <c r="D94" s="176"/>
      <c r="E94" s="176"/>
      <c r="F94" s="176"/>
      <c r="G94" s="176"/>
      <c r="H94" s="176"/>
      <c r="I94" s="176"/>
      <c r="J94" s="177" t="s">
        <v>94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95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96</v>
      </c>
    </row>
    <row r="97" s="9" customFormat="1" ht="24.96" customHeight="1">
      <c r="A97" s="9"/>
      <c r="B97" s="179"/>
      <c r="C97" s="180"/>
      <c r="D97" s="181" t="s">
        <v>395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396</v>
      </c>
      <c r="E98" s="182"/>
      <c r="F98" s="182"/>
      <c r="G98" s="182"/>
      <c r="H98" s="182"/>
      <c r="I98" s="182"/>
      <c r="J98" s="183">
        <f>J136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397</v>
      </c>
      <c r="E99" s="182"/>
      <c r="F99" s="182"/>
      <c r="G99" s="182"/>
      <c r="H99" s="182"/>
      <c r="I99" s="182"/>
      <c r="J99" s="183">
        <f>J139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398</v>
      </c>
      <c r="E100" s="182"/>
      <c r="F100" s="182"/>
      <c r="G100" s="182"/>
      <c r="H100" s="182"/>
      <c r="I100" s="182"/>
      <c r="J100" s="183">
        <f>J143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110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Novostavba fotbalového hřiště Dukovany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90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02 - LED osvětlení - intenzita 300lx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24. 1. 2025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 xml:space="preserve"> </v>
      </c>
      <c r="G116" s="40"/>
      <c r="H116" s="40"/>
      <c r="I116" s="32" t="s">
        <v>29</v>
      </c>
      <c r="J116" s="36" t="str">
        <f>E21</f>
        <v>BC. TOMÁŠ MAXNER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27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 xml:space="preserve"> 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111</v>
      </c>
      <c r="D119" s="194" t="s">
        <v>60</v>
      </c>
      <c r="E119" s="194" t="s">
        <v>56</v>
      </c>
      <c r="F119" s="194" t="s">
        <v>57</v>
      </c>
      <c r="G119" s="194" t="s">
        <v>112</v>
      </c>
      <c r="H119" s="194" t="s">
        <v>113</v>
      </c>
      <c r="I119" s="194" t="s">
        <v>114</v>
      </c>
      <c r="J119" s="194" t="s">
        <v>94</v>
      </c>
      <c r="K119" s="195" t="s">
        <v>115</v>
      </c>
      <c r="L119" s="196"/>
      <c r="M119" s="100" t="s">
        <v>1</v>
      </c>
      <c r="N119" s="101" t="s">
        <v>39</v>
      </c>
      <c r="O119" s="101" t="s">
        <v>116</v>
      </c>
      <c r="P119" s="101" t="s">
        <v>117</v>
      </c>
      <c r="Q119" s="101" t="s">
        <v>118</v>
      </c>
      <c r="R119" s="101" t="s">
        <v>119</v>
      </c>
      <c r="S119" s="101" t="s">
        <v>120</v>
      </c>
      <c r="T119" s="102" t="s">
        <v>121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122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P121+P136+P139+P143</f>
        <v>0</v>
      </c>
      <c r="Q120" s="104"/>
      <c r="R120" s="199">
        <f>R121+R136+R139+R143</f>
        <v>0</v>
      </c>
      <c r="S120" s="104"/>
      <c r="T120" s="200">
        <f>T121+T136+T139+T143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74</v>
      </c>
      <c r="AU120" s="17" t="s">
        <v>96</v>
      </c>
      <c r="BK120" s="201">
        <f>BK121+BK136+BK139+BK143</f>
        <v>0</v>
      </c>
    </row>
    <row r="121" s="12" customFormat="1" ht="25.92" customHeight="1">
      <c r="A121" s="12"/>
      <c r="B121" s="202"/>
      <c r="C121" s="203"/>
      <c r="D121" s="204" t="s">
        <v>74</v>
      </c>
      <c r="E121" s="205" t="s">
        <v>399</v>
      </c>
      <c r="F121" s="205" t="s">
        <v>400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SUM(P122:P135)</f>
        <v>0</v>
      </c>
      <c r="Q121" s="210"/>
      <c r="R121" s="211">
        <f>SUM(R122:R135)</f>
        <v>0</v>
      </c>
      <c r="S121" s="210"/>
      <c r="T121" s="212">
        <f>SUM(T122:T135)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83</v>
      </c>
      <c r="AT121" s="214" t="s">
        <v>74</v>
      </c>
      <c r="AU121" s="214" t="s">
        <v>75</v>
      </c>
      <c r="AY121" s="213" t="s">
        <v>125</v>
      </c>
      <c r="BK121" s="215">
        <f>SUM(BK122:BK135)</f>
        <v>0</v>
      </c>
    </row>
    <row r="122" s="2" customFormat="1" ht="21.75" customHeight="1">
      <c r="A122" s="38"/>
      <c r="B122" s="39"/>
      <c r="C122" s="218" t="s">
        <v>83</v>
      </c>
      <c r="D122" s="218" t="s">
        <v>127</v>
      </c>
      <c r="E122" s="219" t="s">
        <v>401</v>
      </c>
      <c r="F122" s="220" t="s">
        <v>402</v>
      </c>
      <c r="G122" s="221" t="s">
        <v>139</v>
      </c>
      <c r="H122" s="222">
        <v>52</v>
      </c>
      <c r="I122" s="223"/>
      <c r="J122" s="224">
        <f>ROUND(I122*H122,2)</f>
        <v>0</v>
      </c>
      <c r="K122" s="220" t="s">
        <v>1</v>
      </c>
      <c r="L122" s="44"/>
      <c r="M122" s="225" t="s">
        <v>1</v>
      </c>
      <c r="N122" s="226" t="s">
        <v>40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132</v>
      </c>
      <c r="AT122" s="229" t="s">
        <v>127</v>
      </c>
      <c r="AU122" s="229" t="s">
        <v>83</v>
      </c>
      <c r="AY122" s="17" t="s">
        <v>125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83</v>
      </c>
      <c r="BK122" s="230">
        <f>ROUND(I122*H122,2)</f>
        <v>0</v>
      </c>
      <c r="BL122" s="17" t="s">
        <v>132</v>
      </c>
      <c r="BM122" s="229" t="s">
        <v>85</v>
      </c>
    </row>
    <row r="123" s="2" customFormat="1" ht="21.75" customHeight="1">
      <c r="A123" s="38"/>
      <c r="B123" s="39"/>
      <c r="C123" s="218" t="s">
        <v>85</v>
      </c>
      <c r="D123" s="218" t="s">
        <v>127</v>
      </c>
      <c r="E123" s="219" t="s">
        <v>403</v>
      </c>
      <c r="F123" s="220" t="s">
        <v>404</v>
      </c>
      <c r="G123" s="221" t="s">
        <v>139</v>
      </c>
      <c r="H123" s="222">
        <v>150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40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132</v>
      </c>
      <c r="AT123" s="229" t="s">
        <v>127</v>
      </c>
      <c r="AU123" s="229" t="s">
        <v>83</v>
      </c>
      <c r="AY123" s="17" t="s">
        <v>125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83</v>
      </c>
      <c r="BK123" s="230">
        <f>ROUND(I123*H123,2)</f>
        <v>0</v>
      </c>
      <c r="BL123" s="17" t="s">
        <v>132</v>
      </c>
      <c r="BM123" s="229" t="s">
        <v>132</v>
      </c>
    </row>
    <row r="124" s="2" customFormat="1" ht="16.5" customHeight="1">
      <c r="A124" s="38"/>
      <c r="B124" s="39"/>
      <c r="C124" s="218" t="s">
        <v>146</v>
      </c>
      <c r="D124" s="218" t="s">
        <v>127</v>
      </c>
      <c r="E124" s="219" t="s">
        <v>405</v>
      </c>
      <c r="F124" s="220" t="s">
        <v>406</v>
      </c>
      <c r="G124" s="221" t="s">
        <v>139</v>
      </c>
      <c r="H124" s="222">
        <v>140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40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132</v>
      </c>
      <c r="AT124" s="229" t="s">
        <v>127</v>
      </c>
      <c r="AU124" s="229" t="s">
        <v>83</v>
      </c>
      <c r="AY124" s="17" t="s">
        <v>125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83</v>
      </c>
      <c r="BK124" s="230">
        <f>ROUND(I124*H124,2)</f>
        <v>0</v>
      </c>
      <c r="BL124" s="17" t="s">
        <v>132</v>
      </c>
      <c r="BM124" s="229" t="s">
        <v>164</v>
      </c>
    </row>
    <row r="125" s="2" customFormat="1" ht="16.5" customHeight="1">
      <c r="A125" s="38"/>
      <c r="B125" s="39"/>
      <c r="C125" s="218" t="s">
        <v>132</v>
      </c>
      <c r="D125" s="218" t="s">
        <v>127</v>
      </c>
      <c r="E125" s="219" t="s">
        <v>407</v>
      </c>
      <c r="F125" s="220" t="s">
        <v>408</v>
      </c>
      <c r="G125" s="221" t="s">
        <v>139</v>
      </c>
      <c r="H125" s="222">
        <v>140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40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132</v>
      </c>
      <c r="AT125" s="229" t="s">
        <v>127</v>
      </c>
      <c r="AU125" s="229" t="s">
        <v>83</v>
      </c>
      <c r="AY125" s="17" t="s">
        <v>125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83</v>
      </c>
      <c r="BK125" s="230">
        <f>ROUND(I125*H125,2)</f>
        <v>0</v>
      </c>
      <c r="BL125" s="17" t="s">
        <v>132</v>
      </c>
      <c r="BM125" s="229" t="s">
        <v>176</v>
      </c>
    </row>
    <row r="126" s="2" customFormat="1" ht="16.5" customHeight="1">
      <c r="A126" s="38"/>
      <c r="B126" s="39"/>
      <c r="C126" s="218" t="s">
        <v>158</v>
      </c>
      <c r="D126" s="218" t="s">
        <v>127</v>
      </c>
      <c r="E126" s="219" t="s">
        <v>409</v>
      </c>
      <c r="F126" s="220" t="s">
        <v>410</v>
      </c>
      <c r="G126" s="221" t="s">
        <v>411</v>
      </c>
      <c r="H126" s="222">
        <v>8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40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127</v>
      </c>
      <c r="AU126" s="229" t="s">
        <v>83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83</v>
      </c>
      <c r="BK126" s="230">
        <f>ROUND(I126*H126,2)</f>
        <v>0</v>
      </c>
      <c r="BL126" s="17" t="s">
        <v>132</v>
      </c>
      <c r="BM126" s="229" t="s">
        <v>190</v>
      </c>
    </row>
    <row r="127" s="2" customFormat="1" ht="16.5" customHeight="1">
      <c r="A127" s="38"/>
      <c r="B127" s="39"/>
      <c r="C127" s="218" t="s">
        <v>164</v>
      </c>
      <c r="D127" s="218" t="s">
        <v>127</v>
      </c>
      <c r="E127" s="219" t="s">
        <v>412</v>
      </c>
      <c r="F127" s="220" t="s">
        <v>413</v>
      </c>
      <c r="G127" s="221" t="s">
        <v>411</v>
      </c>
      <c r="H127" s="222">
        <v>4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40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132</v>
      </c>
      <c r="AT127" s="229" t="s">
        <v>127</v>
      </c>
      <c r="AU127" s="229" t="s">
        <v>83</v>
      </c>
      <c r="AY127" s="17" t="s">
        <v>125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83</v>
      </c>
      <c r="BK127" s="230">
        <f>ROUND(I127*H127,2)</f>
        <v>0</v>
      </c>
      <c r="BL127" s="17" t="s">
        <v>132</v>
      </c>
      <c r="BM127" s="229" t="s">
        <v>8</v>
      </c>
    </row>
    <row r="128" s="2" customFormat="1" ht="16.5" customHeight="1">
      <c r="A128" s="38"/>
      <c r="B128" s="39"/>
      <c r="C128" s="218" t="s">
        <v>170</v>
      </c>
      <c r="D128" s="218" t="s">
        <v>127</v>
      </c>
      <c r="E128" s="219" t="s">
        <v>414</v>
      </c>
      <c r="F128" s="220" t="s">
        <v>415</v>
      </c>
      <c r="G128" s="221" t="s">
        <v>416</v>
      </c>
      <c r="H128" s="222">
        <v>4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40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127</v>
      </c>
      <c r="AU128" s="229" t="s">
        <v>83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83</v>
      </c>
      <c r="BK128" s="230">
        <f>ROUND(I128*H128,2)</f>
        <v>0</v>
      </c>
      <c r="BL128" s="17" t="s">
        <v>132</v>
      </c>
      <c r="BM128" s="229" t="s">
        <v>210</v>
      </c>
    </row>
    <row r="129" s="2" customFormat="1" ht="16.5" customHeight="1">
      <c r="A129" s="38"/>
      <c r="B129" s="39"/>
      <c r="C129" s="218" t="s">
        <v>176</v>
      </c>
      <c r="D129" s="218" t="s">
        <v>127</v>
      </c>
      <c r="E129" s="219" t="s">
        <v>417</v>
      </c>
      <c r="F129" s="220" t="s">
        <v>418</v>
      </c>
      <c r="G129" s="221" t="s">
        <v>411</v>
      </c>
      <c r="H129" s="222">
        <v>4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40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127</v>
      </c>
      <c r="AU129" s="229" t="s">
        <v>83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83</v>
      </c>
      <c r="BK129" s="230">
        <f>ROUND(I129*H129,2)</f>
        <v>0</v>
      </c>
      <c r="BL129" s="17" t="s">
        <v>132</v>
      </c>
      <c r="BM129" s="229" t="s">
        <v>185</v>
      </c>
    </row>
    <row r="130" s="2" customFormat="1" ht="16.5" customHeight="1">
      <c r="A130" s="38"/>
      <c r="B130" s="39"/>
      <c r="C130" s="218" t="s">
        <v>182</v>
      </c>
      <c r="D130" s="218" t="s">
        <v>127</v>
      </c>
      <c r="E130" s="219" t="s">
        <v>419</v>
      </c>
      <c r="F130" s="220" t="s">
        <v>420</v>
      </c>
      <c r="G130" s="221" t="s">
        <v>421</v>
      </c>
      <c r="H130" s="222">
        <v>4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40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132</v>
      </c>
      <c r="AT130" s="229" t="s">
        <v>127</v>
      </c>
      <c r="AU130" s="229" t="s">
        <v>83</v>
      </c>
      <c r="AY130" s="17" t="s">
        <v>125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83</v>
      </c>
      <c r="BK130" s="230">
        <f>ROUND(I130*H130,2)</f>
        <v>0</v>
      </c>
      <c r="BL130" s="17" t="s">
        <v>132</v>
      </c>
      <c r="BM130" s="229" t="s">
        <v>230</v>
      </c>
    </row>
    <row r="131" s="2" customFormat="1" ht="16.5" customHeight="1">
      <c r="A131" s="38"/>
      <c r="B131" s="39"/>
      <c r="C131" s="218" t="s">
        <v>190</v>
      </c>
      <c r="D131" s="218" t="s">
        <v>127</v>
      </c>
      <c r="E131" s="219" t="s">
        <v>422</v>
      </c>
      <c r="F131" s="220" t="s">
        <v>423</v>
      </c>
      <c r="G131" s="221" t="s">
        <v>411</v>
      </c>
      <c r="H131" s="222">
        <v>4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40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127</v>
      </c>
      <c r="AU131" s="229" t="s">
        <v>83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83</v>
      </c>
      <c r="BK131" s="230">
        <f>ROUND(I131*H131,2)</f>
        <v>0</v>
      </c>
      <c r="BL131" s="17" t="s">
        <v>132</v>
      </c>
      <c r="BM131" s="229" t="s">
        <v>240</v>
      </c>
    </row>
    <row r="132" s="2" customFormat="1" ht="16.5" customHeight="1">
      <c r="A132" s="38"/>
      <c r="B132" s="39"/>
      <c r="C132" s="218" t="s">
        <v>198</v>
      </c>
      <c r="D132" s="218" t="s">
        <v>127</v>
      </c>
      <c r="E132" s="219" t="s">
        <v>424</v>
      </c>
      <c r="F132" s="220" t="s">
        <v>425</v>
      </c>
      <c r="G132" s="221" t="s">
        <v>421</v>
      </c>
      <c r="H132" s="222">
        <v>4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40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127</v>
      </c>
      <c r="AU132" s="229" t="s">
        <v>83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83</v>
      </c>
      <c r="BK132" s="230">
        <f>ROUND(I132*H132,2)</f>
        <v>0</v>
      </c>
      <c r="BL132" s="17" t="s">
        <v>132</v>
      </c>
      <c r="BM132" s="229" t="s">
        <v>247</v>
      </c>
    </row>
    <row r="133" s="2" customFormat="1" ht="16.5" customHeight="1">
      <c r="A133" s="38"/>
      <c r="B133" s="39"/>
      <c r="C133" s="218" t="s">
        <v>8</v>
      </c>
      <c r="D133" s="218" t="s">
        <v>127</v>
      </c>
      <c r="E133" s="219" t="s">
        <v>426</v>
      </c>
      <c r="F133" s="220" t="s">
        <v>427</v>
      </c>
      <c r="G133" s="221" t="s">
        <v>421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40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132</v>
      </c>
      <c r="AT133" s="229" t="s">
        <v>127</v>
      </c>
      <c r="AU133" s="229" t="s">
        <v>83</v>
      </c>
      <c r="AY133" s="17" t="s">
        <v>125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83</v>
      </c>
      <c r="BK133" s="230">
        <f>ROUND(I133*H133,2)</f>
        <v>0</v>
      </c>
      <c r="BL133" s="17" t="s">
        <v>132</v>
      </c>
      <c r="BM133" s="229" t="s">
        <v>256</v>
      </c>
    </row>
    <row r="134" s="2" customFormat="1" ht="16.5" customHeight="1">
      <c r="A134" s="38"/>
      <c r="B134" s="39"/>
      <c r="C134" s="218" t="s">
        <v>206</v>
      </c>
      <c r="D134" s="218" t="s">
        <v>127</v>
      </c>
      <c r="E134" s="219" t="s">
        <v>428</v>
      </c>
      <c r="F134" s="220" t="s">
        <v>429</v>
      </c>
      <c r="G134" s="221" t="s">
        <v>421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40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127</v>
      </c>
      <c r="AU134" s="229" t="s">
        <v>83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83</v>
      </c>
      <c r="BK134" s="230">
        <f>ROUND(I134*H134,2)</f>
        <v>0</v>
      </c>
      <c r="BL134" s="17" t="s">
        <v>132</v>
      </c>
      <c r="BM134" s="229" t="s">
        <v>264</v>
      </c>
    </row>
    <row r="135" s="2" customFormat="1" ht="16.5" customHeight="1">
      <c r="A135" s="38"/>
      <c r="B135" s="39"/>
      <c r="C135" s="218" t="s">
        <v>210</v>
      </c>
      <c r="D135" s="218" t="s">
        <v>127</v>
      </c>
      <c r="E135" s="219" t="s">
        <v>430</v>
      </c>
      <c r="F135" s="220" t="s">
        <v>431</v>
      </c>
      <c r="G135" s="221" t="s">
        <v>421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40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127</v>
      </c>
      <c r="AU135" s="229" t="s">
        <v>83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83</v>
      </c>
      <c r="BK135" s="230">
        <f>ROUND(I135*H135,2)</f>
        <v>0</v>
      </c>
      <c r="BL135" s="17" t="s">
        <v>132</v>
      </c>
      <c r="BM135" s="229" t="s">
        <v>274</v>
      </c>
    </row>
    <row r="136" s="12" customFormat="1" ht="25.92" customHeight="1">
      <c r="A136" s="12"/>
      <c r="B136" s="202"/>
      <c r="C136" s="203"/>
      <c r="D136" s="204" t="s">
        <v>74</v>
      </c>
      <c r="E136" s="205" t="s">
        <v>432</v>
      </c>
      <c r="F136" s="205" t="s">
        <v>433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SUM(P137:P138)</f>
        <v>0</v>
      </c>
      <c r="Q136" s="210"/>
      <c r="R136" s="211">
        <f>SUM(R137:R138)</f>
        <v>0</v>
      </c>
      <c r="S136" s="210"/>
      <c r="T136" s="212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83</v>
      </c>
      <c r="AT136" s="214" t="s">
        <v>74</v>
      </c>
      <c r="AU136" s="214" t="s">
        <v>75</v>
      </c>
      <c r="AY136" s="213" t="s">
        <v>125</v>
      </c>
      <c r="BK136" s="215">
        <f>SUM(BK137:BK138)</f>
        <v>0</v>
      </c>
    </row>
    <row r="137" s="2" customFormat="1" ht="16.5" customHeight="1">
      <c r="A137" s="38"/>
      <c r="B137" s="39"/>
      <c r="C137" s="218" t="s">
        <v>216</v>
      </c>
      <c r="D137" s="218" t="s">
        <v>127</v>
      </c>
      <c r="E137" s="219" t="s">
        <v>434</v>
      </c>
      <c r="F137" s="220" t="s">
        <v>435</v>
      </c>
      <c r="G137" s="221" t="s">
        <v>421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40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127</v>
      </c>
      <c r="AU137" s="229" t="s">
        <v>83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83</v>
      </c>
      <c r="BK137" s="230">
        <f>ROUND(I137*H137,2)</f>
        <v>0</v>
      </c>
      <c r="BL137" s="17" t="s">
        <v>132</v>
      </c>
      <c r="BM137" s="229" t="s">
        <v>284</v>
      </c>
    </row>
    <row r="138" s="2" customFormat="1" ht="24.15" customHeight="1">
      <c r="A138" s="38"/>
      <c r="B138" s="39"/>
      <c r="C138" s="218" t="s">
        <v>185</v>
      </c>
      <c r="D138" s="218" t="s">
        <v>127</v>
      </c>
      <c r="E138" s="219" t="s">
        <v>436</v>
      </c>
      <c r="F138" s="220" t="s">
        <v>437</v>
      </c>
      <c r="G138" s="221" t="s">
        <v>421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40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132</v>
      </c>
      <c r="AT138" s="229" t="s">
        <v>127</v>
      </c>
      <c r="AU138" s="229" t="s">
        <v>83</v>
      </c>
      <c r="AY138" s="17" t="s">
        <v>125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83</v>
      </c>
      <c r="BK138" s="230">
        <f>ROUND(I138*H138,2)</f>
        <v>0</v>
      </c>
      <c r="BL138" s="17" t="s">
        <v>132</v>
      </c>
      <c r="BM138" s="229" t="s">
        <v>195</v>
      </c>
    </row>
    <row r="139" s="12" customFormat="1" ht="25.92" customHeight="1">
      <c r="A139" s="12"/>
      <c r="B139" s="202"/>
      <c r="C139" s="203"/>
      <c r="D139" s="204" t="s">
        <v>74</v>
      </c>
      <c r="E139" s="205" t="s">
        <v>438</v>
      </c>
      <c r="F139" s="205" t="s">
        <v>439</v>
      </c>
      <c r="G139" s="203"/>
      <c r="H139" s="203"/>
      <c r="I139" s="206"/>
      <c r="J139" s="207">
        <f>BK139</f>
        <v>0</v>
      </c>
      <c r="K139" s="203"/>
      <c r="L139" s="208"/>
      <c r="M139" s="209"/>
      <c r="N139" s="210"/>
      <c r="O139" s="210"/>
      <c r="P139" s="211">
        <f>SUM(P140:P142)</f>
        <v>0</v>
      </c>
      <c r="Q139" s="210"/>
      <c r="R139" s="211">
        <f>SUM(R140:R142)</f>
        <v>0</v>
      </c>
      <c r="S139" s="210"/>
      <c r="T139" s="212">
        <f>SUM(T140:T142)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83</v>
      </c>
      <c r="AT139" s="214" t="s">
        <v>74</v>
      </c>
      <c r="AU139" s="214" t="s">
        <v>75</v>
      </c>
      <c r="AY139" s="213" t="s">
        <v>125</v>
      </c>
      <c r="BK139" s="215">
        <f>SUM(BK140:BK142)</f>
        <v>0</v>
      </c>
    </row>
    <row r="140" s="2" customFormat="1" ht="16.5" customHeight="1">
      <c r="A140" s="38"/>
      <c r="B140" s="39"/>
      <c r="C140" s="218" t="s">
        <v>225</v>
      </c>
      <c r="D140" s="218" t="s">
        <v>127</v>
      </c>
      <c r="E140" s="219" t="s">
        <v>440</v>
      </c>
      <c r="F140" s="220" t="s">
        <v>441</v>
      </c>
      <c r="G140" s="221" t="s">
        <v>442</v>
      </c>
      <c r="H140" s="222">
        <v>6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40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132</v>
      </c>
      <c r="AT140" s="229" t="s">
        <v>127</v>
      </c>
      <c r="AU140" s="229" t="s">
        <v>83</v>
      </c>
      <c r="AY140" s="17" t="s">
        <v>125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83</v>
      </c>
      <c r="BK140" s="230">
        <f>ROUND(I140*H140,2)</f>
        <v>0</v>
      </c>
      <c r="BL140" s="17" t="s">
        <v>132</v>
      </c>
      <c r="BM140" s="229" t="s">
        <v>301</v>
      </c>
    </row>
    <row r="141" s="2" customFormat="1" ht="16.5" customHeight="1">
      <c r="A141" s="38"/>
      <c r="B141" s="39"/>
      <c r="C141" s="218" t="s">
        <v>230</v>
      </c>
      <c r="D141" s="218" t="s">
        <v>127</v>
      </c>
      <c r="E141" s="219" t="s">
        <v>443</v>
      </c>
      <c r="F141" s="220" t="s">
        <v>444</v>
      </c>
      <c r="G141" s="221" t="s">
        <v>442</v>
      </c>
      <c r="H141" s="222">
        <v>10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40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132</v>
      </c>
      <c r="AT141" s="229" t="s">
        <v>127</v>
      </c>
      <c r="AU141" s="229" t="s">
        <v>83</v>
      </c>
      <c r="AY141" s="17" t="s">
        <v>125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83</v>
      </c>
      <c r="BK141" s="230">
        <f>ROUND(I141*H141,2)</f>
        <v>0</v>
      </c>
      <c r="BL141" s="17" t="s">
        <v>132</v>
      </c>
      <c r="BM141" s="229" t="s">
        <v>319</v>
      </c>
    </row>
    <row r="142" s="2" customFormat="1" ht="16.5" customHeight="1">
      <c r="A142" s="38"/>
      <c r="B142" s="39"/>
      <c r="C142" s="218" t="s">
        <v>236</v>
      </c>
      <c r="D142" s="218" t="s">
        <v>127</v>
      </c>
      <c r="E142" s="219" t="s">
        <v>445</v>
      </c>
      <c r="F142" s="220" t="s">
        <v>446</v>
      </c>
      <c r="G142" s="221" t="s">
        <v>442</v>
      </c>
      <c r="H142" s="222">
        <v>3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40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132</v>
      </c>
      <c r="AT142" s="229" t="s">
        <v>127</v>
      </c>
      <c r="AU142" s="229" t="s">
        <v>83</v>
      </c>
      <c r="AY142" s="17" t="s">
        <v>125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83</v>
      </c>
      <c r="BK142" s="230">
        <f>ROUND(I142*H142,2)</f>
        <v>0</v>
      </c>
      <c r="BL142" s="17" t="s">
        <v>132</v>
      </c>
      <c r="BM142" s="229" t="s">
        <v>331</v>
      </c>
    </row>
    <row r="143" s="12" customFormat="1" ht="25.92" customHeight="1">
      <c r="A143" s="12"/>
      <c r="B143" s="202"/>
      <c r="C143" s="203"/>
      <c r="D143" s="204" t="s">
        <v>74</v>
      </c>
      <c r="E143" s="205" t="s">
        <v>447</v>
      </c>
      <c r="F143" s="205" t="s">
        <v>448</v>
      </c>
      <c r="G143" s="203"/>
      <c r="H143" s="203"/>
      <c r="I143" s="206"/>
      <c r="J143" s="207">
        <f>BK143</f>
        <v>0</v>
      </c>
      <c r="K143" s="203"/>
      <c r="L143" s="208"/>
      <c r="M143" s="209"/>
      <c r="N143" s="210"/>
      <c r="O143" s="210"/>
      <c r="P143" s="211">
        <f>SUM(P144:P150)</f>
        <v>0</v>
      </c>
      <c r="Q143" s="210"/>
      <c r="R143" s="211">
        <f>SUM(R144:R150)</f>
        <v>0</v>
      </c>
      <c r="S143" s="210"/>
      <c r="T143" s="212">
        <f>SUM(T144:T150)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3" t="s">
        <v>83</v>
      </c>
      <c r="AT143" s="214" t="s">
        <v>74</v>
      </c>
      <c r="AU143" s="214" t="s">
        <v>75</v>
      </c>
      <c r="AY143" s="213" t="s">
        <v>125</v>
      </c>
      <c r="BK143" s="215">
        <f>SUM(BK144:BK150)</f>
        <v>0</v>
      </c>
    </row>
    <row r="144" s="2" customFormat="1" ht="16.5" customHeight="1">
      <c r="A144" s="38"/>
      <c r="B144" s="39"/>
      <c r="C144" s="218" t="s">
        <v>240</v>
      </c>
      <c r="D144" s="218" t="s">
        <v>127</v>
      </c>
      <c r="E144" s="219" t="s">
        <v>449</v>
      </c>
      <c r="F144" s="220" t="s">
        <v>450</v>
      </c>
      <c r="G144" s="221" t="s">
        <v>149</v>
      </c>
      <c r="H144" s="222">
        <v>7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40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132</v>
      </c>
      <c r="AT144" s="229" t="s">
        <v>127</v>
      </c>
      <c r="AU144" s="229" t="s">
        <v>83</v>
      </c>
      <c r="AY144" s="17" t="s">
        <v>125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83</v>
      </c>
      <c r="BK144" s="230">
        <f>ROUND(I144*H144,2)</f>
        <v>0</v>
      </c>
      <c r="BL144" s="17" t="s">
        <v>132</v>
      </c>
      <c r="BM144" s="229" t="s">
        <v>345</v>
      </c>
    </row>
    <row r="145" s="2" customFormat="1" ht="16.5" customHeight="1">
      <c r="A145" s="38"/>
      <c r="B145" s="39"/>
      <c r="C145" s="218" t="s">
        <v>7</v>
      </c>
      <c r="D145" s="218" t="s">
        <v>127</v>
      </c>
      <c r="E145" s="219" t="s">
        <v>451</v>
      </c>
      <c r="F145" s="220" t="s">
        <v>452</v>
      </c>
      <c r="G145" s="221" t="s">
        <v>411</v>
      </c>
      <c r="H145" s="222">
        <v>4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40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132</v>
      </c>
      <c r="AT145" s="229" t="s">
        <v>127</v>
      </c>
      <c r="AU145" s="229" t="s">
        <v>83</v>
      </c>
      <c r="AY145" s="17" t="s">
        <v>125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83</v>
      </c>
      <c r="BK145" s="230">
        <f>ROUND(I145*H145,2)</f>
        <v>0</v>
      </c>
      <c r="BL145" s="17" t="s">
        <v>132</v>
      </c>
      <c r="BM145" s="229" t="s">
        <v>354</v>
      </c>
    </row>
    <row r="146" s="2" customFormat="1" ht="16.5" customHeight="1">
      <c r="A146" s="38"/>
      <c r="B146" s="39"/>
      <c r="C146" s="218" t="s">
        <v>247</v>
      </c>
      <c r="D146" s="218" t="s">
        <v>127</v>
      </c>
      <c r="E146" s="219" t="s">
        <v>453</v>
      </c>
      <c r="F146" s="220" t="s">
        <v>454</v>
      </c>
      <c r="G146" s="221" t="s">
        <v>139</v>
      </c>
      <c r="H146" s="222">
        <v>140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40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132</v>
      </c>
      <c r="AT146" s="229" t="s">
        <v>127</v>
      </c>
      <c r="AU146" s="229" t="s">
        <v>83</v>
      </c>
      <c r="AY146" s="17" t="s">
        <v>125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83</v>
      </c>
      <c r="BK146" s="230">
        <f>ROUND(I146*H146,2)</f>
        <v>0</v>
      </c>
      <c r="BL146" s="17" t="s">
        <v>132</v>
      </c>
      <c r="BM146" s="229" t="s">
        <v>363</v>
      </c>
    </row>
    <row r="147" s="2" customFormat="1" ht="16.5" customHeight="1">
      <c r="A147" s="38"/>
      <c r="B147" s="39"/>
      <c r="C147" s="218" t="s">
        <v>252</v>
      </c>
      <c r="D147" s="218" t="s">
        <v>127</v>
      </c>
      <c r="E147" s="219" t="s">
        <v>455</v>
      </c>
      <c r="F147" s="220" t="s">
        <v>456</v>
      </c>
      <c r="G147" s="221" t="s">
        <v>139</v>
      </c>
      <c r="H147" s="222">
        <v>140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40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132</v>
      </c>
      <c r="AT147" s="229" t="s">
        <v>127</v>
      </c>
      <c r="AU147" s="229" t="s">
        <v>83</v>
      </c>
      <c r="AY147" s="17" t="s">
        <v>125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83</v>
      </c>
      <c r="BK147" s="230">
        <f>ROUND(I147*H147,2)</f>
        <v>0</v>
      </c>
      <c r="BL147" s="17" t="s">
        <v>132</v>
      </c>
      <c r="BM147" s="229" t="s">
        <v>376</v>
      </c>
    </row>
    <row r="148" s="2" customFormat="1" ht="16.5" customHeight="1">
      <c r="A148" s="38"/>
      <c r="B148" s="39"/>
      <c r="C148" s="218" t="s">
        <v>256</v>
      </c>
      <c r="D148" s="218" t="s">
        <v>127</v>
      </c>
      <c r="E148" s="219" t="s">
        <v>457</v>
      </c>
      <c r="F148" s="220" t="s">
        <v>458</v>
      </c>
      <c r="G148" s="221" t="s">
        <v>139</v>
      </c>
      <c r="H148" s="222">
        <v>140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40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132</v>
      </c>
      <c r="AT148" s="229" t="s">
        <v>127</v>
      </c>
      <c r="AU148" s="229" t="s">
        <v>83</v>
      </c>
      <c r="AY148" s="17" t="s">
        <v>125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83</v>
      </c>
      <c r="BK148" s="230">
        <f>ROUND(I148*H148,2)</f>
        <v>0</v>
      </c>
      <c r="BL148" s="17" t="s">
        <v>132</v>
      </c>
      <c r="BM148" s="229" t="s">
        <v>389</v>
      </c>
    </row>
    <row r="149" s="2" customFormat="1" ht="16.5" customHeight="1">
      <c r="A149" s="38"/>
      <c r="B149" s="39"/>
      <c r="C149" s="218" t="s">
        <v>260</v>
      </c>
      <c r="D149" s="218" t="s">
        <v>127</v>
      </c>
      <c r="E149" s="219" t="s">
        <v>459</v>
      </c>
      <c r="F149" s="220" t="s">
        <v>460</v>
      </c>
      <c r="G149" s="221" t="s">
        <v>139</v>
      </c>
      <c r="H149" s="222">
        <v>140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40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132</v>
      </c>
      <c r="AT149" s="229" t="s">
        <v>127</v>
      </c>
      <c r="AU149" s="229" t="s">
        <v>83</v>
      </c>
      <c r="AY149" s="17" t="s">
        <v>125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83</v>
      </c>
      <c r="BK149" s="230">
        <f>ROUND(I149*H149,2)</f>
        <v>0</v>
      </c>
      <c r="BL149" s="17" t="s">
        <v>132</v>
      </c>
      <c r="BM149" s="229" t="s">
        <v>461</v>
      </c>
    </row>
    <row r="150" s="2" customFormat="1" ht="16.5" customHeight="1">
      <c r="A150" s="38"/>
      <c r="B150" s="39"/>
      <c r="C150" s="218" t="s">
        <v>264</v>
      </c>
      <c r="D150" s="218" t="s">
        <v>127</v>
      </c>
      <c r="E150" s="219" t="s">
        <v>462</v>
      </c>
      <c r="F150" s="220" t="s">
        <v>463</v>
      </c>
      <c r="G150" s="221" t="s">
        <v>130</v>
      </c>
      <c r="H150" s="222">
        <v>45</v>
      </c>
      <c r="I150" s="223"/>
      <c r="J150" s="224">
        <f>ROUND(I150*H150,2)</f>
        <v>0</v>
      </c>
      <c r="K150" s="220" t="s">
        <v>1</v>
      </c>
      <c r="L150" s="44"/>
      <c r="M150" s="275" t="s">
        <v>1</v>
      </c>
      <c r="N150" s="276" t="s">
        <v>40</v>
      </c>
      <c r="O150" s="277"/>
      <c r="P150" s="278">
        <f>O150*H150</f>
        <v>0</v>
      </c>
      <c r="Q150" s="278">
        <v>0</v>
      </c>
      <c r="R150" s="278">
        <f>Q150*H150</f>
        <v>0</v>
      </c>
      <c r="S150" s="278">
        <v>0</v>
      </c>
      <c r="T150" s="27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127</v>
      </c>
      <c r="AU150" s="229" t="s">
        <v>83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83</v>
      </c>
      <c r="BK150" s="230">
        <f>ROUND(I150*H150,2)</f>
        <v>0</v>
      </c>
      <c r="BL150" s="17" t="s">
        <v>132</v>
      </c>
      <c r="BM150" s="229" t="s">
        <v>464</v>
      </c>
    </row>
    <row r="151" s="2" customFormat="1" ht="6.96" customHeight="1">
      <c r="A151" s="38"/>
      <c r="B151" s="66"/>
      <c r="C151" s="67"/>
      <c r="D151" s="67"/>
      <c r="E151" s="67"/>
      <c r="F151" s="67"/>
      <c r="G151" s="67"/>
      <c r="H151" s="67"/>
      <c r="I151" s="67"/>
      <c r="J151" s="67"/>
      <c r="K151" s="67"/>
      <c r="L151" s="44"/>
      <c r="M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</row>
  </sheetData>
  <sheetProtection sheet="1" autoFilter="0" formatColumns="0" formatRows="0" objects="1" scenarios="1" spinCount="100000" saltValue="+ws4R9ND5xTGULvFApapB+RzQyMwhYKx7UYsI9ZyDhTvL70YM9lSWVgpA4rUE0+iyxT107KEbPBErzyfDqyPyg==" hashValue="EP5FJSZGEXaDDGonBdfYUfw/TlLZ37F1/RQD3KYRvMa7o1ccoQc2uMLJm3jh9NPQXQBFMDMayelPyIiKegFfCg==" algorithmName="SHA-512" password="CC35"/>
  <autoFilter ref="C119:K150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J323K</dc:creator>
  <cp:lastModifiedBy>J323K</cp:lastModifiedBy>
  <dcterms:created xsi:type="dcterms:W3CDTF">2025-03-18T12:44:13Z</dcterms:created>
  <dcterms:modified xsi:type="dcterms:W3CDTF">2025-03-18T12:44:15Z</dcterms:modified>
</cp:coreProperties>
</file>